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5\Desktop\191018JABEE旧サイト\新Webサイト用データ\"/>
    </mc:Choice>
  </mc:AlternateContent>
  <bookViews>
    <workbookView xWindow="0" yWindow="0" windowWidth="22365" windowHeight="8385" tabRatio="785"/>
  </bookViews>
  <sheets>
    <sheet name="（M）H29本入以降　R02プロ入(本4用)11a" sheetId="27" r:id="rId1"/>
    <sheet name="（M）H28本入　H31プロ入(本5用)11b" sheetId="28" r:id="rId2"/>
    <sheet name="（M）H27本入　H30プロ入(専1用)11c" sheetId="17" r:id="rId3"/>
    <sheet name="（M）H26本入　H29プロ入(専2用)11d" sheetId="19" r:id="rId4"/>
    <sheet name="（M）R02専攻科入学(専1用)12a" sheetId="29" r:id="rId5"/>
    <sheet name="（M）H31専攻科入学(専2用)12b" sheetId="20" r:id="rId6"/>
  </sheets>
  <definedNames>
    <definedName name="_xlnm.Print_Area" localSheetId="3">'（M）H26本入　H29プロ入(専2用)11d'!$B$3:$X$52</definedName>
    <definedName name="_xlnm.Print_Area" localSheetId="2">'（M）H27本入　H30プロ入(専1用)11c'!$B$3:$X$52</definedName>
    <definedName name="_xlnm.Print_Area" localSheetId="1">'（M）H28本入　H31プロ入(本5用)11b'!$B$3:$X$48</definedName>
    <definedName name="_xlnm.Print_Area" localSheetId="0">'（M）H29本入以降　R02プロ入(本4用)11a'!$B$3:$X$46</definedName>
    <definedName name="_xlnm.Print_Area" localSheetId="5">'（M）H31専攻科入学(専2用)12b'!$B$3:$W$55</definedName>
    <definedName name="_xlnm.Print_Area" localSheetId="4">'（M）R02専攻科入学(専1用)12a'!$B$3:$W$56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9" i="27" l="1"/>
  <c r="BD9" i="27" l="1"/>
  <c r="BC9" i="27" l="1"/>
  <c r="AW47" i="28" l="1"/>
  <c r="AS10" i="27" l="1"/>
  <c r="BD10" i="27"/>
  <c r="BC10" i="27"/>
  <c r="X10" i="27"/>
  <c r="U10" i="27" s="1"/>
  <c r="X9" i="27"/>
  <c r="U9" i="27" s="1"/>
  <c r="I9" i="27"/>
  <c r="N9" i="27" s="1"/>
  <c r="O9" i="27" l="1"/>
  <c r="AQ9" i="27"/>
  <c r="W53" i="29"/>
  <c r="BM52" i="29"/>
  <c r="BE52" i="29"/>
  <c r="BC52" i="29"/>
  <c r="AY52" i="29"/>
  <c r="AW52" i="29"/>
  <c r="W52" i="29"/>
  <c r="U52" i="29" s="1"/>
  <c r="H52" i="29"/>
  <c r="M52" i="29" s="1"/>
  <c r="BM51" i="29"/>
  <c r="BF51" i="29"/>
  <c r="BC51" i="29"/>
  <c r="AY51" i="29"/>
  <c r="AW51" i="29"/>
  <c r="AV51" i="29"/>
  <c r="W51" i="29"/>
  <c r="V51" i="29" s="1"/>
  <c r="N51" i="29"/>
  <c r="M51" i="29"/>
  <c r="AP51" i="29" s="1"/>
  <c r="H51" i="29"/>
  <c r="BM50" i="29"/>
  <c r="BF50" i="29"/>
  <c r="BC50" i="29"/>
  <c r="AZ50" i="29"/>
  <c r="AW50" i="29"/>
  <c r="W50" i="29"/>
  <c r="V50" i="29" s="1"/>
  <c r="M50" i="29"/>
  <c r="N50" i="29" s="1"/>
  <c r="H50" i="29"/>
  <c r="BM49" i="29"/>
  <c r="BF49" i="29"/>
  <c r="BC49" i="29"/>
  <c r="AZ49" i="29"/>
  <c r="AW49" i="29"/>
  <c r="W49" i="29"/>
  <c r="V49" i="29" s="1"/>
  <c r="H49" i="29"/>
  <c r="M49" i="29" s="1"/>
  <c r="BM48" i="29"/>
  <c r="BF48" i="29"/>
  <c r="BC48" i="29"/>
  <c r="AZ48" i="29"/>
  <c r="AW48" i="29"/>
  <c r="W48" i="29"/>
  <c r="V48" i="29" s="1"/>
  <c r="M48" i="29"/>
  <c r="AP48" i="29" s="1"/>
  <c r="H48" i="29"/>
  <c r="BM47" i="29"/>
  <c r="BF47" i="29"/>
  <c r="BC47" i="29"/>
  <c r="AZ47" i="29"/>
  <c r="AW47" i="29"/>
  <c r="W47" i="29"/>
  <c r="V47" i="29" s="1"/>
  <c r="N47" i="29"/>
  <c r="M47" i="29"/>
  <c r="AP47" i="29" s="1"/>
  <c r="H47" i="29"/>
  <c r="BM46" i="29"/>
  <c r="BF46" i="29"/>
  <c r="BC46" i="29"/>
  <c r="AZ46" i="29"/>
  <c r="AW46" i="29"/>
  <c r="AV46" i="29"/>
  <c r="W46" i="29"/>
  <c r="V46" i="29" s="1"/>
  <c r="M46" i="29"/>
  <c r="AP46" i="29" s="1"/>
  <c r="H46" i="29"/>
  <c r="BM45" i="29"/>
  <c r="BE45" i="29"/>
  <c r="BC45" i="29"/>
  <c r="AY45" i="29"/>
  <c r="AW45" i="29"/>
  <c r="AV45" i="29"/>
  <c r="W45" i="29"/>
  <c r="U45" i="29" s="1"/>
  <c r="H45" i="29"/>
  <c r="M45" i="29" s="1"/>
  <c r="BM44" i="29"/>
  <c r="BF44" i="29"/>
  <c r="BC44" i="29"/>
  <c r="AW44" i="29"/>
  <c r="W44" i="29"/>
  <c r="V44" i="29" s="1"/>
  <c r="H44" i="29"/>
  <c r="M44" i="29" s="1"/>
  <c r="BM43" i="29"/>
  <c r="BE43" i="29"/>
  <c r="BC43" i="29"/>
  <c r="AY43" i="29"/>
  <c r="AW43" i="29"/>
  <c r="W43" i="29"/>
  <c r="U43" i="29" s="1"/>
  <c r="N43" i="29"/>
  <c r="M43" i="29"/>
  <c r="AP43" i="29" s="1"/>
  <c r="H43" i="29"/>
  <c r="BM42" i="29"/>
  <c r="BE42" i="29"/>
  <c r="BC42" i="29"/>
  <c r="AY42" i="29"/>
  <c r="AW42" i="29"/>
  <c r="AV42" i="29"/>
  <c r="W42" i="29"/>
  <c r="U42" i="29" s="1"/>
  <c r="M42" i="29"/>
  <c r="AP42" i="29" s="1"/>
  <c r="H42" i="29"/>
  <c r="BM41" i="29"/>
  <c r="BF41" i="29"/>
  <c r="BC41" i="29"/>
  <c r="AX41" i="29"/>
  <c r="AR41" i="29"/>
  <c r="W41" i="29"/>
  <c r="V41" i="29" s="1"/>
  <c r="N41" i="29"/>
  <c r="M41" i="29"/>
  <c r="AP41" i="29" s="1"/>
  <c r="H41" i="29"/>
  <c r="BM40" i="29"/>
  <c r="BF40" i="29"/>
  <c r="BC40" i="29"/>
  <c r="BA40" i="29"/>
  <c r="W40" i="29"/>
  <c r="V40" i="29" s="1"/>
  <c r="H40" i="29"/>
  <c r="M40" i="29" s="1"/>
  <c r="BM39" i="29"/>
  <c r="BF39" i="29"/>
  <c r="BC39" i="29"/>
  <c r="BA39" i="29"/>
  <c r="AR39" i="29"/>
  <c r="W39" i="29"/>
  <c r="V39" i="29"/>
  <c r="N39" i="29"/>
  <c r="M39" i="29"/>
  <c r="AP39" i="29" s="1"/>
  <c r="H39" i="29"/>
  <c r="BM38" i="29"/>
  <c r="BF38" i="29"/>
  <c r="BC38" i="29"/>
  <c r="BA38" i="29"/>
  <c r="AP38" i="29"/>
  <c r="W38" i="29"/>
  <c r="V38" i="29" s="1"/>
  <c r="M38" i="29"/>
  <c r="N38" i="29" s="1"/>
  <c r="H38" i="29"/>
  <c r="BM37" i="29"/>
  <c r="BF37" i="29"/>
  <c r="BC37" i="29"/>
  <c r="AZ37" i="29"/>
  <c r="W37" i="29"/>
  <c r="V37" i="29" s="1"/>
  <c r="M37" i="29"/>
  <c r="AP37" i="29" s="1"/>
  <c r="H37" i="29"/>
  <c r="BM36" i="29"/>
  <c r="BF36" i="29"/>
  <c r="BC36" i="29"/>
  <c r="AZ36" i="29"/>
  <c r="W36" i="29"/>
  <c r="V36" i="29" s="1"/>
  <c r="H36" i="29"/>
  <c r="M36" i="29" s="1"/>
  <c r="N36" i="29" s="1"/>
  <c r="BM35" i="29"/>
  <c r="BF35" i="29"/>
  <c r="BC35" i="29"/>
  <c r="AX35" i="29"/>
  <c r="AR35" i="29"/>
  <c r="W35" i="29"/>
  <c r="V35" i="29" s="1"/>
  <c r="H35" i="29"/>
  <c r="M35" i="29" s="1"/>
  <c r="BM34" i="29"/>
  <c r="BF34" i="29"/>
  <c r="BC34" i="29"/>
  <c r="AX34" i="29"/>
  <c r="W34" i="29"/>
  <c r="V34" i="29" s="1"/>
  <c r="H34" i="29"/>
  <c r="M34" i="29" s="1"/>
  <c r="BM33" i="29"/>
  <c r="BF33" i="29"/>
  <c r="BC33" i="29"/>
  <c r="AR33" i="29"/>
  <c r="W33" i="29"/>
  <c r="V33" i="29" s="1"/>
  <c r="H33" i="29"/>
  <c r="M33" i="29" s="1"/>
  <c r="BM32" i="29"/>
  <c r="BF32" i="29"/>
  <c r="BC32" i="29"/>
  <c r="BA32" i="29"/>
  <c r="W32" i="29"/>
  <c r="V32" i="29" s="1"/>
  <c r="N32" i="29"/>
  <c r="M32" i="29"/>
  <c r="AP32" i="29" s="1"/>
  <c r="H32" i="29"/>
  <c r="BJ31" i="29"/>
  <c r="BF31" i="29"/>
  <c r="BC31" i="29"/>
  <c r="AR31" i="29"/>
  <c r="W31" i="29"/>
  <c r="V31" i="29" s="1"/>
  <c r="H31" i="29"/>
  <c r="M31" i="29" s="1"/>
  <c r="BJ30" i="29"/>
  <c r="BF30" i="29"/>
  <c r="BC30" i="29"/>
  <c r="AR30" i="29"/>
  <c r="W30" i="29"/>
  <c r="V30" i="29" s="1"/>
  <c r="H30" i="29"/>
  <c r="M30" i="29" s="1"/>
  <c r="BJ29" i="29"/>
  <c r="BF29" i="29"/>
  <c r="BC29" i="29"/>
  <c r="AR29" i="29"/>
  <c r="W29" i="29"/>
  <c r="V29" i="29" s="1"/>
  <c r="H29" i="29"/>
  <c r="M29" i="29" s="1"/>
  <c r="BJ28" i="29"/>
  <c r="BF28" i="29"/>
  <c r="BC28" i="29"/>
  <c r="AR28" i="29"/>
  <c r="W28" i="29"/>
  <c r="V28" i="29" s="1"/>
  <c r="H28" i="29"/>
  <c r="M28" i="29" s="1"/>
  <c r="BJ27" i="29"/>
  <c r="BF27" i="29"/>
  <c r="BC27" i="29"/>
  <c r="AR27" i="29"/>
  <c r="W27" i="29"/>
  <c r="V27" i="29" s="1"/>
  <c r="H27" i="29"/>
  <c r="M27" i="29" s="1"/>
  <c r="BJ26" i="29"/>
  <c r="BF26" i="29"/>
  <c r="BC26" i="29"/>
  <c r="AR26" i="29"/>
  <c r="W26" i="29"/>
  <c r="V26" i="29" s="1"/>
  <c r="H26" i="29"/>
  <c r="M26" i="29" s="1"/>
  <c r="BJ25" i="29"/>
  <c r="BF25" i="29"/>
  <c r="BC25" i="29"/>
  <c r="AR25" i="29"/>
  <c r="W25" i="29"/>
  <c r="V25" i="29" s="1"/>
  <c r="H25" i="29"/>
  <c r="M25" i="29" s="1"/>
  <c r="BJ24" i="29"/>
  <c r="BF24" i="29"/>
  <c r="BC24" i="29"/>
  <c r="AR24" i="29"/>
  <c r="W24" i="29"/>
  <c r="V24" i="29" s="1"/>
  <c r="M24" i="29"/>
  <c r="AP24" i="29" s="1"/>
  <c r="H24" i="29"/>
  <c r="BL23" i="29"/>
  <c r="BE23" i="29"/>
  <c r="BC23" i="29"/>
  <c r="W23" i="29"/>
  <c r="V23" i="29" s="1"/>
  <c r="H23" i="29"/>
  <c r="M23" i="29" s="1"/>
  <c r="BL22" i="29"/>
  <c r="BE22" i="29"/>
  <c r="BC22" i="29"/>
  <c r="AY22" i="29"/>
  <c r="AR22" i="29"/>
  <c r="AP22" i="29"/>
  <c r="W22" i="29"/>
  <c r="U22" i="29" s="1"/>
  <c r="BL21" i="29"/>
  <c r="BE21" i="29"/>
  <c r="BC21" i="29"/>
  <c r="AR21" i="29"/>
  <c r="W21" i="29"/>
  <c r="U21" i="29" s="1"/>
  <c r="H21" i="29"/>
  <c r="M21" i="29" s="1"/>
  <c r="BL20" i="29"/>
  <c r="BE20" i="29"/>
  <c r="BC20" i="29"/>
  <c r="BA20" i="29"/>
  <c r="W20" i="29"/>
  <c r="U20" i="29" s="1"/>
  <c r="H20" i="29"/>
  <c r="M20" i="29" s="1"/>
  <c r="BL19" i="29"/>
  <c r="BE19" i="29"/>
  <c r="BC19" i="29"/>
  <c r="AR19" i="29"/>
  <c r="W19" i="29"/>
  <c r="U19" i="29" s="1"/>
  <c r="M19" i="29"/>
  <c r="AP19" i="29" s="1"/>
  <c r="H19" i="29"/>
  <c r="BL18" i="29"/>
  <c r="BE18" i="29"/>
  <c r="BC18" i="29"/>
  <c r="AR18" i="29"/>
  <c r="W18" i="29"/>
  <c r="U18" i="29" s="1"/>
  <c r="H18" i="29"/>
  <c r="M18" i="29" s="1"/>
  <c r="BL17" i="29"/>
  <c r="BE17" i="29"/>
  <c r="BC17" i="29"/>
  <c r="W17" i="29"/>
  <c r="U17" i="29" s="1"/>
  <c r="M17" i="29"/>
  <c r="N17" i="29" s="1"/>
  <c r="H17" i="29"/>
  <c r="BL16" i="29"/>
  <c r="BE16" i="29"/>
  <c r="BC16" i="29"/>
  <c r="AR16" i="29"/>
  <c r="W16" i="29"/>
  <c r="U16" i="29" s="1"/>
  <c r="M16" i="29"/>
  <c r="N16" i="29" s="1"/>
  <c r="H16" i="29"/>
  <c r="BI15" i="29"/>
  <c r="BD15" i="29"/>
  <c r="BC15" i="29"/>
  <c r="AR15" i="29"/>
  <c r="W15" i="29"/>
  <c r="T15" i="29" s="1"/>
  <c r="M15" i="29"/>
  <c r="N15" i="29" s="1"/>
  <c r="H15" i="29"/>
  <c r="BI14" i="29"/>
  <c r="BE14" i="29"/>
  <c r="BC14" i="29"/>
  <c r="BB14" i="29"/>
  <c r="AR14" i="29"/>
  <c r="W14" i="29"/>
  <c r="U14" i="29" s="1"/>
  <c r="H14" i="29"/>
  <c r="M14" i="29" s="1"/>
  <c r="BK13" i="29"/>
  <c r="BD13" i="29"/>
  <c r="BC13" i="29"/>
  <c r="W13" i="29"/>
  <c r="T13" i="29" s="1"/>
  <c r="M13" i="29"/>
  <c r="N13" i="29" s="1"/>
  <c r="H13" i="29"/>
  <c r="BK12" i="29"/>
  <c r="BD12" i="29"/>
  <c r="BC12" i="29"/>
  <c r="W12" i="29"/>
  <c r="T12" i="29" s="1"/>
  <c r="H12" i="29"/>
  <c r="M12" i="29" s="1"/>
  <c r="BK11" i="29"/>
  <c r="BD11" i="29"/>
  <c r="BC11" i="29"/>
  <c r="AR11" i="29"/>
  <c r="W11" i="29"/>
  <c r="T11" i="29" s="1"/>
  <c r="H11" i="29"/>
  <c r="M11" i="29" s="1"/>
  <c r="BK10" i="29"/>
  <c r="BD10" i="29"/>
  <c r="BC10" i="29"/>
  <c r="AR10" i="29"/>
  <c r="W10" i="29"/>
  <c r="T10" i="29" s="1"/>
  <c r="H10" i="29"/>
  <c r="M10" i="29" s="1"/>
  <c r="BK9" i="29"/>
  <c r="BD9" i="29"/>
  <c r="BC9" i="29"/>
  <c r="W9" i="29"/>
  <c r="T9" i="29" s="1"/>
  <c r="H9" i="29"/>
  <c r="M9" i="29" s="1"/>
  <c r="BK8" i="29"/>
  <c r="BD8" i="29"/>
  <c r="BC8" i="29"/>
  <c r="AR8" i="29"/>
  <c r="W8" i="29"/>
  <c r="T8" i="29" s="1"/>
  <c r="H8" i="29"/>
  <c r="M8" i="29" s="1"/>
  <c r="BH7" i="29"/>
  <c r="BH55" i="29" s="1"/>
  <c r="BD7" i="29"/>
  <c r="BC7" i="29"/>
  <c r="AR7" i="29"/>
  <c r="W7" i="29"/>
  <c r="T7" i="29" s="1"/>
  <c r="M7" i="29"/>
  <c r="N7" i="29" s="1"/>
  <c r="H7" i="29"/>
  <c r="BC47" i="28"/>
  <c r="AX47" i="28"/>
  <c r="BG44" i="28"/>
  <c r="BD44" i="28"/>
  <c r="AS44" i="28"/>
  <c r="AQ44" i="28"/>
  <c r="X44" i="28"/>
  <c r="W44" i="28" s="1"/>
  <c r="O44" i="28"/>
  <c r="BG43" i="28"/>
  <c r="BD43" i="28"/>
  <c r="AS43" i="28"/>
  <c r="AQ43" i="28"/>
  <c r="X43" i="28"/>
  <c r="W43" i="28" s="1"/>
  <c r="N43" i="28"/>
  <c r="BG42" i="28"/>
  <c r="BD42" i="28"/>
  <c r="AY42" i="28"/>
  <c r="AS42" i="28"/>
  <c r="X42" i="28"/>
  <c r="W42" i="28" s="1"/>
  <c r="I42" i="28"/>
  <c r="N42" i="28" s="1"/>
  <c r="BG41" i="28"/>
  <c r="BD41" i="28"/>
  <c r="AS41" i="28"/>
  <c r="X41" i="28"/>
  <c r="W41" i="28" s="1"/>
  <c r="I41" i="28"/>
  <c r="N41" i="28" s="1"/>
  <c r="BG40" i="28"/>
  <c r="BD40" i="28"/>
  <c r="BB40" i="28"/>
  <c r="AS40" i="28"/>
  <c r="X40" i="28"/>
  <c r="W40" i="28" s="1"/>
  <c r="I40" i="28"/>
  <c r="N40" i="28" s="1"/>
  <c r="BG39" i="28"/>
  <c r="BD39" i="28"/>
  <c r="AY39" i="28"/>
  <c r="AS39" i="28"/>
  <c r="X39" i="28"/>
  <c r="W39" i="28" s="1"/>
  <c r="I39" i="28"/>
  <c r="N39" i="28" s="1"/>
  <c r="BG38" i="28"/>
  <c r="BD38" i="28"/>
  <c r="AY38" i="28"/>
  <c r="AS38" i="28"/>
  <c r="X38" i="28"/>
  <c r="W38" i="28" s="1"/>
  <c r="I38" i="28"/>
  <c r="N38" i="28" s="1"/>
  <c r="BG37" i="28"/>
  <c r="BD37" i="28"/>
  <c r="BB37" i="28"/>
  <c r="AS37" i="28"/>
  <c r="X37" i="28"/>
  <c r="W37" i="28" s="1"/>
  <c r="I37" i="28"/>
  <c r="N37" i="28" s="1"/>
  <c r="AQ37" i="28" s="1"/>
  <c r="BG36" i="28"/>
  <c r="BD36" i="28"/>
  <c r="BB36" i="28"/>
  <c r="AS36" i="28"/>
  <c r="X36" i="28"/>
  <c r="W36" i="28" s="1"/>
  <c r="I36" i="28"/>
  <c r="N36" i="28" s="1"/>
  <c r="AQ36" i="28" s="1"/>
  <c r="BG35" i="28"/>
  <c r="BD35" i="28"/>
  <c r="BB35" i="28"/>
  <c r="AS35" i="28"/>
  <c r="X35" i="28"/>
  <c r="W35" i="28" s="1"/>
  <c r="I35" i="28"/>
  <c r="N35" i="28" s="1"/>
  <c r="AQ35" i="28" s="1"/>
  <c r="BG34" i="28"/>
  <c r="BD34" i="28"/>
  <c r="AY34" i="28"/>
  <c r="AS34" i="28"/>
  <c r="X34" i="28"/>
  <c r="W34" i="28" s="1"/>
  <c r="I34" i="28"/>
  <c r="N34" i="28" s="1"/>
  <c r="BG33" i="28"/>
  <c r="BD33" i="28"/>
  <c r="AY33" i="28"/>
  <c r="AS33" i="28"/>
  <c r="X33" i="28"/>
  <c r="W33" i="28" s="1"/>
  <c r="I33" i="28"/>
  <c r="N33" i="28" s="1"/>
  <c r="AQ33" i="28" s="1"/>
  <c r="BG32" i="28"/>
  <c r="BD32" i="28"/>
  <c r="BB32" i="28"/>
  <c r="AS32" i="28"/>
  <c r="X32" i="28"/>
  <c r="W32" i="28" s="1"/>
  <c r="I32" i="28"/>
  <c r="N32" i="28" s="1"/>
  <c r="BG31" i="28"/>
  <c r="BD31" i="28"/>
  <c r="BB31" i="28"/>
  <c r="AS31" i="28"/>
  <c r="X31" i="28"/>
  <c r="W31" i="28" s="1"/>
  <c r="I31" i="28"/>
  <c r="N31" i="28" s="1"/>
  <c r="BG30" i="28"/>
  <c r="BD30" i="28"/>
  <c r="BA30" i="28"/>
  <c r="BA47" i="28" s="1"/>
  <c r="AS30" i="28"/>
  <c r="X30" i="28"/>
  <c r="W30" i="28" s="1"/>
  <c r="I30" i="28"/>
  <c r="N30" i="28" s="1"/>
  <c r="BG29" i="28"/>
  <c r="BD29" i="28"/>
  <c r="BB29" i="28"/>
  <c r="AS29" i="28"/>
  <c r="X29" i="28"/>
  <c r="W29" i="28" s="1"/>
  <c r="I29" i="28"/>
  <c r="N29" i="28" s="1"/>
  <c r="AQ29" i="28" s="1"/>
  <c r="BG28" i="28"/>
  <c r="BD28" i="28"/>
  <c r="BB28" i="28"/>
  <c r="AS28" i="28"/>
  <c r="X28" i="28"/>
  <c r="W28" i="28" s="1"/>
  <c r="I28" i="28"/>
  <c r="N28" i="28" s="1"/>
  <c r="AQ28" i="28" s="1"/>
  <c r="BG27" i="28"/>
  <c r="BD27" i="28"/>
  <c r="AZ27" i="28"/>
  <c r="AZ47" i="28" s="1"/>
  <c r="AS27" i="28"/>
  <c r="X27" i="28"/>
  <c r="W27" i="28" s="1"/>
  <c r="I27" i="28"/>
  <c r="N27" i="28" s="1"/>
  <c r="BF26" i="28"/>
  <c r="BD26" i="28"/>
  <c r="AS26" i="28"/>
  <c r="X26" i="28"/>
  <c r="V26" i="28" s="1"/>
  <c r="I26" i="28"/>
  <c r="N26" i="28" s="1"/>
  <c r="AQ26" i="28" s="1"/>
  <c r="BF25" i="28"/>
  <c r="BD25" i="28"/>
  <c r="AS25" i="28"/>
  <c r="X25" i="28"/>
  <c r="V25" i="28" s="1"/>
  <c r="I25" i="28"/>
  <c r="N25" i="28" s="1"/>
  <c r="BF24" i="28"/>
  <c r="BD24" i="28"/>
  <c r="AS24" i="28"/>
  <c r="X24" i="28"/>
  <c r="V24" i="28" s="1"/>
  <c r="I24" i="28"/>
  <c r="N24" i="28" s="1"/>
  <c r="O24" i="28" s="1"/>
  <c r="BG23" i="28"/>
  <c r="BD23" i="28"/>
  <c r="AS23" i="28"/>
  <c r="X23" i="28"/>
  <c r="W23" i="28" s="1"/>
  <c r="I23" i="28"/>
  <c r="N23" i="28" s="1"/>
  <c r="BG22" i="28"/>
  <c r="BD22" i="28"/>
  <c r="AS22" i="28"/>
  <c r="X22" i="28"/>
  <c r="W22" i="28"/>
  <c r="I22" i="28"/>
  <c r="N22" i="28" s="1"/>
  <c r="BG21" i="28"/>
  <c r="BD21" i="28"/>
  <c r="AS21" i="28"/>
  <c r="X21" i="28"/>
  <c r="W21" i="28" s="1"/>
  <c r="I21" i="28"/>
  <c r="N21" i="28" s="1"/>
  <c r="AQ21" i="28" s="1"/>
  <c r="BG20" i="28"/>
  <c r="BD20" i="28"/>
  <c r="AS20" i="28"/>
  <c r="X20" i="28"/>
  <c r="W20" i="28" s="1"/>
  <c r="I20" i="28"/>
  <c r="N20" i="28" s="1"/>
  <c r="BG19" i="28"/>
  <c r="BD19" i="28"/>
  <c r="AY19" i="28"/>
  <c r="AS19" i="28"/>
  <c r="X19" i="28"/>
  <c r="W19" i="28" s="1"/>
  <c r="N19" i="28"/>
  <c r="AQ19" i="28" s="1"/>
  <c r="I19" i="28"/>
  <c r="BE18" i="28"/>
  <c r="BD18" i="28"/>
  <c r="AT18" i="28"/>
  <c r="X18" i="28"/>
  <c r="U18" i="28" s="1"/>
  <c r="I18" i="28"/>
  <c r="N18" i="28" s="1"/>
  <c r="BE17" i="28"/>
  <c r="BD17" i="28"/>
  <c r="AT17" i="28"/>
  <c r="X17" i="28"/>
  <c r="U17" i="28" s="1"/>
  <c r="I17" i="28"/>
  <c r="N17" i="28" s="1"/>
  <c r="O17" i="28" s="1"/>
  <c r="BE16" i="28"/>
  <c r="BD16" i="28"/>
  <c r="AT16" i="28"/>
  <c r="X16" i="28"/>
  <c r="U16" i="28" s="1"/>
  <c r="I16" i="28"/>
  <c r="N16" i="28" s="1"/>
  <c r="BE15" i="28"/>
  <c r="BD15" i="28"/>
  <c r="AT15" i="28"/>
  <c r="X15" i="28"/>
  <c r="U15" i="28" s="1"/>
  <c r="I15" i="28"/>
  <c r="N15" i="28" s="1"/>
  <c r="AQ15" i="28" s="1"/>
  <c r="BE14" i="28"/>
  <c r="BD14" i="28"/>
  <c r="AV14" i="28"/>
  <c r="X14" i="28"/>
  <c r="U14" i="28" s="1"/>
  <c r="I14" i="28"/>
  <c r="N14" i="28" s="1"/>
  <c r="BE13" i="28"/>
  <c r="BD13" i="28"/>
  <c r="AV13" i="28"/>
  <c r="X13" i="28"/>
  <c r="U13" i="28" s="1"/>
  <c r="I13" i="28"/>
  <c r="N13" i="28" s="1"/>
  <c r="BE12" i="28"/>
  <c r="BD12" i="28"/>
  <c r="AV12" i="28"/>
  <c r="X12" i="28"/>
  <c r="U12" i="28" s="1"/>
  <c r="I12" i="28"/>
  <c r="N12" i="28" s="1"/>
  <c r="AQ12" i="28" s="1"/>
  <c r="BE11" i="28"/>
  <c r="BD11" i="28"/>
  <c r="AU11" i="28"/>
  <c r="X11" i="28"/>
  <c r="U11" i="28" s="1"/>
  <c r="I11" i="28"/>
  <c r="N11" i="28" s="1"/>
  <c r="BE10" i="28"/>
  <c r="BD10" i="28"/>
  <c r="AU10" i="28"/>
  <c r="X10" i="28"/>
  <c r="U10" i="28" s="1"/>
  <c r="I10" i="28"/>
  <c r="N10" i="28" s="1"/>
  <c r="O10" i="28" s="1"/>
  <c r="BE9" i="28"/>
  <c r="BD9" i="28"/>
  <c r="AS9" i="28"/>
  <c r="X9" i="28"/>
  <c r="U9" i="28" s="1"/>
  <c r="I9" i="28"/>
  <c r="N9" i="28" s="1"/>
  <c r="BE8" i="28"/>
  <c r="BD8" i="28"/>
  <c r="AS8" i="28"/>
  <c r="X8" i="28"/>
  <c r="U8" i="28" s="1"/>
  <c r="I8" i="28"/>
  <c r="N8" i="28" s="1"/>
  <c r="BE7" i="28"/>
  <c r="BD7" i="28"/>
  <c r="AS7" i="28"/>
  <c r="X7" i="28"/>
  <c r="U7" i="28" s="1"/>
  <c r="I7" i="28"/>
  <c r="N7" i="28" s="1"/>
  <c r="AQ7" i="28" s="1"/>
  <c r="BB45" i="27"/>
  <c r="AW45" i="27"/>
  <c r="AV45" i="27"/>
  <c r="BF42" i="27"/>
  <c r="BC42" i="27"/>
  <c r="AS42" i="27"/>
  <c r="AQ42" i="27"/>
  <c r="X42" i="27"/>
  <c r="W42" i="27" s="1"/>
  <c r="O42" i="27"/>
  <c r="BF41" i="27"/>
  <c r="BC41" i="27"/>
  <c r="AS41" i="27"/>
  <c r="X41" i="27"/>
  <c r="W41" i="27" s="1"/>
  <c r="N41" i="27"/>
  <c r="AQ41" i="27" s="1"/>
  <c r="BF40" i="27"/>
  <c r="BC40" i="27"/>
  <c r="AX40" i="27"/>
  <c r="AS40" i="27"/>
  <c r="X40" i="27"/>
  <c r="W40" i="27" s="1"/>
  <c r="I40" i="27"/>
  <c r="N40" i="27" s="1"/>
  <c r="BF39" i="27"/>
  <c r="BC39" i="27"/>
  <c r="AS39" i="27"/>
  <c r="X39" i="27"/>
  <c r="W39" i="27" s="1"/>
  <c r="I39" i="27"/>
  <c r="N39" i="27" s="1"/>
  <c r="BF38" i="27"/>
  <c r="BC38" i="27"/>
  <c r="BA38" i="27"/>
  <c r="AS38" i="27"/>
  <c r="X38" i="27"/>
  <c r="W38" i="27" s="1"/>
  <c r="I38" i="27"/>
  <c r="N38" i="27" s="1"/>
  <c r="BF37" i="27"/>
  <c r="BC37" i="27"/>
  <c r="AX37" i="27"/>
  <c r="AS37" i="27"/>
  <c r="X37" i="27"/>
  <c r="W37" i="27" s="1"/>
  <c r="I37" i="27"/>
  <c r="N37" i="27" s="1"/>
  <c r="BF36" i="27"/>
  <c r="BC36" i="27"/>
  <c r="AX36" i="27"/>
  <c r="AS36" i="27"/>
  <c r="X36" i="27"/>
  <c r="W36" i="27" s="1"/>
  <c r="I36" i="27"/>
  <c r="N36" i="27" s="1"/>
  <c r="BF35" i="27"/>
  <c r="BC35" i="27"/>
  <c r="BA35" i="27"/>
  <c r="AS35" i="27"/>
  <c r="X35" i="27"/>
  <c r="W35" i="27" s="1"/>
  <c r="I35" i="27"/>
  <c r="N35" i="27" s="1"/>
  <c r="AQ35" i="27" s="1"/>
  <c r="BF34" i="27"/>
  <c r="BC34" i="27"/>
  <c r="BA34" i="27"/>
  <c r="AS34" i="27"/>
  <c r="X34" i="27"/>
  <c r="W34" i="27" s="1"/>
  <c r="I34" i="27"/>
  <c r="N34" i="27" s="1"/>
  <c r="AQ34" i="27" s="1"/>
  <c r="BF33" i="27"/>
  <c r="BC33" i="27"/>
  <c r="BA33" i="27"/>
  <c r="AS33" i="27"/>
  <c r="X33" i="27"/>
  <c r="W33" i="27" s="1"/>
  <c r="I33" i="27"/>
  <c r="N33" i="27" s="1"/>
  <c r="AQ33" i="27" s="1"/>
  <c r="BF32" i="27"/>
  <c r="BC32" i="27"/>
  <c r="AX32" i="27"/>
  <c r="AS32" i="27"/>
  <c r="X32" i="27"/>
  <c r="W32" i="27" s="1"/>
  <c r="I32" i="27"/>
  <c r="N32" i="27" s="1"/>
  <c r="BF31" i="27"/>
  <c r="BC31" i="27"/>
  <c r="AX31" i="27"/>
  <c r="AS31" i="27"/>
  <c r="X31" i="27"/>
  <c r="W31" i="27" s="1"/>
  <c r="I31" i="27"/>
  <c r="N31" i="27" s="1"/>
  <c r="BF30" i="27"/>
  <c r="BC30" i="27"/>
  <c r="BA30" i="27"/>
  <c r="AS30" i="27"/>
  <c r="X30" i="27"/>
  <c r="W30" i="27" s="1"/>
  <c r="I30" i="27"/>
  <c r="N30" i="27" s="1"/>
  <c r="BF29" i="27"/>
  <c r="BC29" i="27"/>
  <c r="BA29" i="27"/>
  <c r="AS29" i="27"/>
  <c r="X29" i="27"/>
  <c r="W29" i="27" s="1"/>
  <c r="I29" i="27"/>
  <c r="N29" i="27" s="1"/>
  <c r="BF28" i="27"/>
  <c r="BC28" i="27"/>
  <c r="AZ28" i="27"/>
  <c r="AZ45" i="27" s="1"/>
  <c r="AS28" i="27"/>
  <c r="X28" i="27"/>
  <c r="W28" i="27" s="1"/>
  <c r="I28" i="27"/>
  <c r="N28" i="27" s="1"/>
  <c r="BF27" i="27"/>
  <c r="BC27" i="27"/>
  <c r="BA27" i="27"/>
  <c r="AS27" i="27"/>
  <c r="X27" i="27"/>
  <c r="W27" i="27" s="1"/>
  <c r="I27" i="27"/>
  <c r="N27" i="27" s="1"/>
  <c r="AQ27" i="27" s="1"/>
  <c r="BF26" i="27"/>
  <c r="BC26" i="27"/>
  <c r="BA26" i="27"/>
  <c r="AS26" i="27"/>
  <c r="X26" i="27"/>
  <c r="W26" i="27" s="1"/>
  <c r="I26" i="27"/>
  <c r="N26" i="27" s="1"/>
  <c r="AQ26" i="27" s="1"/>
  <c r="BF25" i="27"/>
  <c r="BC25" i="27"/>
  <c r="AY25" i="27"/>
  <c r="AY45" i="27" s="1"/>
  <c r="AS25" i="27"/>
  <c r="X25" i="27"/>
  <c r="W25" i="27" s="1"/>
  <c r="I25" i="27"/>
  <c r="N25" i="27" s="1"/>
  <c r="BE24" i="27"/>
  <c r="BC24" i="27"/>
  <c r="AS24" i="27"/>
  <c r="X24" i="27"/>
  <c r="V24" i="27"/>
  <c r="I24" i="27"/>
  <c r="N24" i="27" s="1"/>
  <c r="AQ24" i="27" s="1"/>
  <c r="BE23" i="27"/>
  <c r="BC23" i="27"/>
  <c r="AS23" i="27"/>
  <c r="X23" i="27"/>
  <c r="V23" i="27" s="1"/>
  <c r="I23" i="27"/>
  <c r="N23" i="27" s="1"/>
  <c r="BE22" i="27"/>
  <c r="BC22" i="27"/>
  <c r="AS22" i="27"/>
  <c r="X22" i="27"/>
  <c r="V22" i="27" s="1"/>
  <c r="I22" i="27"/>
  <c r="N22" i="27" s="1"/>
  <c r="BF21" i="27"/>
  <c r="BC21" i="27"/>
  <c r="AS21" i="27"/>
  <c r="X21" i="27"/>
  <c r="W21" i="27" s="1"/>
  <c r="I21" i="27"/>
  <c r="N21" i="27" s="1"/>
  <c r="BF20" i="27"/>
  <c r="BC20" i="27"/>
  <c r="AS20" i="27"/>
  <c r="X20" i="27"/>
  <c r="W20" i="27" s="1"/>
  <c r="I20" i="27"/>
  <c r="N20" i="27" s="1"/>
  <c r="BF19" i="27"/>
  <c r="BC19" i="27"/>
  <c r="AS19" i="27"/>
  <c r="X19" i="27"/>
  <c r="W19" i="27" s="1"/>
  <c r="I19" i="27"/>
  <c r="N19" i="27" s="1"/>
  <c r="BF18" i="27"/>
  <c r="BC18" i="27"/>
  <c r="AS18" i="27"/>
  <c r="X18" i="27"/>
  <c r="W18" i="27" s="1"/>
  <c r="I18" i="27"/>
  <c r="N18" i="27" s="1"/>
  <c r="BF17" i="27"/>
  <c r="BC17" i="27"/>
  <c r="AX17" i="27"/>
  <c r="AS17" i="27"/>
  <c r="X17" i="27"/>
  <c r="W17" i="27" s="1"/>
  <c r="I17" i="27"/>
  <c r="N17" i="27" s="1"/>
  <c r="AQ17" i="27" s="1"/>
  <c r="BD16" i="27"/>
  <c r="BC16" i="27"/>
  <c r="AT16" i="27"/>
  <c r="X16" i="27"/>
  <c r="U16" i="27" s="1"/>
  <c r="I16" i="27"/>
  <c r="N16" i="27" s="1"/>
  <c r="AQ16" i="27" s="1"/>
  <c r="BD15" i="27"/>
  <c r="BC15" i="27"/>
  <c r="AT15" i="27"/>
  <c r="X15" i="27"/>
  <c r="U15" i="27" s="1"/>
  <c r="I15" i="27"/>
  <c r="N15" i="27" s="1"/>
  <c r="BD14" i="27"/>
  <c r="BC14" i="27"/>
  <c r="AT14" i="27"/>
  <c r="X14" i="27"/>
  <c r="U14" i="27" s="1"/>
  <c r="I14" i="27"/>
  <c r="N14" i="27" s="1"/>
  <c r="BD13" i="27"/>
  <c r="BC13" i="27"/>
  <c r="AT13" i="27"/>
  <c r="X13" i="27"/>
  <c r="U13" i="27" s="1"/>
  <c r="I13" i="27"/>
  <c r="N13" i="27" s="1"/>
  <c r="BD12" i="27"/>
  <c r="BC12" i="27"/>
  <c r="AU12" i="27"/>
  <c r="X12" i="27"/>
  <c r="U12" i="27" s="1"/>
  <c r="I12" i="27"/>
  <c r="N12" i="27" s="1"/>
  <c r="BD11" i="27"/>
  <c r="BC11" i="27"/>
  <c r="AU11" i="27"/>
  <c r="X11" i="27"/>
  <c r="U11" i="27" s="1"/>
  <c r="I11" i="27"/>
  <c r="N11" i="27" s="1"/>
  <c r="I10" i="27"/>
  <c r="BD8" i="27"/>
  <c r="BC8" i="27"/>
  <c r="AS8" i="27"/>
  <c r="X8" i="27"/>
  <c r="U8" i="27" s="1"/>
  <c r="I8" i="27"/>
  <c r="N8" i="27" s="1"/>
  <c r="O8" i="27" s="1"/>
  <c r="BD7" i="27"/>
  <c r="BC7" i="27"/>
  <c r="AS7" i="27"/>
  <c r="X7" i="27"/>
  <c r="U7" i="27" s="1"/>
  <c r="I7" i="27"/>
  <c r="N7" i="27" s="1"/>
  <c r="N24" i="29" l="1"/>
  <c r="AT47" i="28"/>
  <c r="AS47" i="28"/>
  <c r="AV47" i="28"/>
  <c r="AU45" i="27"/>
  <c r="BI55" i="29"/>
  <c r="BI59" i="29" s="1"/>
  <c r="BK55" i="29"/>
  <c r="BK59" i="29" s="1"/>
  <c r="BD47" i="28"/>
  <c r="AU47" i="28"/>
  <c r="BE47" i="28"/>
  <c r="N8" i="29"/>
  <c r="AP8" i="29"/>
  <c r="AP28" i="29"/>
  <c r="N28" i="29"/>
  <c r="AP52" i="29"/>
  <c r="N52" i="29"/>
  <c r="AP9" i="29"/>
  <c r="N9" i="29"/>
  <c r="AP34" i="29"/>
  <c r="N34" i="29"/>
  <c r="AP10" i="29"/>
  <c r="N10" i="29"/>
  <c r="AP16" i="29"/>
  <c r="AP17" i="29"/>
  <c r="N19" i="29"/>
  <c r="BJ55" i="29"/>
  <c r="BJ59" i="29" s="1"/>
  <c r="BM55" i="29"/>
  <c r="BM59" i="29" s="1"/>
  <c r="N37" i="29"/>
  <c r="N42" i="29"/>
  <c r="N46" i="29"/>
  <c r="N48" i="29"/>
  <c r="AP13" i="29"/>
  <c r="BL55" i="29"/>
  <c r="BL59" i="29" s="1"/>
  <c r="AP7" i="29"/>
  <c r="BB47" i="28"/>
  <c r="AP20" i="29"/>
  <c r="N20" i="29"/>
  <c r="AP18" i="29"/>
  <c r="N18" i="29"/>
  <c r="AP14" i="29"/>
  <c r="N14" i="29"/>
  <c r="AP25" i="29"/>
  <c r="N25" i="29"/>
  <c r="AP30" i="29"/>
  <c r="N30" i="29"/>
  <c r="AP49" i="29"/>
  <c r="N49" i="29"/>
  <c r="N23" i="29"/>
  <c r="AP23" i="29"/>
  <c r="N45" i="29"/>
  <c r="AP45" i="29"/>
  <c r="BH59" i="29"/>
  <c r="AP29" i="29"/>
  <c r="N29" i="29"/>
  <c r="AP44" i="29"/>
  <c r="N44" i="29"/>
  <c r="AP21" i="29"/>
  <c r="N21" i="29"/>
  <c r="AP35" i="29"/>
  <c r="N35" i="29"/>
  <c r="AP12" i="29"/>
  <c r="N12" i="29"/>
  <c r="AP27" i="29"/>
  <c r="N27" i="29"/>
  <c r="AP33" i="29"/>
  <c r="N33" i="29"/>
  <c r="AP40" i="29"/>
  <c r="N40" i="29"/>
  <c r="AP11" i="29"/>
  <c r="N11" i="29"/>
  <c r="AP26" i="29"/>
  <c r="N26" i="29"/>
  <c r="AP31" i="29"/>
  <c r="N31" i="29"/>
  <c r="AP36" i="29"/>
  <c r="AP50" i="29"/>
  <c r="AP15" i="29"/>
  <c r="AQ23" i="28"/>
  <c r="O23" i="28"/>
  <c r="AY47" i="28"/>
  <c r="BG47" i="28"/>
  <c r="V47" i="28"/>
  <c r="AQ30" i="28"/>
  <c r="O30" i="28"/>
  <c r="AQ39" i="28"/>
  <c r="O39" i="28"/>
  <c r="AQ9" i="28"/>
  <c r="O9" i="28"/>
  <c r="AQ34" i="28"/>
  <c r="O34" i="28"/>
  <c r="BF47" i="28"/>
  <c r="W47" i="28"/>
  <c r="AQ23" i="27"/>
  <c r="O23" i="27"/>
  <c r="AQ22" i="27"/>
  <c r="O22" i="27"/>
  <c r="AT45" i="27"/>
  <c r="BD45" i="27"/>
  <c r="AX45" i="27"/>
  <c r="O14" i="27"/>
  <c r="AQ14" i="27"/>
  <c r="O20" i="27"/>
  <c r="AQ20" i="27"/>
  <c r="AQ29" i="27"/>
  <c r="O29" i="27"/>
  <c r="AQ38" i="27"/>
  <c r="O38" i="27"/>
  <c r="AQ12" i="27"/>
  <c r="O12" i="27"/>
  <c r="V45" i="27"/>
  <c r="AQ11" i="27"/>
  <c r="O11" i="27"/>
  <c r="U45" i="27"/>
  <c r="AQ8" i="27"/>
  <c r="BE45" i="27"/>
  <c r="AS45" i="27"/>
  <c r="BF45" i="27"/>
  <c r="BC45" i="27"/>
  <c r="BA45" i="27"/>
  <c r="O16" i="27"/>
  <c r="AQ14" i="28"/>
  <c r="O14" i="28"/>
  <c r="O8" i="28"/>
  <c r="AQ8" i="28"/>
  <c r="AQ32" i="28"/>
  <c r="O32" i="28"/>
  <c r="AQ40" i="28"/>
  <c r="O40" i="28"/>
  <c r="AQ13" i="28"/>
  <c r="O13" i="28"/>
  <c r="AQ41" i="28"/>
  <c r="O41" i="28"/>
  <c r="O16" i="28"/>
  <c r="AQ16" i="28"/>
  <c r="AQ25" i="28"/>
  <c r="O25" i="28"/>
  <c r="AQ20" i="28"/>
  <c r="O20" i="28"/>
  <c r="AQ31" i="28"/>
  <c r="O31" i="28"/>
  <c r="AQ38" i="28"/>
  <c r="O38" i="28"/>
  <c r="U47" i="28"/>
  <c r="AQ11" i="28"/>
  <c r="O11" i="28"/>
  <c r="AQ18" i="28"/>
  <c r="O18" i="28"/>
  <c r="AQ22" i="28"/>
  <c r="O22" i="28"/>
  <c r="AQ27" i="28"/>
  <c r="O27" i="28"/>
  <c r="AQ42" i="28"/>
  <c r="O42" i="28"/>
  <c r="O12" i="28"/>
  <c r="O19" i="28"/>
  <c r="O26" i="28"/>
  <c r="O36" i="28"/>
  <c r="AQ10" i="28"/>
  <c r="AQ17" i="28"/>
  <c r="AQ24" i="28"/>
  <c r="O7" i="28"/>
  <c r="O15" i="28"/>
  <c r="O21" i="28"/>
  <c r="O33" i="28"/>
  <c r="AQ19" i="27"/>
  <c r="O19" i="27"/>
  <c r="AQ25" i="27"/>
  <c r="O25" i="27"/>
  <c r="O32" i="27"/>
  <c r="AQ32" i="27"/>
  <c r="AQ39" i="27"/>
  <c r="O39" i="27"/>
  <c r="AQ31" i="27"/>
  <c r="O31" i="27"/>
  <c r="O37" i="27"/>
  <c r="AQ37" i="27"/>
  <c r="O10" i="27"/>
  <c r="AQ10" i="27"/>
  <c r="AQ18" i="27"/>
  <c r="O18" i="27"/>
  <c r="W45" i="27"/>
  <c r="O21" i="27"/>
  <c r="AQ21" i="27"/>
  <c r="AQ30" i="27"/>
  <c r="O30" i="27"/>
  <c r="AQ36" i="27"/>
  <c r="O36" i="27"/>
  <c r="O15" i="27"/>
  <c r="AQ15" i="27"/>
  <c r="AQ13" i="27"/>
  <c r="O13" i="27"/>
  <c r="O28" i="27"/>
  <c r="AQ28" i="27"/>
  <c r="AQ7" i="27"/>
  <c r="O7" i="27"/>
  <c r="AQ40" i="27"/>
  <c r="O40" i="27"/>
  <c r="O17" i="27"/>
  <c r="O24" i="27"/>
  <c r="O34" i="27"/>
  <c r="AY48" i="28" l="1"/>
  <c r="BH56" i="29"/>
  <c r="BH60" i="29" s="1"/>
  <c r="BD46" i="27"/>
  <c r="U48" i="28"/>
  <c r="BE48" i="28"/>
  <c r="U46" i="27"/>
  <c r="AX46" i="27"/>
  <c r="BL22" i="20" l="1"/>
  <c r="AP22" i="20"/>
  <c r="BE22" i="20"/>
  <c r="BC22" i="20"/>
  <c r="AY22" i="20"/>
  <c r="AR22" i="20"/>
  <c r="W22" i="20"/>
  <c r="U22" i="20" s="1"/>
  <c r="H21" i="20"/>
  <c r="M21" i="20" s="1"/>
  <c r="BL21" i="20"/>
  <c r="BE21" i="20"/>
  <c r="BC21" i="20"/>
  <c r="AR21" i="20"/>
  <c r="W21" i="20"/>
  <c r="U21" i="20" s="1"/>
  <c r="X7" i="17"/>
  <c r="U7" i="17" s="1"/>
  <c r="X8" i="17"/>
  <c r="U8" i="17" s="1"/>
  <c r="X9" i="17"/>
  <c r="U9" i="17" s="1"/>
  <c r="X10" i="17"/>
  <c r="U10" i="17" s="1"/>
  <c r="X11" i="17"/>
  <c r="U11" i="17" s="1"/>
  <c r="X12" i="17"/>
  <c r="U12" i="17"/>
  <c r="X13" i="17"/>
  <c r="U13" i="17" s="1"/>
  <c r="X14" i="17"/>
  <c r="U14" i="17" s="1"/>
  <c r="X15" i="17"/>
  <c r="U15" i="17" s="1"/>
  <c r="X16" i="17"/>
  <c r="U16" i="17" s="1"/>
  <c r="X17" i="17"/>
  <c r="U17" i="17" s="1"/>
  <c r="X18" i="17"/>
  <c r="U18" i="17"/>
  <c r="AT15" i="17"/>
  <c r="AT16" i="17"/>
  <c r="AT17" i="17"/>
  <c r="AT18" i="17"/>
  <c r="AR8" i="20"/>
  <c r="AR10" i="20"/>
  <c r="AR11" i="20"/>
  <c r="AR14" i="20"/>
  <c r="AR15" i="20"/>
  <c r="AR16" i="20"/>
  <c r="AR18" i="20"/>
  <c r="AR19" i="20"/>
  <c r="AR23" i="20"/>
  <c r="AR24" i="20"/>
  <c r="AR25" i="20"/>
  <c r="AR26" i="20"/>
  <c r="AR27" i="20"/>
  <c r="AR28" i="20"/>
  <c r="AR29" i="20"/>
  <c r="AR30" i="20"/>
  <c r="AR40" i="20"/>
  <c r="AS7" i="19"/>
  <c r="AS8" i="19"/>
  <c r="AS9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R7" i="20"/>
  <c r="AR32" i="20"/>
  <c r="AR34" i="20"/>
  <c r="AR38" i="20"/>
  <c r="AS7" i="17"/>
  <c r="AS8" i="17"/>
  <c r="AS9" i="17"/>
  <c r="AS19" i="17"/>
  <c r="AS20" i="17"/>
  <c r="AS21" i="17"/>
  <c r="AS22" i="17"/>
  <c r="AS23" i="17"/>
  <c r="AS24" i="17"/>
  <c r="AS25" i="17"/>
  <c r="AS26" i="17"/>
  <c r="AS27" i="17"/>
  <c r="AS28" i="17"/>
  <c r="AS29" i="17"/>
  <c r="AS30" i="17"/>
  <c r="AS31" i="17"/>
  <c r="AS32" i="17"/>
  <c r="AS33" i="17"/>
  <c r="AS34" i="17"/>
  <c r="AS35" i="17"/>
  <c r="AS36" i="17"/>
  <c r="AS37" i="17"/>
  <c r="AS38" i="17"/>
  <c r="AS39" i="17"/>
  <c r="AS40" i="17"/>
  <c r="AS41" i="17"/>
  <c r="AS42" i="17"/>
  <c r="I46" i="19"/>
  <c r="N46" i="19" s="1"/>
  <c r="O46" i="19" s="1"/>
  <c r="I45" i="19"/>
  <c r="N45" i="19" s="1"/>
  <c r="O45" i="19" s="1"/>
  <c r="I44" i="19"/>
  <c r="N44" i="19"/>
  <c r="O44" i="19" s="1"/>
  <c r="I43" i="19"/>
  <c r="N43" i="19" s="1"/>
  <c r="O43" i="19" s="1"/>
  <c r="I42" i="19"/>
  <c r="N42" i="19" s="1"/>
  <c r="O42" i="19" s="1"/>
  <c r="I41" i="19"/>
  <c r="N41" i="19" s="1"/>
  <c r="O41" i="19" s="1"/>
  <c r="I40" i="19"/>
  <c r="N40" i="19"/>
  <c r="O40" i="19" s="1"/>
  <c r="I39" i="19"/>
  <c r="N39" i="19" s="1"/>
  <c r="O39" i="19" s="1"/>
  <c r="I38" i="19"/>
  <c r="N38" i="19" s="1"/>
  <c r="I36" i="19"/>
  <c r="N36" i="19" s="1"/>
  <c r="O36" i="19" s="1"/>
  <c r="I34" i="19"/>
  <c r="N34" i="19"/>
  <c r="O34" i="19" s="1"/>
  <c r="I32" i="19"/>
  <c r="N32" i="19" s="1"/>
  <c r="O32" i="19" s="1"/>
  <c r="I31" i="19"/>
  <c r="N31" i="19" s="1"/>
  <c r="O31" i="19" s="1"/>
  <c r="I30" i="19"/>
  <c r="N30" i="19" s="1"/>
  <c r="O30" i="19" s="1"/>
  <c r="I27" i="19"/>
  <c r="N27" i="19"/>
  <c r="O27" i="19" s="1"/>
  <c r="BG39" i="17"/>
  <c r="BD39" i="17"/>
  <c r="AY39" i="17"/>
  <c r="X39" i="17"/>
  <c r="W39" i="17" s="1"/>
  <c r="I39" i="17"/>
  <c r="N39" i="17" s="1"/>
  <c r="BG38" i="17"/>
  <c r="BD38" i="17"/>
  <c r="AY38" i="17"/>
  <c r="X38" i="17"/>
  <c r="W38" i="17" s="1"/>
  <c r="I38" i="17"/>
  <c r="N38" i="17" s="1"/>
  <c r="AQ38" i="17" s="1"/>
  <c r="X38" i="19"/>
  <c r="W38" i="19" s="1"/>
  <c r="X39" i="19"/>
  <c r="W39" i="19" s="1"/>
  <c r="BG38" i="19"/>
  <c r="BD38" i="19"/>
  <c r="AY38" i="19"/>
  <c r="O38" i="17"/>
  <c r="BG43" i="19"/>
  <c r="BG44" i="19"/>
  <c r="H15" i="20"/>
  <c r="M15" i="20" s="1"/>
  <c r="BI15" i="20"/>
  <c r="H14" i="20"/>
  <c r="M14" i="20" s="1"/>
  <c r="BI14" i="20"/>
  <c r="BI54" i="20" s="1"/>
  <c r="BI58" i="20" s="1"/>
  <c r="H27" i="20"/>
  <c r="BJ27" i="20"/>
  <c r="H23" i="20"/>
  <c r="M23" i="20" s="1"/>
  <c r="N23" i="20" s="1"/>
  <c r="BJ23" i="20"/>
  <c r="H24" i="20"/>
  <c r="BJ24" i="20"/>
  <c r="H25" i="20"/>
  <c r="M25" i="20" s="1"/>
  <c r="N25" i="20" s="1"/>
  <c r="BJ25" i="20"/>
  <c r="H26" i="20"/>
  <c r="BJ26" i="20"/>
  <c r="H28" i="20"/>
  <c r="BJ28" i="20"/>
  <c r="H29" i="20"/>
  <c r="BJ29" i="20"/>
  <c r="H30" i="20"/>
  <c r="BJ30" i="20"/>
  <c r="H7" i="20"/>
  <c r="BH7" i="20"/>
  <c r="BH54" i="20" s="1"/>
  <c r="BH58" i="20" s="1"/>
  <c r="H8" i="20"/>
  <c r="BK8" i="20"/>
  <c r="H9" i="20"/>
  <c r="BK9" i="20"/>
  <c r="H10" i="20"/>
  <c r="BK10" i="20"/>
  <c r="H11" i="20"/>
  <c r="BK11" i="20"/>
  <c r="H12" i="20"/>
  <c r="BK12" i="20"/>
  <c r="H13" i="20"/>
  <c r="BK13" i="20"/>
  <c r="H16" i="20"/>
  <c r="M16" i="20" s="1"/>
  <c r="BL16" i="20"/>
  <c r="H17" i="20"/>
  <c r="M17" i="20" s="1"/>
  <c r="BL17" i="20"/>
  <c r="H18" i="20"/>
  <c r="M18" i="20" s="1"/>
  <c r="BL18" i="20"/>
  <c r="H19" i="20"/>
  <c r="M19" i="20" s="1"/>
  <c r="BL19" i="20"/>
  <c r="H20" i="20"/>
  <c r="M20" i="20" s="1"/>
  <c r="BL20" i="20"/>
  <c r="H31" i="20"/>
  <c r="M31" i="20" s="1"/>
  <c r="N31" i="20" s="1"/>
  <c r="BM31" i="20"/>
  <c r="H32" i="20"/>
  <c r="BM32" i="20"/>
  <c r="H33" i="20"/>
  <c r="M33" i="20" s="1"/>
  <c r="N33" i="20" s="1"/>
  <c r="BM33" i="20"/>
  <c r="H34" i="20"/>
  <c r="BM34" i="20"/>
  <c r="H35" i="20"/>
  <c r="M35" i="20" s="1"/>
  <c r="N35" i="20" s="1"/>
  <c r="BM35" i="20"/>
  <c r="H36" i="20"/>
  <c r="BM36" i="20"/>
  <c r="H37" i="20"/>
  <c r="M37" i="20" s="1"/>
  <c r="N37" i="20" s="1"/>
  <c r="BM37" i="20"/>
  <c r="H38" i="20"/>
  <c r="BM38" i="20"/>
  <c r="H39" i="20"/>
  <c r="M39" i="20" s="1"/>
  <c r="N39" i="20" s="1"/>
  <c r="BM39" i="20"/>
  <c r="H40" i="20"/>
  <c r="BM40" i="20"/>
  <c r="H41" i="20"/>
  <c r="M41" i="20" s="1"/>
  <c r="BM41" i="20"/>
  <c r="H42" i="20"/>
  <c r="BM42" i="20"/>
  <c r="H43" i="20"/>
  <c r="M43" i="20" s="1"/>
  <c r="N43" i="20" s="1"/>
  <c r="BM43" i="20"/>
  <c r="H44" i="20"/>
  <c r="BM44" i="20"/>
  <c r="H45" i="20"/>
  <c r="BM45" i="20"/>
  <c r="H46" i="20"/>
  <c r="BM46" i="20"/>
  <c r="H47" i="20"/>
  <c r="BM47" i="20"/>
  <c r="H48" i="20"/>
  <c r="BM48" i="20"/>
  <c r="H49" i="20"/>
  <c r="BM49" i="20"/>
  <c r="H50" i="20"/>
  <c r="BM50" i="20"/>
  <c r="H51" i="20"/>
  <c r="BM51" i="20"/>
  <c r="BE7" i="17"/>
  <c r="BE8" i="17"/>
  <c r="BE9" i="17"/>
  <c r="BE10" i="17"/>
  <c r="BE11" i="17"/>
  <c r="BE12" i="17"/>
  <c r="BE13" i="17"/>
  <c r="BE14" i="17"/>
  <c r="BE15" i="17"/>
  <c r="BE16" i="17"/>
  <c r="BE17" i="17"/>
  <c r="BE18" i="17"/>
  <c r="BG19" i="17"/>
  <c r="BG20" i="17"/>
  <c r="BG21" i="17"/>
  <c r="BG22" i="17"/>
  <c r="BG23" i="17"/>
  <c r="BG27" i="17"/>
  <c r="BG28" i="17"/>
  <c r="BG29" i="17"/>
  <c r="BG30" i="17"/>
  <c r="BG31" i="17"/>
  <c r="BG32" i="17"/>
  <c r="BG33" i="17"/>
  <c r="BG34" i="17"/>
  <c r="BG35" i="17"/>
  <c r="BG36" i="17"/>
  <c r="BG37" i="17"/>
  <c r="BG40" i="17"/>
  <c r="BG41" i="17"/>
  <c r="BG42" i="17"/>
  <c r="BG43" i="17"/>
  <c r="BG44" i="17"/>
  <c r="BG45" i="17"/>
  <c r="BG46" i="17"/>
  <c r="BG47" i="17"/>
  <c r="BG48" i="17"/>
  <c r="BF24" i="17"/>
  <c r="BF25" i="17"/>
  <c r="BF51" i="17" s="1"/>
  <c r="BE55" i="29" s="1"/>
  <c r="BE59" i="29" s="1"/>
  <c r="BF26" i="17"/>
  <c r="BD7" i="17"/>
  <c r="BD8" i="17"/>
  <c r="BD9" i="17"/>
  <c r="BD10" i="17"/>
  <c r="BD11" i="17"/>
  <c r="BD12" i="17"/>
  <c r="BD13" i="17"/>
  <c r="BD14" i="17"/>
  <c r="BD15" i="17"/>
  <c r="BD16" i="17"/>
  <c r="BD17" i="17"/>
  <c r="BD18" i="17"/>
  <c r="BD19" i="17"/>
  <c r="BD20" i="17"/>
  <c r="BD21" i="17"/>
  <c r="BD22" i="17"/>
  <c r="BD23" i="17"/>
  <c r="BD24" i="17"/>
  <c r="BD25" i="17"/>
  <c r="BD26" i="17"/>
  <c r="BD27" i="17"/>
  <c r="BD28" i="17"/>
  <c r="BD29" i="17"/>
  <c r="BD30" i="17"/>
  <c r="BD31" i="17"/>
  <c r="BD32" i="17"/>
  <c r="BD33" i="17"/>
  <c r="BD34" i="17"/>
  <c r="BD35" i="17"/>
  <c r="BD36" i="17"/>
  <c r="BD37" i="17"/>
  <c r="BD40" i="17"/>
  <c r="BD41" i="17"/>
  <c r="BD42" i="17"/>
  <c r="BD43" i="17"/>
  <c r="BD44" i="17"/>
  <c r="BD45" i="17"/>
  <c r="BD46" i="17"/>
  <c r="BD47" i="17"/>
  <c r="BD48" i="17"/>
  <c r="BB28" i="17"/>
  <c r="BB29" i="17"/>
  <c r="BB31" i="17"/>
  <c r="BB32" i="17"/>
  <c r="BB35" i="17"/>
  <c r="BB36" i="17"/>
  <c r="BB37" i="17"/>
  <c r="BB40" i="17"/>
  <c r="BB43" i="17"/>
  <c r="BB44" i="17"/>
  <c r="BB48" i="17"/>
  <c r="BA30" i="17"/>
  <c r="BA51" i="17" s="1"/>
  <c r="AZ27" i="17"/>
  <c r="AZ51" i="17" s="1"/>
  <c r="AY55" i="29" s="1"/>
  <c r="AY59" i="29" s="1"/>
  <c r="AY19" i="17"/>
  <c r="AY33" i="17"/>
  <c r="AY34" i="17"/>
  <c r="AY42" i="17"/>
  <c r="AY46" i="17"/>
  <c r="AY47" i="17"/>
  <c r="AV12" i="17"/>
  <c r="AV13" i="17"/>
  <c r="AV14" i="17"/>
  <c r="AU10" i="17"/>
  <c r="AU51" i="17" s="1"/>
  <c r="AT55" i="29" s="1"/>
  <c r="AT59" i="29" s="1"/>
  <c r="AU11" i="17"/>
  <c r="X19" i="17"/>
  <c r="W19" i="17" s="1"/>
  <c r="X20" i="17"/>
  <c r="W20" i="17" s="1"/>
  <c r="X21" i="17"/>
  <c r="W21" i="17"/>
  <c r="X22" i="17"/>
  <c r="W22" i="17" s="1"/>
  <c r="X23" i="17"/>
  <c r="W23" i="17" s="1"/>
  <c r="X27" i="17"/>
  <c r="W27" i="17" s="1"/>
  <c r="X28" i="17"/>
  <c r="W28" i="17"/>
  <c r="X29" i="17"/>
  <c r="W29" i="17" s="1"/>
  <c r="X30" i="17"/>
  <c r="W30" i="17" s="1"/>
  <c r="X31" i="17"/>
  <c r="W31" i="17" s="1"/>
  <c r="X32" i="17"/>
  <c r="W32" i="17"/>
  <c r="X33" i="17"/>
  <c r="W33" i="17" s="1"/>
  <c r="X34" i="17"/>
  <c r="W34" i="17" s="1"/>
  <c r="X35" i="17"/>
  <c r="W35" i="17" s="1"/>
  <c r="X36" i="17"/>
  <c r="W36" i="17"/>
  <c r="X37" i="17"/>
  <c r="W37" i="17" s="1"/>
  <c r="X40" i="17"/>
  <c r="W40" i="17" s="1"/>
  <c r="X41" i="17"/>
  <c r="W41" i="17" s="1"/>
  <c r="X42" i="17"/>
  <c r="W42" i="17"/>
  <c r="X43" i="17"/>
  <c r="W43" i="17" s="1"/>
  <c r="X44" i="17"/>
  <c r="W44" i="17" s="1"/>
  <c r="X45" i="17"/>
  <c r="W45" i="17" s="1"/>
  <c r="X46" i="17"/>
  <c r="W46" i="17" s="1"/>
  <c r="X47" i="17"/>
  <c r="W47" i="17"/>
  <c r="X48" i="17"/>
  <c r="W48" i="17" s="1"/>
  <c r="X24" i="17"/>
  <c r="V24" i="17" s="1"/>
  <c r="V51" i="17" s="1"/>
  <c r="U55" i="29" s="1"/>
  <c r="U59" i="29" s="1"/>
  <c r="X25" i="17"/>
  <c r="V25" i="17"/>
  <c r="X26" i="17"/>
  <c r="V26" i="17" s="1"/>
  <c r="X19" i="19"/>
  <c r="W19" i="19" s="1"/>
  <c r="X20" i="19"/>
  <c r="W20" i="19" s="1"/>
  <c r="X21" i="19"/>
  <c r="W21" i="19" s="1"/>
  <c r="X22" i="19"/>
  <c r="W22" i="19"/>
  <c r="X23" i="19"/>
  <c r="W23" i="19" s="1"/>
  <c r="X27" i="19"/>
  <c r="W27" i="19" s="1"/>
  <c r="X28" i="19"/>
  <c r="W28" i="19" s="1"/>
  <c r="X29" i="19"/>
  <c r="W29" i="19" s="1"/>
  <c r="X30" i="19"/>
  <c r="W30" i="19" s="1"/>
  <c r="X31" i="19"/>
  <c r="W31" i="19" s="1"/>
  <c r="X32" i="19"/>
  <c r="W32" i="19" s="1"/>
  <c r="X33" i="19"/>
  <c r="W33" i="19" s="1"/>
  <c r="X34" i="19"/>
  <c r="W34" i="19" s="1"/>
  <c r="X35" i="19"/>
  <c r="W35" i="19" s="1"/>
  <c r="X36" i="19"/>
  <c r="W36" i="19" s="1"/>
  <c r="X37" i="19"/>
  <c r="W37" i="19"/>
  <c r="X40" i="19"/>
  <c r="W40" i="19" s="1"/>
  <c r="X41" i="19"/>
  <c r="W41" i="19" s="1"/>
  <c r="X42" i="19"/>
  <c r="W42" i="19" s="1"/>
  <c r="X43" i="19"/>
  <c r="W43" i="19" s="1"/>
  <c r="X44" i="19"/>
  <c r="W44" i="19" s="1"/>
  <c r="X45" i="19"/>
  <c r="W45" i="19" s="1"/>
  <c r="X46" i="19"/>
  <c r="W46" i="19" s="1"/>
  <c r="X47" i="19"/>
  <c r="W47" i="19" s="1"/>
  <c r="X48" i="19"/>
  <c r="W48" i="19" s="1"/>
  <c r="W23" i="20"/>
  <c r="V23" i="20" s="1"/>
  <c r="W24" i="20"/>
  <c r="V24" i="20" s="1"/>
  <c r="M24" i="20"/>
  <c r="N24" i="20" s="1"/>
  <c r="W25" i="20"/>
  <c r="V25" i="20" s="1"/>
  <c r="W26" i="20"/>
  <c r="V26" i="20" s="1"/>
  <c r="M26" i="20"/>
  <c r="N26" i="20" s="1"/>
  <c r="W27" i="20"/>
  <c r="V27" i="20" s="1"/>
  <c r="M27" i="20"/>
  <c r="N27" i="20" s="1"/>
  <c r="W28" i="20"/>
  <c r="V28" i="20" s="1"/>
  <c r="M28" i="20"/>
  <c r="N28" i="20" s="1"/>
  <c r="W29" i="20"/>
  <c r="V29" i="20" s="1"/>
  <c r="M29" i="20"/>
  <c r="N29" i="20" s="1"/>
  <c r="W30" i="20"/>
  <c r="V30" i="20" s="1"/>
  <c r="M30" i="20"/>
  <c r="N30" i="20" s="1"/>
  <c r="W31" i="20"/>
  <c r="V31" i="20" s="1"/>
  <c r="W32" i="20"/>
  <c r="M32" i="20"/>
  <c r="N32" i="20" s="1"/>
  <c r="V32" i="20"/>
  <c r="W33" i="20"/>
  <c r="V33" i="20" s="1"/>
  <c r="W34" i="20"/>
  <c r="V34" i="20" s="1"/>
  <c r="M34" i="20"/>
  <c r="N34" i="20" s="1"/>
  <c r="W35" i="20"/>
  <c r="V35" i="20" s="1"/>
  <c r="W36" i="20"/>
  <c r="V36" i="20" s="1"/>
  <c r="M36" i="20"/>
  <c r="N36" i="20" s="1"/>
  <c r="W37" i="20"/>
  <c r="V37" i="20" s="1"/>
  <c r="W38" i="20"/>
  <c r="V38" i="20" s="1"/>
  <c r="M38" i="20"/>
  <c r="N38" i="20" s="1"/>
  <c r="W39" i="20"/>
  <c r="V39" i="20" s="1"/>
  <c r="W40" i="20"/>
  <c r="V40" i="20" s="1"/>
  <c r="M40" i="20"/>
  <c r="N40" i="20" s="1"/>
  <c r="W43" i="20"/>
  <c r="V43" i="20" s="1"/>
  <c r="W45" i="20"/>
  <c r="V45" i="20" s="1"/>
  <c r="M45" i="20"/>
  <c r="N45" i="20" s="1"/>
  <c r="W46" i="20"/>
  <c r="V46" i="20" s="1"/>
  <c r="M46" i="20"/>
  <c r="N46" i="20" s="1"/>
  <c r="W47" i="20"/>
  <c r="V47" i="20" s="1"/>
  <c r="M47" i="20"/>
  <c r="N47" i="20" s="1"/>
  <c r="W48" i="20"/>
  <c r="V48" i="20" s="1"/>
  <c r="M48" i="20"/>
  <c r="N48" i="20" s="1"/>
  <c r="W49" i="20"/>
  <c r="V49" i="20" s="1"/>
  <c r="M49" i="20"/>
  <c r="N49" i="20" s="1"/>
  <c r="W50" i="20"/>
  <c r="V50" i="20" s="1"/>
  <c r="M50" i="20"/>
  <c r="N50" i="20" s="1"/>
  <c r="X24" i="19"/>
  <c r="V24" i="19" s="1"/>
  <c r="X25" i="19"/>
  <c r="V25" i="19" s="1"/>
  <c r="X26" i="19"/>
  <c r="V26" i="19"/>
  <c r="W14" i="20"/>
  <c r="U14" i="20" s="1"/>
  <c r="W16" i="20"/>
  <c r="U16" i="20" s="1"/>
  <c r="W17" i="20"/>
  <c r="U17" i="20" s="1"/>
  <c r="W18" i="20"/>
  <c r="U18" i="20" s="1"/>
  <c r="W19" i="20"/>
  <c r="U19" i="20" s="1"/>
  <c r="W20" i="20"/>
  <c r="U20" i="20" s="1"/>
  <c r="W41" i="20"/>
  <c r="U41" i="20" s="1"/>
  <c r="W42" i="20"/>
  <c r="U42" i="20" s="1"/>
  <c r="M42" i="20"/>
  <c r="AP42" i="20" s="1"/>
  <c r="W44" i="20"/>
  <c r="U44" i="20" s="1"/>
  <c r="M44" i="20"/>
  <c r="N44" i="20"/>
  <c r="W51" i="20"/>
  <c r="U51" i="20" s="1"/>
  <c r="M51" i="20"/>
  <c r="N51" i="20" s="1"/>
  <c r="X7" i="19"/>
  <c r="U7" i="19" s="1"/>
  <c r="X8" i="19"/>
  <c r="U8" i="19" s="1"/>
  <c r="X9" i="19"/>
  <c r="U9" i="19" s="1"/>
  <c r="X10" i="19"/>
  <c r="U10" i="19" s="1"/>
  <c r="X11" i="19"/>
  <c r="U11" i="19" s="1"/>
  <c r="X12" i="19"/>
  <c r="U12" i="19" s="1"/>
  <c r="X13" i="19"/>
  <c r="U13" i="19" s="1"/>
  <c r="X14" i="19"/>
  <c r="U14" i="19" s="1"/>
  <c r="X15" i="19"/>
  <c r="U15" i="19" s="1"/>
  <c r="X16" i="19"/>
  <c r="U16" i="19" s="1"/>
  <c r="X17" i="19"/>
  <c r="U17" i="19" s="1"/>
  <c r="X18" i="19"/>
  <c r="U18" i="19" s="1"/>
  <c r="W15" i="20"/>
  <c r="T15" i="20"/>
  <c r="W7" i="20"/>
  <c r="T7" i="20" s="1"/>
  <c r="M7" i="20"/>
  <c r="N7" i="20" s="1"/>
  <c r="W8" i="20"/>
  <c r="T8" i="20" s="1"/>
  <c r="M8" i="20"/>
  <c r="N8" i="20" s="1"/>
  <c r="W9" i="20"/>
  <c r="T9" i="20" s="1"/>
  <c r="M9" i="20"/>
  <c r="N9" i="20" s="1"/>
  <c r="W10" i="20"/>
  <c r="T10" i="20" s="1"/>
  <c r="M10" i="20"/>
  <c r="N10" i="20" s="1"/>
  <c r="W11" i="20"/>
  <c r="T11" i="20" s="1"/>
  <c r="M11" i="20"/>
  <c r="N11" i="20" s="1"/>
  <c r="W12" i="20"/>
  <c r="T12" i="20" s="1"/>
  <c r="M12" i="20"/>
  <c r="N12" i="20" s="1"/>
  <c r="W13" i="20"/>
  <c r="T13" i="20" s="1"/>
  <c r="M13" i="20"/>
  <c r="N13" i="20" s="1"/>
  <c r="BD7" i="19"/>
  <c r="BD8" i="19"/>
  <c r="BD9" i="19"/>
  <c r="BD10" i="19"/>
  <c r="BD11" i="19"/>
  <c r="BD12" i="19"/>
  <c r="BD13" i="19"/>
  <c r="BD14" i="19"/>
  <c r="BD15" i="19"/>
  <c r="BD16" i="19"/>
  <c r="BD17" i="19"/>
  <c r="BD18" i="19"/>
  <c r="BD19" i="19"/>
  <c r="BD20" i="19"/>
  <c r="BD21" i="19"/>
  <c r="BD22" i="19"/>
  <c r="BD23" i="19"/>
  <c r="BD24" i="19"/>
  <c r="BD25" i="19"/>
  <c r="BD26" i="19"/>
  <c r="BD27" i="19"/>
  <c r="BD28" i="19"/>
  <c r="BD29" i="19"/>
  <c r="BD30" i="19"/>
  <c r="BD31" i="19"/>
  <c r="BD32" i="19"/>
  <c r="BD33" i="19"/>
  <c r="BD34" i="19"/>
  <c r="BD35" i="19"/>
  <c r="BD36" i="19"/>
  <c r="BD37" i="19"/>
  <c r="BD39" i="19"/>
  <c r="BD40" i="19"/>
  <c r="BD41" i="19"/>
  <c r="BD42" i="19"/>
  <c r="BD43" i="19"/>
  <c r="BD44" i="19"/>
  <c r="BD45" i="19"/>
  <c r="BD46" i="19"/>
  <c r="BD47" i="19"/>
  <c r="BD48" i="19"/>
  <c r="BC15" i="20"/>
  <c r="BC27" i="20"/>
  <c r="BC7" i="20"/>
  <c r="BC8" i="20"/>
  <c r="BC9" i="20"/>
  <c r="BC10" i="20"/>
  <c r="BC11" i="20"/>
  <c r="BC12" i="20"/>
  <c r="BC13" i="20"/>
  <c r="BC14" i="20"/>
  <c r="BC16" i="20"/>
  <c r="BC17" i="20"/>
  <c r="BC18" i="20"/>
  <c r="BC19" i="20"/>
  <c r="BC20" i="20"/>
  <c r="BC23" i="20"/>
  <c r="BC24" i="20"/>
  <c r="BC25" i="20"/>
  <c r="BC26" i="20"/>
  <c r="BC28" i="20"/>
  <c r="BC29" i="20"/>
  <c r="BC30" i="20"/>
  <c r="BC31" i="20"/>
  <c r="BC32" i="20"/>
  <c r="BC33" i="20"/>
  <c r="BC34" i="20"/>
  <c r="BC35" i="20"/>
  <c r="BC36" i="20"/>
  <c r="BC37" i="20"/>
  <c r="BC38" i="20"/>
  <c r="BC39" i="20"/>
  <c r="BC40" i="20"/>
  <c r="BC41" i="20"/>
  <c r="BC42" i="20"/>
  <c r="BC43" i="20"/>
  <c r="BC44" i="20"/>
  <c r="BC45" i="20"/>
  <c r="BC46" i="20"/>
  <c r="BC47" i="20"/>
  <c r="BC48" i="20"/>
  <c r="BC49" i="20"/>
  <c r="BC50" i="20"/>
  <c r="BC51" i="20"/>
  <c r="BF23" i="20"/>
  <c r="AP24" i="20"/>
  <c r="BF24" i="20"/>
  <c r="BF25" i="20"/>
  <c r="AP26" i="20"/>
  <c r="BF26" i="20"/>
  <c r="BF27" i="20"/>
  <c r="AP28" i="20"/>
  <c r="BF28" i="20"/>
  <c r="BF29" i="20"/>
  <c r="BF30" i="20"/>
  <c r="BF31" i="20"/>
  <c r="BF32" i="20"/>
  <c r="BF33" i="20"/>
  <c r="BF34" i="20"/>
  <c r="BF35" i="20"/>
  <c r="AP36" i="20"/>
  <c r="BF36" i="20"/>
  <c r="BF37" i="20"/>
  <c r="BF38" i="20"/>
  <c r="BF39" i="20"/>
  <c r="BF40" i="20"/>
  <c r="BF43" i="20"/>
  <c r="BF45" i="20"/>
  <c r="BF46" i="20"/>
  <c r="AP47" i="20"/>
  <c r="BF47" i="20"/>
  <c r="BF48" i="20"/>
  <c r="BF49" i="20"/>
  <c r="BF50" i="20"/>
  <c r="BG19" i="19"/>
  <c r="BG20" i="19"/>
  <c r="BG21" i="19"/>
  <c r="BG22" i="19"/>
  <c r="BG23" i="19"/>
  <c r="BG27" i="19"/>
  <c r="BG28" i="19"/>
  <c r="BG29" i="19"/>
  <c r="BG30" i="19"/>
  <c r="BG31" i="19"/>
  <c r="BG32" i="19"/>
  <c r="BG33" i="19"/>
  <c r="BG34" i="19"/>
  <c r="BG35" i="19"/>
  <c r="BG36" i="19"/>
  <c r="BG37" i="19"/>
  <c r="BG39" i="19"/>
  <c r="BG40" i="19"/>
  <c r="BG41" i="19"/>
  <c r="BG42" i="19"/>
  <c r="BG45" i="19"/>
  <c r="BG46" i="19"/>
  <c r="BG47" i="19"/>
  <c r="BG48" i="19"/>
  <c r="BE14" i="20"/>
  <c r="BE16" i="20"/>
  <c r="BE17" i="20"/>
  <c r="BE18" i="20"/>
  <c r="BE19" i="20"/>
  <c r="BE20" i="20"/>
  <c r="BE41" i="20"/>
  <c r="BE42" i="20"/>
  <c r="AP44" i="20"/>
  <c r="BE44" i="20"/>
  <c r="AP51" i="20"/>
  <c r="BE51" i="20"/>
  <c r="BF24" i="19"/>
  <c r="BF25" i="19"/>
  <c r="BF26" i="19"/>
  <c r="BD7" i="20"/>
  <c r="AP8" i="20"/>
  <c r="BD8" i="20"/>
  <c r="BD9" i="20"/>
  <c r="BD10" i="20"/>
  <c r="BD11" i="20"/>
  <c r="AP12" i="20"/>
  <c r="BD12" i="20"/>
  <c r="BD13" i="20"/>
  <c r="BD15" i="20"/>
  <c r="BE7" i="19"/>
  <c r="BE8" i="19"/>
  <c r="BE9" i="19"/>
  <c r="BE10" i="19"/>
  <c r="BE11" i="19"/>
  <c r="BE12" i="19"/>
  <c r="BE13" i="19"/>
  <c r="BE14" i="19"/>
  <c r="BE15" i="19"/>
  <c r="BE16" i="19"/>
  <c r="BE17" i="19"/>
  <c r="BE18" i="19"/>
  <c r="BE51" i="19"/>
  <c r="BB14" i="20"/>
  <c r="BA20" i="20"/>
  <c r="BA31" i="20"/>
  <c r="BA37" i="20"/>
  <c r="BA38" i="20"/>
  <c r="BA39" i="20"/>
  <c r="BB28" i="19"/>
  <c r="BB29" i="19"/>
  <c r="BB31" i="19"/>
  <c r="BB32" i="19"/>
  <c r="BB35" i="19"/>
  <c r="BB36" i="19"/>
  <c r="BB37" i="19"/>
  <c r="BB40" i="19"/>
  <c r="BB43" i="19"/>
  <c r="BB44" i="19"/>
  <c r="BB48" i="19"/>
  <c r="AZ35" i="20"/>
  <c r="AZ36" i="20"/>
  <c r="AZ45" i="20"/>
  <c r="AZ46" i="20"/>
  <c r="AZ47" i="20"/>
  <c r="AZ48" i="20"/>
  <c r="AZ49" i="20"/>
  <c r="BA30" i="19"/>
  <c r="BA51" i="19" s="1"/>
  <c r="AY41" i="20"/>
  <c r="AY42" i="20"/>
  <c r="AY44" i="20"/>
  <c r="AY50" i="20"/>
  <c r="AY51" i="20"/>
  <c r="AZ27" i="19"/>
  <c r="AZ51" i="19" s="1"/>
  <c r="AX33" i="20"/>
  <c r="AX34" i="20"/>
  <c r="AX40" i="20"/>
  <c r="AY19" i="19"/>
  <c r="AY33" i="19"/>
  <c r="AY34" i="19"/>
  <c r="AY39" i="19"/>
  <c r="AY42" i="19"/>
  <c r="AY46" i="19"/>
  <c r="AY47" i="19"/>
  <c r="AW41" i="20"/>
  <c r="AW42" i="20"/>
  <c r="AW43" i="20"/>
  <c r="AW44" i="20"/>
  <c r="AW45" i="20"/>
  <c r="AW46" i="20"/>
  <c r="AW47" i="20"/>
  <c r="AW48" i="20"/>
  <c r="AW49" i="20"/>
  <c r="AW50" i="20"/>
  <c r="AW51" i="20"/>
  <c r="AV41" i="20"/>
  <c r="AV44" i="20"/>
  <c r="AV45" i="20"/>
  <c r="AV50" i="20"/>
  <c r="AV12" i="19"/>
  <c r="AV13" i="19"/>
  <c r="AV14" i="19"/>
  <c r="AU10" i="19"/>
  <c r="AU51" i="19" s="1"/>
  <c r="AT54" i="20" s="1"/>
  <c r="AT58" i="20" s="1"/>
  <c r="AU11" i="19"/>
  <c r="AT15" i="19"/>
  <c r="AT16" i="19"/>
  <c r="AT17" i="19"/>
  <c r="AT18" i="19"/>
  <c r="W52" i="20"/>
  <c r="I47" i="19"/>
  <c r="N47" i="19" s="1"/>
  <c r="AQ47" i="19" s="1"/>
  <c r="I48" i="19"/>
  <c r="N48" i="19" s="1"/>
  <c r="AQ48" i="19" s="1"/>
  <c r="I23" i="17"/>
  <c r="N23" i="17" s="1"/>
  <c r="I22" i="17"/>
  <c r="I21" i="17"/>
  <c r="N21" i="17" s="1"/>
  <c r="I20" i="17"/>
  <c r="I19" i="17"/>
  <c r="N19" i="17" s="1"/>
  <c r="I23" i="19"/>
  <c r="I22" i="19"/>
  <c r="N22" i="19" s="1"/>
  <c r="I21" i="19"/>
  <c r="I20" i="19"/>
  <c r="N20" i="19" s="1"/>
  <c r="I19" i="19"/>
  <c r="BC51" i="19"/>
  <c r="BB54" i="20" s="1"/>
  <c r="BB58" i="20" s="1"/>
  <c r="AX51" i="19"/>
  <c r="AW51" i="19"/>
  <c r="AQ46" i="19"/>
  <c r="AQ45" i="19"/>
  <c r="AQ44" i="19"/>
  <c r="AQ43" i="19"/>
  <c r="AQ42" i="19"/>
  <c r="AQ41" i="19"/>
  <c r="AQ40" i="19"/>
  <c r="AQ39" i="19"/>
  <c r="I37" i="19"/>
  <c r="N37" i="19" s="1"/>
  <c r="AQ37" i="19" s="1"/>
  <c r="AQ36" i="19"/>
  <c r="I35" i="19"/>
  <c r="N35" i="19" s="1"/>
  <c r="AQ35" i="19" s="1"/>
  <c r="I33" i="19"/>
  <c r="N33" i="19"/>
  <c r="AQ33" i="19" s="1"/>
  <c r="AQ30" i="19"/>
  <c r="I29" i="19"/>
  <c r="N29" i="19"/>
  <c r="I28" i="19"/>
  <c r="N28" i="19"/>
  <c r="AQ28" i="19" s="1"/>
  <c r="I26" i="19"/>
  <c r="N26" i="19"/>
  <c r="I25" i="19"/>
  <c r="N25" i="19"/>
  <c r="AQ25" i="19" s="1"/>
  <c r="I24" i="19"/>
  <c r="N24" i="19"/>
  <c r="N23" i="19"/>
  <c r="AQ23" i="19"/>
  <c r="N21" i="19"/>
  <c r="O21" i="19" s="1"/>
  <c r="N19" i="19"/>
  <c r="AQ19" i="19" s="1"/>
  <c r="O19" i="19"/>
  <c r="I18" i="19"/>
  <c r="N18" i="19"/>
  <c r="I17" i="19"/>
  <c r="N17" i="19"/>
  <c r="AQ17" i="19" s="1"/>
  <c r="I16" i="19"/>
  <c r="N16" i="19"/>
  <c r="I15" i="19"/>
  <c r="N15" i="19"/>
  <c r="AQ15" i="19" s="1"/>
  <c r="I14" i="19"/>
  <c r="N14" i="19"/>
  <c r="I13" i="19"/>
  <c r="N13" i="19"/>
  <c r="AQ13" i="19" s="1"/>
  <c r="I12" i="19"/>
  <c r="N12" i="19"/>
  <c r="I11" i="19"/>
  <c r="N11" i="19"/>
  <c r="AQ11" i="19" s="1"/>
  <c r="I10" i="19"/>
  <c r="N10" i="19"/>
  <c r="I9" i="19"/>
  <c r="N9" i="19"/>
  <c r="AQ9" i="19" s="1"/>
  <c r="I8" i="19"/>
  <c r="N8" i="19"/>
  <c r="I7" i="19"/>
  <c r="N7" i="19"/>
  <c r="O7" i="19" s="1"/>
  <c r="N22" i="17"/>
  <c r="AQ22" i="17" s="1"/>
  <c r="O22" i="17"/>
  <c r="N20" i="17"/>
  <c r="O20" i="17" s="1"/>
  <c r="I24" i="17"/>
  <c r="N24" i="17" s="1"/>
  <c r="I25" i="17"/>
  <c r="N25" i="17"/>
  <c r="O25" i="17" s="1"/>
  <c r="I26" i="17"/>
  <c r="N26" i="17" s="1"/>
  <c r="I27" i="17"/>
  <c r="N27" i="17"/>
  <c r="O27" i="17" s="1"/>
  <c r="I28" i="17"/>
  <c r="N28" i="17" s="1"/>
  <c r="AQ28" i="17" s="1"/>
  <c r="I29" i="17"/>
  <c r="N29" i="17" s="1"/>
  <c r="AQ29" i="17" s="1"/>
  <c r="I30" i="17"/>
  <c r="N30" i="17" s="1"/>
  <c r="I31" i="17"/>
  <c r="N31" i="17"/>
  <c r="O31" i="17" s="1"/>
  <c r="I32" i="17"/>
  <c r="N32" i="17" s="1"/>
  <c r="I33" i="17"/>
  <c r="N33" i="17"/>
  <c r="O33" i="17" s="1"/>
  <c r="I34" i="17"/>
  <c r="N34" i="17" s="1"/>
  <c r="I35" i="17"/>
  <c r="N35" i="17"/>
  <c r="I36" i="17"/>
  <c r="N36" i="17"/>
  <c r="O36" i="17" s="1"/>
  <c r="I37" i="17"/>
  <c r="N37" i="17" s="1"/>
  <c r="AQ37" i="17" s="1"/>
  <c r="I40" i="17"/>
  <c r="N40" i="17" s="1"/>
  <c r="I41" i="17"/>
  <c r="N41" i="17"/>
  <c r="AQ41" i="17" s="1"/>
  <c r="I42" i="17"/>
  <c r="N42" i="17"/>
  <c r="AQ42" i="17" s="1"/>
  <c r="I43" i="17"/>
  <c r="N43" i="17"/>
  <c r="AQ43" i="17" s="1"/>
  <c r="I44" i="17"/>
  <c r="N44" i="17" s="1"/>
  <c r="I45" i="17"/>
  <c r="N45" i="17" s="1"/>
  <c r="I46" i="17"/>
  <c r="N46" i="17" s="1"/>
  <c r="I47" i="17"/>
  <c r="N47" i="17" s="1"/>
  <c r="AQ47" i="17" s="1"/>
  <c r="I48" i="17"/>
  <c r="N48" i="17" s="1"/>
  <c r="AQ48" i="17" s="1"/>
  <c r="BC51" i="17"/>
  <c r="BB55" i="29" s="1"/>
  <c r="BB59" i="29" s="1"/>
  <c r="AX51" i="17"/>
  <c r="AW55" i="29" s="1"/>
  <c r="AW59" i="29" s="1"/>
  <c r="AW51" i="17"/>
  <c r="AV55" i="29" s="1"/>
  <c r="AV59" i="29" s="1"/>
  <c r="I18" i="17"/>
  <c r="N18" i="17"/>
  <c r="AQ18" i="17" s="1"/>
  <c r="I17" i="17"/>
  <c r="N17" i="17"/>
  <c r="AQ17" i="17" s="1"/>
  <c r="I16" i="17"/>
  <c r="N16" i="17"/>
  <c r="AQ16" i="17" s="1"/>
  <c r="I15" i="17"/>
  <c r="N15" i="17"/>
  <c r="AQ15" i="17" s="1"/>
  <c r="I14" i="17"/>
  <c r="N14" i="17"/>
  <c r="AQ14" i="17" s="1"/>
  <c r="I13" i="17"/>
  <c r="N13" i="17"/>
  <c r="AQ13" i="17" s="1"/>
  <c r="I12" i="17"/>
  <c r="N12" i="17"/>
  <c r="AQ12" i="17" s="1"/>
  <c r="I11" i="17"/>
  <c r="N11" i="17"/>
  <c r="AQ11" i="17" s="1"/>
  <c r="I10" i="17"/>
  <c r="N10" i="17"/>
  <c r="AQ10" i="17" s="1"/>
  <c r="I9" i="17"/>
  <c r="N9" i="17"/>
  <c r="AQ9" i="17" s="1"/>
  <c r="I8" i="17"/>
  <c r="N8" i="17"/>
  <c r="AQ8" i="17" s="1"/>
  <c r="I7" i="17"/>
  <c r="N7" i="17"/>
  <c r="AQ7" i="17" s="1"/>
  <c r="BD51" i="17"/>
  <c r="BC55" i="29" s="1"/>
  <c r="BC59" i="29" s="1"/>
  <c r="AQ35" i="17"/>
  <c r="AQ33" i="17"/>
  <c r="AQ31" i="17"/>
  <c r="AQ25" i="17"/>
  <c r="AQ12" i="19"/>
  <c r="O12" i="19"/>
  <c r="AQ16" i="19"/>
  <c r="O16" i="19"/>
  <c r="AQ24" i="19"/>
  <c r="O24" i="19"/>
  <c r="AQ31" i="19"/>
  <c r="O9" i="19"/>
  <c r="O17" i="19"/>
  <c r="AQ29" i="19"/>
  <c r="AQ32" i="19"/>
  <c r="AQ34" i="19"/>
  <c r="AQ10" i="19"/>
  <c r="O10" i="19"/>
  <c r="AQ14" i="19"/>
  <c r="O14" i="19"/>
  <c r="AQ18" i="19"/>
  <c r="O18" i="19"/>
  <c r="AQ26" i="19"/>
  <c r="O26" i="19"/>
  <c r="AQ8" i="19"/>
  <c r="O8" i="19"/>
  <c r="O15" i="19"/>
  <c r="AQ27" i="19"/>
  <c r="O23" i="19"/>
  <c r="BB51" i="19" l="1"/>
  <c r="AS51" i="17"/>
  <c r="AR55" i="29" s="1"/>
  <c r="AR59" i="29" s="1"/>
  <c r="BE51" i="17"/>
  <c r="BD55" i="29" s="1"/>
  <c r="AW54" i="20"/>
  <c r="AW58" i="20" s="1"/>
  <c r="AZ54" i="20"/>
  <c r="AZ58" i="20" s="1"/>
  <c r="BL54" i="20"/>
  <c r="BL58" i="20" s="1"/>
  <c r="BD54" i="20"/>
  <c r="BD58" i="20" s="1"/>
  <c r="AY51" i="19"/>
  <c r="AY52" i="19" s="1"/>
  <c r="BG51" i="19"/>
  <c r="BF54" i="20" s="1"/>
  <c r="BF58" i="20" s="1"/>
  <c r="AT51" i="19"/>
  <c r="AS54" i="20" s="1"/>
  <c r="AS58" i="20" s="1"/>
  <c r="AV51" i="19"/>
  <c r="AU54" i="20" s="1"/>
  <c r="AU58" i="20" s="1"/>
  <c r="BF51" i="19"/>
  <c r="V51" i="19"/>
  <c r="AS51" i="19"/>
  <c r="AR54" i="20" s="1"/>
  <c r="AR58" i="20" s="1"/>
  <c r="BD51" i="19"/>
  <c r="BC54" i="20" s="1"/>
  <c r="BC58" i="20" s="1"/>
  <c r="BB51" i="17"/>
  <c r="BA55" i="29" s="1"/>
  <c r="BA59" i="29" s="1"/>
  <c r="AY51" i="17"/>
  <c r="AX55" i="29" s="1"/>
  <c r="AX59" i="29" s="1"/>
  <c r="BG51" i="17"/>
  <c r="BF55" i="29" s="1"/>
  <c r="BF59" i="29" s="1"/>
  <c r="W51" i="17"/>
  <c r="V55" i="29" s="1"/>
  <c r="V59" i="29" s="1"/>
  <c r="AT51" i="17"/>
  <c r="AV51" i="17"/>
  <c r="AU55" i="29" s="1"/>
  <c r="AU59" i="29" s="1"/>
  <c r="O32" i="17"/>
  <c r="AQ32" i="17"/>
  <c r="O26" i="17"/>
  <c r="AQ26" i="17"/>
  <c r="AQ34" i="17"/>
  <c r="O34" i="17"/>
  <c r="AQ20" i="19"/>
  <c r="O20" i="19"/>
  <c r="AQ23" i="17"/>
  <c r="O23" i="17"/>
  <c r="AQ46" i="17"/>
  <c r="O46" i="17"/>
  <c r="W51" i="19"/>
  <c r="V54" i="20" s="1"/>
  <c r="V58" i="20" s="1"/>
  <c r="BE54" i="20"/>
  <c r="BE58" i="20" s="1"/>
  <c r="N41" i="20"/>
  <c r="AP41" i="20"/>
  <c r="O45" i="17"/>
  <c r="AQ45" i="17"/>
  <c r="O40" i="17"/>
  <c r="AQ40" i="17"/>
  <c r="O30" i="17"/>
  <c r="AQ30" i="17"/>
  <c r="AQ24" i="17"/>
  <c r="O24" i="17"/>
  <c r="AQ22" i="19"/>
  <c r="O22" i="19"/>
  <c r="AQ21" i="17"/>
  <c r="O21" i="17"/>
  <c r="AQ44" i="17"/>
  <c r="O44" i="17"/>
  <c r="AQ19" i="17"/>
  <c r="O19" i="17"/>
  <c r="U51" i="19"/>
  <c r="O11" i="19"/>
  <c r="O13" i="19"/>
  <c r="AQ27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25" i="19"/>
  <c r="AQ36" i="17"/>
  <c r="O42" i="17"/>
  <c r="O41" i="17"/>
  <c r="AQ20" i="17"/>
  <c r="AQ7" i="19"/>
  <c r="AQ21" i="19"/>
  <c r="AV54" i="20"/>
  <c r="AV58" i="20" s="1"/>
  <c r="AP13" i="20"/>
  <c r="AP11" i="20"/>
  <c r="AP9" i="20"/>
  <c r="AP7" i="20"/>
  <c r="AP45" i="20"/>
  <c r="AP34" i="20"/>
  <c r="T54" i="20"/>
  <c r="T58" i="20" s="1"/>
  <c r="N42" i="20"/>
  <c r="AZ55" i="29"/>
  <c r="AZ59" i="29" s="1"/>
  <c r="AS55" i="29"/>
  <c r="AS59" i="29" s="1"/>
  <c r="BD59" i="29"/>
  <c r="AX54" i="20"/>
  <c r="AY54" i="20"/>
  <c r="AY58" i="20" s="1"/>
  <c r="AP10" i="20"/>
  <c r="AP49" i="20"/>
  <c r="AP38" i="20"/>
  <c r="AP30" i="20"/>
  <c r="AQ39" i="17"/>
  <c r="O39" i="17"/>
  <c r="AQ38" i="19"/>
  <c r="O38" i="19"/>
  <c r="BA54" i="20"/>
  <c r="BA58" i="20" s="1"/>
  <c r="AP40" i="20"/>
  <c r="AP32" i="20"/>
  <c r="BK54" i="20"/>
  <c r="BK58" i="20" s="1"/>
  <c r="BM54" i="20"/>
  <c r="BM58" i="20" s="1"/>
  <c r="BJ54" i="20"/>
  <c r="BJ58" i="20" s="1"/>
  <c r="U51" i="17"/>
  <c r="AP20" i="20"/>
  <c r="N20" i="20"/>
  <c r="AP18" i="20"/>
  <c r="N18" i="20"/>
  <c r="AP16" i="20"/>
  <c r="N16" i="20"/>
  <c r="AP15" i="20"/>
  <c r="N15" i="20"/>
  <c r="U54" i="20"/>
  <c r="U58" i="20" s="1"/>
  <c r="N19" i="20"/>
  <c r="AP19" i="20"/>
  <c r="N17" i="20"/>
  <c r="AP17" i="20"/>
  <c r="N14" i="20"/>
  <c r="AP14" i="20"/>
  <c r="N21" i="20"/>
  <c r="AP21" i="20"/>
  <c r="AP50" i="20"/>
  <c r="AP48" i="20"/>
  <c r="AP46" i="20"/>
  <c r="AP43" i="20"/>
  <c r="AP39" i="20"/>
  <c r="AP37" i="20"/>
  <c r="AP35" i="20"/>
  <c r="AP33" i="20"/>
  <c r="AP31" i="20"/>
  <c r="AP29" i="20"/>
  <c r="AP27" i="20"/>
  <c r="AP25" i="20"/>
  <c r="AP23" i="20"/>
  <c r="BD55" i="20" l="1"/>
  <c r="BD59" i="20" s="1"/>
  <c r="AX55" i="20"/>
  <c r="AX59" i="20" s="1"/>
  <c r="BE52" i="19"/>
  <c r="AX58" i="20"/>
  <c r="BE52" i="17"/>
  <c r="AY52" i="17"/>
  <c r="BD56" i="29"/>
  <c r="BD60" i="29" s="1"/>
  <c r="BH55" i="20"/>
  <c r="BH59" i="20" s="1"/>
  <c r="T55" i="29"/>
  <c r="U52" i="17"/>
  <c r="AX56" i="29"/>
  <c r="AX60" i="29" s="1"/>
  <c r="U52" i="19"/>
  <c r="T55" i="20"/>
  <c r="T59" i="20" s="1"/>
  <c r="T59" i="29" l="1"/>
  <c r="T56" i="29"/>
  <c r="T60" i="29" s="1"/>
</calcChain>
</file>

<file path=xl/sharedStrings.xml><?xml version="1.0" encoding="utf-8"?>
<sst xmlns="http://schemas.openxmlformats.org/spreadsheetml/2006/main" count="2411" uniqueCount="289">
  <si>
    <t>◎</t>
    <phoneticPr fontId="7"/>
  </si>
  <si>
    <t>①</t>
    <phoneticPr fontId="7"/>
  </si>
  <si>
    <t>○</t>
    <phoneticPr fontId="7"/>
  </si>
  <si>
    <t>◎</t>
  </si>
  <si>
    <t>D3</t>
    <phoneticPr fontId="5"/>
  </si>
  <si>
    <t>A</t>
    <phoneticPr fontId="7"/>
  </si>
  <si>
    <t>B</t>
    <phoneticPr fontId="7"/>
  </si>
  <si>
    <t>C</t>
    <phoneticPr fontId="7"/>
  </si>
  <si>
    <t>a</t>
    <phoneticPr fontId="7"/>
  </si>
  <si>
    <t>b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</si>
  <si>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</si>
  <si>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</si>
  <si>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</si>
  <si>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</si>
  <si>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○</t>
    <phoneticPr fontId="5"/>
  </si>
  <si>
    <t>B4</t>
    <phoneticPr fontId="5"/>
  </si>
  <si>
    <t>C1</t>
    <phoneticPr fontId="5"/>
  </si>
  <si>
    <t>D1</t>
    <phoneticPr fontId="5"/>
  </si>
  <si>
    <t>D2</t>
    <phoneticPr fontId="5"/>
  </si>
  <si>
    <t>歴史学概論</t>
    <rPh sb="0" eb="2">
      <t>レキシ</t>
    </rPh>
    <rPh sb="2" eb="3">
      <t>ガク</t>
    </rPh>
    <rPh sb="3" eb="5">
      <t>ガイロン</t>
    </rPh>
    <phoneticPr fontId="5"/>
  </si>
  <si>
    <t>社会学</t>
    <rPh sb="0" eb="3">
      <t>シャカイガク</t>
    </rPh>
    <phoneticPr fontId="5"/>
  </si>
  <si>
    <r>
      <t>「生産デザイン工学」
プログラム修了要件</t>
    </r>
    <r>
      <rPr>
        <sz val="10"/>
        <rFont val="Century"/>
        <family val="1"/>
      </rPr>
      <t/>
    </r>
    <rPh sb="1" eb="3">
      <t>セイサン</t>
    </rPh>
    <rPh sb="7" eb="9">
      <t>コウガク</t>
    </rPh>
    <rPh sb="16" eb="18">
      <t>シュウリョウ</t>
    </rPh>
    <rPh sb="18" eb="20">
      <t>ヨウケン</t>
    </rPh>
    <phoneticPr fontId="5"/>
  </si>
  <si>
    <t>本科での選択・必修の別</t>
    <rPh sb="0" eb="2">
      <t>ホンカ</t>
    </rPh>
    <rPh sb="10" eb="11">
      <t>ベツ</t>
    </rPh>
    <phoneticPr fontId="7"/>
  </si>
  <si>
    <t>専攻科での選択・必修の別</t>
    <rPh sb="0" eb="2">
      <t>センコウ</t>
    </rPh>
    <rPh sb="2" eb="3">
      <t>ホンカ</t>
    </rPh>
    <rPh sb="11" eb="12">
      <t>ベツ</t>
    </rPh>
    <phoneticPr fontId="7"/>
  </si>
  <si>
    <t>英語（4年）</t>
    <rPh sb="0" eb="2">
      <t>エイゴ</t>
    </rPh>
    <rPh sb="4" eb="5">
      <t>ネン</t>
    </rPh>
    <phoneticPr fontId="5"/>
  </si>
  <si>
    <t>英語（5年）</t>
    <rPh sb="0" eb="2">
      <t>エイゴ</t>
    </rPh>
    <rPh sb="4" eb="5">
      <t>ネン</t>
    </rPh>
    <phoneticPr fontId="5"/>
  </si>
  <si>
    <t>本科専門科目</t>
    <rPh sb="0" eb="1">
      <t>ホン</t>
    </rPh>
    <rPh sb="1" eb="2">
      <t>カ</t>
    </rPh>
    <rPh sb="2" eb="4">
      <t>センモン</t>
    </rPh>
    <rPh sb="4" eb="6">
      <t>カモク</t>
    </rPh>
    <phoneticPr fontId="3"/>
  </si>
  <si>
    <t>△②</t>
    <phoneticPr fontId="7"/>
  </si>
  <si>
    <t>○②</t>
    <phoneticPr fontId="7"/>
  </si>
  <si>
    <t>△④</t>
    <phoneticPr fontId="7"/>
  </si>
  <si>
    <t>○④</t>
    <phoneticPr fontId="7"/>
  </si>
  <si>
    <t>材料力学（5年）</t>
    <phoneticPr fontId="7"/>
  </si>
  <si>
    <t>△③</t>
    <phoneticPr fontId="7"/>
  </si>
  <si>
    <t>○③</t>
    <phoneticPr fontId="7"/>
  </si>
  <si>
    <t>△①</t>
    <phoneticPr fontId="7"/>
  </si>
  <si>
    <t>○①</t>
    <phoneticPr fontId="7"/>
  </si>
  <si>
    <t>計測工学</t>
    <phoneticPr fontId="7"/>
  </si>
  <si>
    <t>◎</t>
    <phoneticPr fontId="5"/>
  </si>
  <si>
    <t>前期</t>
    <rPh sb="0" eb="2">
      <t>ゼンキ</t>
    </rPh>
    <phoneticPr fontId="5"/>
  </si>
  <si>
    <t>※ 教育目標達成度評価科目【△A,△B,△C】から、それぞれ1科目以上を修得
※ 教育目標達成度評価科目【△a】から２科目以上、【△b】から４科目以上選択し修得
※ 基礎工学の科目【△①〜△⑤】から、それぞれ１科目以上、全体で６科目以上を修得
※ 上記選択必修科目はプログラム1年〜4年を対象とする。</t>
    <phoneticPr fontId="7"/>
  </si>
  <si>
    <t>選択必修科目</t>
    <phoneticPr fontId="7"/>
  </si>
  <si>
    <t>　</t>
    <phoneticPr fontId="5"/>
  </si>
  <si>
    <t>　　</t>
    <phoneticPr fontId="5"/>
  </si>
  <si>
    <t>地球環境科学</t>
    <phoneticPr fontId="5"/>
  </si>
  <si>
    <t>パワーエレクトロニクス</t>
  </si>
  <si>
    <t>電気回路特論</t>
  </si>
  <si>
    <t>電子計測特論</t>
  </si>
  <si>
    <t>電子材料プロセス工学</t>
  </si>
  <si>
    <t>電子物性工学</t>
  </si>
  <si>
    <t>○②</t>
  </si>
  <si>
    <t>専攻科目</t>
    <rPh sb="0" eb="4">
      <t>センコウカモク</t>
    </rPh>
    <phoneticPr fontId="5"/>
  </si>
  <si>
    <t>応用数学</t>
    <rPh sb="0" eb="4">
      <t>オウヨウスウガク</t>
    </rPh>
    <phoneticPr fontId="3"/>
  </si>
  <si>
    <t>○③</t>
  </si>
  <si>
    <t>○①</t>
  </si>
  <si>
    <t>△ab②</t>
  </si>
  <si>
    <t>△ab③</t>
  </si>
  <si>
    <t>△ab①</t>
  </si>
  <si>
    <t>△b②</t>
  </si>
  <si>
    <t>△b③</t>
  </si>
  <si>
    <t>機械力学</t>
  </si>
  <si>
    <t>工業外国語</t>
  </si>
  <si>
    <t>必修科目・選択必修科目 修得状況</t>
    <rPh sb="0" eb="2">
      <t>ヒッシュウ</t>
    </rPh>
    <rPh sb="2" eb="4">
      <t>カモク</t>
    </rPh>
    <rPh sb="5" eb="9">
      <t>センタクヒッシュウウ</t>
    </rPh>
    <rPh sb="9" eb="11">
      <t>カモク</t>
    </rPh>
    <rPh sb="12" eb="16">
      <t>シュウトクジョウキョウ</t>
    </rPh>
    <phoneticPr fontId="7"/>
  </si>
  <si>
    <t>文章表現法</t>
  </si>
  <si>
    <t>共通科目</t>
  </si>
  <si>
    <t>線形数学</t>
  </si>
  <si>
    <t>統計学特論</t>
  </si>
  <si>
    <t>法学</t>
    <rPh sb="0" eb="2">
      <t>ホウガク</t>
    </rPh>
    <phoneticPr fontId="5"/>
  </si>
  <si>
    <t>修得
単位数
124
単位
以上</t>
    <rPh sb="0" eb="5">
      <t>シュウトクタンイ</t>
    </rPh>
    <rPh sb="5" eb="6">
      <t>スウ</t>
    </rPh>
    <rPh sb="11" eb="13">
      <t>タンイ</t>
    </rPh>
    <rPh sb="14" eb="16">
      <t>イジョウ</t>
    </rPh>
    <phoneticPr fontId="7"/>
  </si>
  <si>
    <t>それぞれ
１科目以上</t>
    <phoneticPr fontId="7"/>
  </si>
  <si>
    <t>出席時間</t>
    <rPh sb="0" eb="4">
      <t>シュッセキジカン</t>
    </rPh>
    <phoneticPr fontId="7"/>
  </si>
  <si>
    <t>900
時間
以上</t>
    <rPh sb="4" eb="6">
      <t>ジカン</t>
    </rPh>
    <rPh sb="7" eb="9">
      <t>イジョウ</t>
    </rPh>
    <phoneticPr fontId="7"/>
  </si>
  <si>
    <t>○⑤</t>
    <phoneticPr fontId="7"/>
  </si>
  <si>
    <t>技術者倫理</t>
    <phoneticPr fontId="5"/>
  </si>
  <si>
    <t>解析学特論</t>
    <phoneticPr fontId="5"/>
  </si>
  <si>
    <t>応用物理特論</t>
    <phoneticPr fontId="5"/>
  </si>
  <si>
    <t>△ab</t>
    <phoneticPr fontId="7"/>
  </si>
  <si>
    <t>△ab②</t>
    <phoneticPr fontId="7"/>
  </si>
  <si>
    <t>機械電気工学特論</t>
  </si>
  <si>
    <t>メカトロニクス特論</t>
  </si>
  <si>
    <t>熱移動と流れの工学</t>
  </si>
  <si>
    <t>変形加工学</t>
  </si>
  <si>
    <t>ＣＡＥ</t>
  </si>
  <si>
    <t>材料強度学</t>
  </si>
  <si>
    <t>流体力学特論</t>
  </si>
  <si>
    <t>機械設計特論</t>
  </si>
  <si>
    <t>材料力学特論</t>
  </si>
  <si>
    <t>振動工学</t>
  </si>
  <si>
    <t>専攻科１年（３年）</t>
    <rPh sb="0" eb="3">
      <t>センコウカ</t>
    </rPh>
    <rPh sb="4" eb="5">
      <t>ネン</t>
    </rPh>
    <phoneticPr fontId="5"/>
  </si>
  <si>
    <t>専攻科２年（４年）</t>
    <rPh sb="0" eb="3">
      <t>センコウカ</t>
    </rPh>
    <rPh sb="4" eb="5">
      <t>ネン</t>
    </rPh>
    <rPh sb="7" eb="8">
      <t>ネン</t>
    </rPh>
    <phoneticPr fontId="5"/>
  </si>
  <si>
    <t>演習</t>
  </si>
  <si>
    <t>共通科目</t>
    <rPh sb="0" eb="4">
      <t>キョウツウカモク</t>
    </rPh>
    <phoneticPr fontId="7"/>
  </si>
  <si>
    <t>専攻科目</t>
    <rPh sb="0" eb="4">
      <t>センコウカモク</t>
    </rPh>
    <phoneticPr fontId="7"/>
  </si>
  <si>
    <t>合否判定</t>
    <rPh sb="0" eb="2">
      <t>ゴウヒ</t>
    </rPh>
    <rPh sb="2" eb="4">
      <t>ハンテイ</t>
    </rPh>
    <phoneticPr fontId="3"/>
  </si>
  <si>
    <t>全教科</t>
    <rPh sb="0" eb="3">
      <t>ゼンキョウカ</t>
    </rPh>
    <phoneticPr fontId="7"/>
  </si>
  <si>
    <t>Ⅲ・Ⅳ・Ⅴ
修得チェック表</t>
    <rPh sb="6" eb="8">
      <t>シュウトク</t>
    </rPh>
    <rPh sb="12" eb="13">
      <t>ヒョウ</t>
    </rPh>
    <phoneticPr fontId="7"/>
  </si>
  <si>
    <t>必修</t>
    <rPh sb="0" eb="2">
      <t>ヒッシュウ</t>
    </rPh>
    <phoneticPr fontId="7"/>
  </si>
  <si>
    <t>選択</t>
    <rPh sb="0" eb="2">
      <t>センタク</t>
    </rPh>
    <phoneticPr fontId="7"/>
  </si>
  <si>
    <t>必修科目</t>
    <rPh sb="0" eb="2">
      <t>ヒッシュウ</t>
    </rPh>
    <rPh sb="2" eb="4">
      <t>カモク</t>
    </rPh>
    <phoneticPr fontId="7"/>
  </si>
  <si>
    <t>専攻科での区分</t>
    <rPh sb="0" eb="2">
      <t>センコウ</t>
    </rPh>
    <rPh sb="2" eb="3">
      <t>ホンカ</t>
    </rPh>
    <rPh sb="5" eb="7">
      <t>クブン</t>
    </rPh>
    <phoneticPr fontId="3"/>
  </si>
  <si>
    <t>選択必修科目</t>
  </si>
  <si>
    <t>実用英語</t>
  </si>
  <si>
    <t>一般力学</t>
  </si>
  <si>
    <t>優れた知性</t>
    <rPh sb="0" eb="1">
      <t>スグ</t>
    </rPh>
    <rPh sb="3" eb="5">
      <t>チセイ</t>
    </rPh>
    <phoneticPr fontId="7"/>
  </si>
  <si>
    <t>高度な社会性</t>
    <rPh sb="0" eb="2">
      <t>コウド</t>
    </rPh>
    <rPh sb="3" eb="6">
      <t>シャカイセイ</t>
    </rPh>
    <phoneticPr fontId="7"/>
  </si>
  <si>
    <t>4単位以上</t>
    <rPh sb="1" eb="5">
      <t>タンイイジョウ</t>
    </rPh>
    <phoneticPr fontId="5"/>
  </si>
  <si>
    <t>実務実習</t>
  </si>
  <si>
    <t>○</t>
  </si>
  <si>
    <t>総合英語</t>
  </si>
  <si>
    <t>微分方程式</t>
    <rPh sb="0" eb="2">
      <t>ビブン</t>
    </rPh>
    <rPh sb="2" eb="5">
      <t>ホウテイシキ</t>
    </rPh>
    <phoneticPr fontId="3"/>
  </si>
  <si>
    <t>講義</t>
    <rPh sb="0" eb="2">
      <t>コウギ</t>
    </rPh>
    <phoneticPr fontId="5"/>
  </si>
  <si>
    <t>科学技術英語</t>
  </si>
  <si>
    <t>機械電気工学特別実験</t>
  </si>
  <si>
    <t>創造デザイン演習</t>
  </si>
  <si>
    <t>中国古典学</t>
  </si>
  <si>
    <t>機械設計法（4年）</t>
  </si>
  <si>
    <t>機械設計法（5年）</t>
  </si>
  <si>
    <t>必修</t>
  </si>
  <si>
    <t>講義</t>
  </si>
  <si>
    <t>Ⅶイ・数学・自然
　　・情報等科目</t>
    <phoneticPr fontId="7"/>
  </si>
  <si>
    <t>授業時間
（実時間）</t>
    <rPh sb="0" eb="4">
      <t>ジュギョウジカン</t>
    </rPh>
    <rPh sb="6" eb="7">
      <t>ジツシカン</t>
    </rPh>
    <rPh sb="7" eb="9">
      <t>ジカン</t>
    </rPh>
    <phoneticPr fontId="7"/>
  </si>
  <si>
    <t>x</t>
    <phoneticPr fontId="7"/>
  </si>
  <si>
    <t>授業時間
（実時間）</t>
    <rPh sb="0" eb="4">
      <t>ジュギョウジカン</t>
    </rPh>
    <rPh sb="6" eb="9">
      <t>ジツジカン</t>
    </rPh>
    <phoneticPr fontId="7"/>
  </si>
  <si>
    <t>Ⅲ・Ⅳ・Ⅴ
修得チェック表</t>
    <phoneticPr fontId="7"/>
  </si>
  <si>
    <t>Ⅶ
修得チェック表</t>
    <phoneticPr fontId="7"/>
  </si>
  <si>
    <t>学年別配当
（単位数）</t>
    <rPh sb="0" eb="5">
      <t>ガクネンベツハイトウ</t>
    </rPh>
    <rPh sb="7" eb="10">
      <t>タンイスウ</t>
    </rPh>
    <phoneticPr fontId="5"/>
  </si>
  <si>
    <t>国際文化論Ⅰ</t>
    <rPh sb="0" eb="2">
      <t>コクサイ</t>
    </rPh>
    <rPh sb="2" eb="5">
      <t>ブンカロン</t>
    </rPh>
    <phoneticPr fontId="5"/>
  </si>
  <si>
    <t>Ⅶウ・専門分野科目</t>
    <phoneticPr fontId="7"/>
  </si>
  <si>
    <t>成績</t>
    <phoneticPr fontId="7"/>
  </si>
  <si>
    <t>必修科目</t>
    <phoneticPr fontId="7"/>
  </si>
  <si>
    <t>４Ⅱ・選択必修科目</t>
    <phoneticPr fontId="7"/>
  </si>
  <si>
    <t>６・修得単位数</t>
    <phoneticPr fontId="7"/>
  </si>
  <si>
    <t>A1</t>
    <phoneticPr fontId="5"/>
  </si>
  <si>
    <t>A2</t>
    <phoneticPr fontId="5"/>
  </si>
  <si>
    <t>選択科目</t>
    <rPh sb="0" eb="4">
      <t>センタクカモク</t>
    </rPh>
    <phoneticPr fontId="7"/>
  </si>
  <si>
    <t>材料力学（4年）</t>
  </si>
  <si>
    <t>単位数</t>
    <rPh sb="0" eb="2">
      <t>シュウトクタンイ</t>
    </rPh>
    <rPh sb="2" eb="3">
      <t>スウ</t>
    </rPh>
    <phoneticPr fontId="7"/>
  </si>
  <si>
    <t>材料学Ⅱ</t>
  </si>
  <si>
    <t>熱力学</t>
  </si>
  <si>
    <t>水力学</t>
  </si>
  <si>
    <t>○:必修、△:選択必修</t>
    <phoneticPr fontId="7"/>
  </si>
  <si>
    <t>N0.</t>
    <phoneticPr fontId="7"/>
  </si>
  <si>
    <t>分類　</t>
    <phoneticPr fontId="5"/>
  </si>
  <si>
    <t>Ⅲ・教育目標達成度
　　評価科目</t>
    <phoneticPr fontId="5"/>
  </si>
  <si>
    <t>Ⅶア・人文社会等科目</t>
    <phoneticPr fontId="7"/>
  </si>
  <si>
    <t>本科での区分</t>
    <rPh sb="0" eb="2">
      <t>ホンカ</t>
    </rPh>
    <rPh sb="4" eb="6">
      <t>クブン</t>
    </rPh>
    <phoneticPr fontId="3"/>
  </si>
  <si>
    <t>知的財産権</t>
    <rPh sb="2" eb="4">
      <t>ザイサン</t>
    </rPh>
    <phoneticPr fontId="5"/>
  </si>
  <si>
    <t>入力部分</t>
    <rPh sb="0" eb="2">
      <t>ニュウリョク</t>
    </rPh>
    <rPh sb="2" eb="4">
      <t>ブブン</t>
    </rPh>
    <phoneticPr fontId="7"/>
  </si>
  <si>
    <t>産業財産権法</t>
    <rPh sb="0" eb="2">
      <t>サンギョウ</t>
    </rPh>
    <rPh sb="2" eb="4">
      <t>ザイサン</t>
    </rPh>
    <rPh sb="4" eb="5">
      <t>ショユウケン</t>
    </rPh>
    <rPh sb="5" eb="6">
      <t>ホウ</t>
    </rPh>
    <phoneticPr fontId="5"/>
  </si>
  <si>
    <t xml:space="preserve">授業時間（名目）
（変更の場合入力） </t>
    <rPh sb="5" eb="7">
      <t>メイモク</t>
    </rPh>
    <rPh sb="10" eb="12">
      <t>ヘンコウ</t>
    </rPh>
    <rPh sb="13" eb="15">
      <t>バアイ</t>
    </rPh>
    <rPh sb="15" eb="17">
      <t>ニュウリョク</t>
    </rPh>
    <phoneticPr fontId="7"/>
  </si>
  <si>
    <t>修得科目の授業時間
（実時間）</t>
    <rPh sb="0" eb="2">
      <t>シュウトク</t>
    </rPh>
    <rPh sb="2" eb="4">
      <t>カモク</t>
    </rPh>
    <rPh sb="5" eb="9">
      <t>ジュギョウジカン</t>
    </rPh>
    <phoneticPr fontId="7"/>
  </si>
  <si>
    <t>△B</t>
    <phoneticPr fontId="5"/>
  </si>
  <si>
    <t>△B</t>
    <phoneticPr fontId="7"/>
  </si>
  <si>
    <t>△C</t>
    <phoneticPr fontId="5"/>
  </si>
  <si>
    <t>△C</t>
    <phoneticPr fontId="7"/>
  </si>
  <si>
    <t>△A</t>
    <phoneticPr fontId="5"/>
  </si>
  <si>
    <t>国際文化論Ⅱ</t>
    <phoneticPr fontId="3"/>
  </si>
  <si>
    <t>△A</t>
    <phoneticPr fontId="7"/>
  </si>
  <si>
    <t>○</t>
    <phoneticPr fontId="3"/>
  </si>
  <si>
    <t>歴史学</t>
    <rPh sb="0" eb="3">
      <t>レキシガク</t>
    </rPh>
    <phoneticPr fontId="5"/>
  </si>
  <si>
    <t>必修・選択必修のまとめ</t>
  </si>
  <si>
    <t>哲学</t>
    <rPh sb="0" eb="2">
      <t>テツガク</t>
    </rPh>
    <phoneticPr fontId="5"/>
  </si>
  <si>
    <t>氏　名</t>
    <rPh sb="0" eb="3">
      <t>シメイ</t>
    </rPh>
    <phoneticPr fontId="7"/>
  </si>
  <si>
    <t>B1</t>
    <phoneticPr fontId="5"/>
  </si>
  <si>
    <t>B2</t>
    <phoneticPr fontId="5"/>
  </si>
  <si>
    <t>B3</t>
    <phoneticPr fontId="5"/>
  </si>
  <si>
    <t>専門科目</t>
    <rPh sb="0" eb="4">
      <t>センモンカモク</t>
    </rPh>
    <phoneticPr fontId="5"/>
  </si>
  <si>
    <t>後期</t>
    <rPh sb="0" eb="2">
      <t>コウキ</t>
    </rPh>
    <phoneticPr fontId="5"/>
  </si>
  <si>
    <t>一般科目</t>
    <rPh sb="0" eb="2">
      <t>イッパン</t>
    </rPh>
    <phoneticPr fontId="5"/>
  </si>
  <si>
    <t>専攻科の
修了要件</t>
    <rPh sb="0" eb="3">
      <t>センコウカ</t>
    </rPh>
    <rPh sb="5" eb="9">
      <t>シュウリョウヨウケン</t>
    </rPh>
    <phoneticPr fontId="7"/>
  </si>
  <si>
    <t>一般科目</t>
    <rPh sb="0" eb="2">
      <t>イッパン</t>
    </rPh>
    <rPh sb="2" eb="4">
      <t>カモク</t>
    </rPh>
    <phoneticPr fontId="7"/>
  </si>
  <si>
    <t>単位数</t>
    <rPh sb="0" eb="3">
      <t>タンイスウ</t>
    </rPh>
    <phoneticPr fontId="3"/>
  </si>
  <si>
    <t>Ⅳ・基礎工学の科目</t>
    <rPh sb="2" eb="6">
      <t>キソコウガク</t>
    </rPh>
    <rPh sb="7" eb="9">
      <t>カモク</t>
    </rPh>
    <phoneticPr fontId="5"/>
  </si>
  <si>
    <t>Ⅴ・専門工学科目</t>
    <rPh sb="2" eb="4">
      <t>センモン</t>
    </rPh>
    <rPh sb="4" eb="8">
      <t>コウガクカモク</t>
    </rPh>
    <phoneticPr fontId="5"/>
  </si>
  <si>
    <t>工学実験（5年）</t>
  </si>
  <si>
    <t>卒業研究</t>
  </si>
  <si>
    <t>生産工学</t>
  </si>
  <si>
    <t>メカトロニクス</t>
  </si>
  <si>
    <t>強度解析学</t>
  </si>
  <si>
    <t>4単位以上</t>
    <rPh sb="1" eb="3">
      <t>タンイ</t>
    </rPh>
    <rPh sb="3" eb="5">
      <t>イジョウ</t>
    </rPh>
    <phoneticPr fontId="5"/>
  </si>
  <si>
    <t>10単位以上</t>
    <rPh sb="2" eb="6">
      <t>タンイイジョウ</t>
    </rPh>
    <phoneticPr fontId="5"/>
  </si>
  <si>
    <t>豊かな創造性</t>
    <rPh sb="0" eb="1">
      <t>ユタ</t>
    </rPh>
    <rPh sb="3" eb="6">
      <t>ソウゾウセイ</t>
    </rPh>
    <phoneticPr fontId="7"/>
  </si>
  <si>
    <t>情報処理Ⅱ</t>
  </si>
  <si>
    <t>(h)</t>
  </si>
  <si>
    <t>本科４年（1年）</t>
    <rPh sb="0" eb="1">
      <t>ホン</t>
    </rPh>
    <rPh sb="1" eb="2">
      <t>センコウカ</t>
    </rPh>
    <rPh sb="3" eb="4">
      <t>ネン</t>
    </rPh>
    <phoneticPr fontId="5"/>
  </si>
  <si>
    <t>授業時間　（名目）</t>
    <rPh sb="0" eb="2">
      <t>ジュギョウ</t>
    </rPh>
    <rPh sb="2" eb="4">
      <t>ジカン</t>
    </rPh>
    <rPh sb="6" eb="8">
      <t>メイモク</t>
    </rPh>
    <phoneticPr fontId="3"/>
  </si>
  <si>
    <t>授業時間（実時間）</t>
    <rPh sb="0" eb="2">
      <t>ジュギョウ</t>
    </rPh>
    <rPh sb="2" eb="4">
      <t>ジカン</t>
    </rPh>
    <phoneticPr fontId="7"/>
  </si>
  <si>
    <t>本科５年（２年）</t>
    <rPh sb="0" eb="2">
      <t>ホンカ</t>
    </rPh>
    <rPh sb="3" eb="4">
      <t>ネン</t>
    </rPh>
    <rPh sb="6" eb="7">
      <t>ネン</t>
    </rPh>
    <phoneticPr fontId="5"/>
  </si>
  <si>
    <t>塑性加工</t>
    <phoneticPr fontId="7"/>
  </si>
  <si>
    <t>応用物理</t>
    <rPh sb="0" eb="2">
      <t>オウヨウ</t>
    </rPh>
    <rPh sb="2" eb="4">
      <t>ブツリ</t>
    </rPh>
    <phoneticPr fontId="3"/>
  </si>
  <si>
    <t>△B</t>
  </si>
  <si>
    <t>△C</t>
  </si>
  <si>
    <t>△A</t>
  </si>
  <si>
    <t>○⑤</t>
  </si>
  <si>
    <t>ドイツ語</t>
    <rPh sb="3" eb="4">
      <t>ゴ</t>
    </rPh>
    <phoneticPr fontId="3"/>
  </si>
  <si>
    <t>講義</t>
    <rPh sb="0" eb="2">
      <t>コウギ</t>
    </rPh>
    <phoneticPr fontId="3"/>
  </si>
  <si>
    <t>△④</t>
  </si>
  <si>
    <t>授業科目</t>
    <rPh sb="0" eb="2">
      <t>ジュギョウ</t>
    </rPh>
    <rPh sb="2" eb="4">
      <t>カモク</t>
    </rPh>
    <phoneticPr fontId="3"/>
  </si>
  <si>
    <t>一般化学</t>
  </si>
  <si>
    <t>選択英語</t>
    <rPh sb="0" eb="4">
      <t>センタクエイゴ</t>
    </rPh>
    <phoneticPr fontId="5"/>
  </si>
  <si>
    <t>豊かな人間性
確かな実行力</t>
    <rPh sb="0" eb="1">
      <t>ユタ</t>
    </rPh>
    <rPh sb="3" eb="6">
      <t>ニンゲンセイ</t>
    </rPh>
    <rPh sb="7" eb="8">
      <t>タシ</t>
    </rPh>
    <rPh sb="10" eb="13">
      <t>ジッコウリョク</t>
    </rPh>
    <phoneticPr fontId="7"/>
  </si>
  <si>
    <t>気体電子工学</t>
  </si>
  <si>
    <t>放電工学</t>
  </si>
  <si>
    <t>通信工学特論</t>
  </si>
  <si>
    <t>実習</t>
  </si>
  <si>
    <t>創造設計</t>
  </si>
  <si>
    <t>設計製図</t>
  </si>
  <si>
    <t>工学実験（4年）</t>
  </si>
  <si>
    <t>○④</t>
  </si>
  <si>
    <t>△b</t>
  </si>
  <si>
    <t>６科目以上</t>
    <rPh sb="1" eb="3">
      <t>カモク</t>
    </rPh>
    <rPh sb="3" eb="5">
      <t>イジョウ</t>
    </rPh>
    <phoneticPr fontId="7"/>
  </si>
  <si>
    <t>選択</t>
  </si>
  <si>
    <t>倫理学</t>
  </si>
  <si>
    <t>本科一般科目</t>
    <rPh sb="0" eb="2">
      <t>ホンカ</t>
    </rPh>
    <rPh sb="2" eb="4">
      <t>イッパン</t>
    </rPh>
    <phoneticPr fontId="5"/>
  </si>
  <si>
    <t>国語</t>
    <rPh sb="0" eb="2">
      <t>コクゴ</t>
    </rPh>
    <phoneticPr fontId="5"/>
  </si>
  <si>
    <t>△ab①</t>
    <phoneticPr fontId="7"/>
  </si>
  <si>
    <t>△b</t>
    <phoneticPr fontId="7"/>
  </si>
  <si>
    <t>△b②</t>
    <phoneticPr fontId="7"/>
  </si>
  <si>
    <t>△b③</t>
    <phoneticPr fontId="7"/>
  </si>
  <si>
    <t>実験</t>
  </si>
  <si>
    <t>電磁気学特論</t>
  </si>
  <si>
    <t>電子デバイス</t>
  </si>
  <si>
    <t>情報システム工学</t>
  </si>
  <si>
    <t>250
時間
以上</t>
    <rPh sb="4" eb="6">
      <t>ジカン</t>
    </rPh>
    <rPh sb="7" eb="9">
      <t>イジョウ</t>
    </rPh>
    <phoneticPr fontId="7"/>
  </si>
  <si>
    <t>△ab③</t>
    <phoneticPr fontId="7"/>
  </si>
  <si>
    <t>△②</t>
  </si>
  <si>
    <t>△③</t>
  </si>
  <si>
    <t>△①</t>
  </si>
  <si>
    <r>
      <t>この表の使い方：　　「青色」の「入力部分</t>
    </r>
    <r>
      <rPr>
        <sz val="12"/>
        <color indexed="10"/>
        <rFont val="ＭＳ Ｐゴシック"/>
        <family val="3"/>
        <charset val="128"/>
      </rPr>
      <t>、</t>
    </r>
    <r>
      <rPr>
        <sz val="14"/>
        <color indexed="10"/>
        <rFont val="ＭＳ Ｐゴシック"/>
        <family val="3"/>
        <charset val="128"/>
      </rPr>
      <t>「成績」の欄に、「60-100」点を入力</t>
    </r>
    <r>
      <rPr>
        <sz val="12"/>
        <rFont val="ＭＳ Ｐゴシック"/>
        <family val="3"/>
        <charset val="128"/>
      </rPr>
      <t>すれば、修得単位数、修得科目の授業時間数が、自動的に計算されます。</t>
    </r>
    <rPh sb="2" eb="3">
      <t>ヒョウ</t>
    </rPh>
    <rPh sb="4" eb="5">
      <t>ツカ</t>
    </rPh>
    <rPh sb="6" eb="7">
      <t>カタ</t>
    </rPh>
    <rPh sb="11" eb="13">
      <t>アオイロ</t>
    </rPh>
    <rPh sb="16" eb="20">
      <t>ニュウリョクブブン</t>
    </rPh>
    <rPh sb="22" eb="24">
      <t>セイセキ</t>
    </rPh>
    <rPh sb="26" eb="27">
      <t>ラン</t>
    </rPh>
    <rPh sb="37" eb="38">
      <t>テン</t>
    </rPh>
    <rPh sb="39" eb="41">
      <t>ニュウリョク</t>
    </rPh>
    <rPh sb="45" eb="47">
      <t>シュウトク</t>
    </rPh>
    <rPh sb="47" eb="50">
      <t>タンイスウケイサン</t>
    </rPh>
    <rPh sb="51" eb="55">
      <t>シュウトクカモク</t>
    </rPh>
    <rPh sb="56" eb="61">
      <t>ジュギョウジカンスウ</t>
    </rPh>
    <rPh sb="63" eb="66">
      <t>ジドウテキ</t>
    </rPh>
    <rPh sb="67" eb="69">
      <t>ケイサン</t>
    </rPh>
    <phoneticPr fontId="7"/>
  </si>
  <si>
    <t>修得科目</t>
    <phoneticPr fontId="7"/>
  </si>
  <si>
    <t>各科目の学習・教育到達目標との関連</t>
    <rPh sb="0" eb="3">
      <t>カクカモク</t>
    </rPh>
    <rPh sb="4" eb="6">
      <t>ガクシュウ</t>
    </rPh>
    <rPh sb="7" eb="13">
      <t>キョウイクモクヒョウ</t>
    </rPh>
    <rPh sb="15" eb="17">
      <t>カンレン</t>
    </rPh>
    <phoneticPr fontId="5"/>
  </si>
  <si>
    <t>燃焼工学</t>
    <rPh sb="0" eb="2">
      <t>ネンショウ</t>
    </rPh>
    <rPh sb="2" eb="4">
      <t>コウガク</t>
    </rPh>
    <phoneticPr fontId="7"/>
  </si>
  <si>
    <t>伝熱工学</t>
    <rPh sb="0" eb="2">
      <t>デンネツ</t>
    </rPh>
    <rPh sb="2" eb="4">
      <t>コウガク</t>
    </rPh>
    <phoneticPr fontId="7"/>
  </si>
  <si>
    <t>C2</t>
    <phoneticPr fontId="5"/>
  </si>
  <si>
    <t>C3</t>
    <phoneticPr fontId="5"/>
  </si>
  <si>
    <t>C4</t>
    <phoneticPr fontId="5"/>
  </si>
  <si>
    <t>C5</t>
    <phoneticPr fontId="5"/>
  </si>
  <si>
    <t>１科目
選択</t>
    <rPh sb="1" eb="3">
      <t>カモク</t>
    </rPh>
    <rPh sb="4" eb="6">
      <t>センタク</t>
    </rPh>
    <phoneticPr fontId="5"/>
  </si>
  <si>
    <t>3単位を選択</t>
    <phoneticPr fontId="7"/>
  </si>
  <si>
    <t>必修</t>
    <rPh sb="0" eb="2">
      <t>ヒッシュウウ</t>
    </rPh>
    <phoneticPr fontId="7"/>
  </si>
  <si>
    <t>専攻科特別研究I</t>
    <rPh sb="0" eb="3">
      <t>センコウカ</t>
    </rPh>
    <rPh sb="3" eb="7">
      <t>トクベツケンキュウ</t>
    </rPh>
    <phoneticPr fontId="7"/>
  </si>
  <si>
    <t xml:space="preserve"> 実験</t>
    <rPh sb="1" eb="3">
      <t>ジッケン</t>
    </rPh>
    <phoneticPr fontId="7"/>
  </si>
  <si>
    <t>専攻科特別研究II</t>
    <phoneticPr fontId="7"/>
  </si>
  <si>
    <t>制御工学特論</t>
    <rPh sb="0" eb="6">
      <t>セイギョ</t>
    </rPh>
    <phoneticPr fontId="7"/>
  </si>
  <si>
    <t>創造デザイン基礎演習</t>
    <rPh sb="0" eb="2">
      <t>ソウゾウ</t>
    </rPh>
    <rPh sb="6" eb="10">
      <t>キソエンシュウ</t>
    </rPh>
    <phoneticPr fontId="7"/>
  </si>
  <si>
    <t>演習</t>
    <rPh sb="0" eb="2">
      <t>エンシュウ</t>
    </rPh>
    <phoneticPr fontId="7"/>
  </si>
  <si>
    <t>Ⅰ群科目</t>
    <rPh sb="0" eb="2">
      <t>イチグン</t>
    </rPh>
    <rPh sb="2" eb="4">
      <t>カモク</t>
    </rPh>
    <phoneticPr fontId="7"/>
  </si>
  <si>
    <t>Ⅱ群科目</t>
    <rPh sb="1" eb="2">
      <t>グン</t>
    </rPh>
    <rPh sb="2" eb="4">
      <t>カモク</t>
    </rPh>
    <phoneticPr fontId="7"/>
  </si>
  <si>
    <t>流体機械</t>
    <phoneticPr fontId="7"/>
  </si>
  <si>
    <t>修得科目の授業時間
の合計（実時間）</t>
    <rPh sb="11" eb="13">
      <t>ゴウケイ</t>
    </rPh>
    <rPh sb="14" eb="17">
      <t>ジツジカン</t>
    </rPh>
    <phoneticPr fontId="7"/>
  </si>
  <si>
    <t>　</t>
    <phoneticPr fontId="3"/>
  </si>
  <si>
    <t>1600時間以上</t>
    <rPh sb="4" eb="6">
      <t>ジカン</t>
    </rPh>
    <rPh sb="6" eb="8">
      <t>イジョウ</t>
    </rPh>
    <phoneticPr fontId="7"/>
  </si>
  <si>
    <t>熱機関工学</t>
    <rPh sb="3" eb="5">
      <t>コウガク</t>
    </rPh>
    <phoneticPr fontId="3"/>
  </si>
  <si>
    <t>流体力学</t>
    <rPh sb="0" eb="2">
      <t>リュウタイ</t>
    </rPh>
    <rPh sb="2" eb="4">
      <t>リキガク</t>
    </rPh>
    <phoneticPr fontId="7"/>
  </si>
  <si>
    <t>　</t>
    <phoneticPr fontId="3"/>
  </si>
  <si>
    <t>必修科目</t>
    <rPh sb="0" eb="2">
      <t>ヒッシュウ</t>
    </rPh>
    <rPh sb="2" eb="4">
      <t>カモク</t>
    </rPh>
    <phoneticPr fontId="3"/>
  </si>
  <si>
    <t>設計製図</t>
    <phoneticPr fontId="3"/>
  </si>
  <si>
    <t>制御工学（4年）</t>
    <rPh sb="0" eb="2">
      <t>セイギョ</t>
    </rPh>
    <rPh sb="2" eb="4">
      <t>コウガク</t>
    </rPh>
    <phoneticPr fontId="7"/>
  </si>
  <si>
    <t>制御工学（5年）</t>
    <rPh sb="0" eb="2">
      <t>セイギョ</t>
    </rPh>
    <rPh sb="2" eb="4">
      <t>コウガク</t>
    </rPh>
    <phoneticPr fontId="7"/>
  </si>
  <si>
    <t>機械設計法（4年）</t>
    <phoneticPr fontId="3"/>
  </si>
  <si>
    <t>（平成29年度のプログラム入学者に適用）</t>
    <rPh sb="6" eb="7">
      <t>ド</t>
    </rPh>
    <phoneticPr fontId="7"/>
  </si>
  <si>
    <t>機械工学総論Ⅰ</t>
    <rPh sb="0" eb="2">
      <t>キカイ</t>
    </rPh>
    <rPh sb="2" eb="4">
      <t>コウガク</t>
    </rPh>
    <rPh sb="4" eb="6">
      <t>ソウロン</t>
    </rPh>
    <phoneticPr fontId="7"/>
  </si>
  <si>
    <t>機械工学総論Ⅱ</t>
    <rPh sb="0" eb="2">
      <t>キカイ</t>
    </rPh>
    <rPh sb="2" eb="4">
      <t>コウガク</t>
    </rPh>
    <rPh sb="4" eb="6">
      <t>ソウロン</t>
    </rPh>
    <phoneticPr fontId="7"/>
  </si>
  <si>
    <t>50
科目以上</t>
    <rPh sb="3" eb="5">
      <t>カモク</t>
    </rPh>
    <rPh sb="5" eb="7">
      <t>イジョウ</t>
    </rPh>
    <phoneticPr fontId="7"/>
  </si>
  <si>
    <t>選択</t>
    <phoneticPr fontId="3"/>
  </si>
  <si>
    <t>応用情報工学</t>
  </si>
  <si>
    <t>農学概論</t>
    <rPh sb="0" eb="2">
      <t>ノウガク</t>
    </rPh>
    <rPh sb="2" eb="4">
      <t>ガイロン</t>
    </rPh>
    <phoneticPr fontId="5"/>
  </si>
  <si>
    <t>英語Ⅳ</t>
    <rPh sb="0" eb="2">
      <t>エイゴ</t>
    </rPh>
    <phoneticPr fontId="5"/>
  </si>
  <si>
    <t>英語Ⅴ</t>
    <rPh sb="0" eb="2">
      <t>エイゴ</t>
    </rPh>
    <phoneticPr fontId="5"/>
  </si>
  <si>
    <t>国際文化論Ⅲ</t>
    <phoneticPr fontId="3"/>
  </si>
  <si>
    <t>表６ (1)-①b     プログラム教育課程表　機械工学科４,５年用</t>
    <rPh sb="25" eb="27">
      <t>キカイ</t>
    </rPh>
    <rPh sb="27" eb="28">
      <t>コウガク</t>
    </rPh>
    <phoneticPr fontId="5"/>
  </si>
  <si>
    <t>表６ (1)-①a     プログラム教育課程表　機械工学科４,５年用</t>
    <rPh sb="25" eb="27">
      <t>キカイ</t>
    </rPh>
    <rPh sb="27" eb="28">
      <t>コウガク</t>
    </rPh>
    <phoneticPr fontId="5"/>
  </si>
  <si>
    <t>（平成31年度のプログラム入学者に適用）</t>
    <rPh sb="6" eb="7">
      <t>ド</t>
    </rPh>
    <phoneticPr fontId="7"/>
  </si>
  <si>
    <t>（平成30年度のプログラム入学者に適用）</t>
    <rPh sb="6" eb="7">
      <t>ド</t>
    </rPh>
    <phoneticPr fontId="7"/>
  </si>
  <si>
    <t>（平成31年度の専攻科入学者に適用）</t>
    <phoneticPr fontId="7"/>
  </si>
  <si>
    <t>（最終確認日：2020年2月20日）</t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</si>
  <si>
    <t>あ</t>
    <phoneticPr fontId="3"/>
  </si>
  <si>
    <t>表６ (1)-①c     プログラム教育課程表　機械工学科４,５年用</t>
    <rPh sb="25" eb="27">
      <t>キカイ</t>
    </rPh>
    <rPh sb="27" eb="28">
      <t>コウガク</t>
    </rPh>
    <phoneticPr fontId="5"/>
  </si>
  <si>
    <t>表６ (1)-①d     プログラム教育課程表　機械工学科４,５年用</t>
    <rPh sb="25" eb="27">
      <t>キカイ</t>
    </rPh>
    <rPh sb="27" eb="28">
      <t>コウガク</t>
    </rPh>
    <phoneticPr fontId="5"/>
  </si>
  <si>
    <t>表６ (1)-②a    プログラム教育課程表　機械電気工学専攻（機械系）</t>
    <rPh sb="24" eb="26">
      <t>キカイ</t>
    </rPh>
    <rPh sb="26" eb="28">
      <t>デンキ</t>
    </rPh>
    <rPh sb="28" eb="30">
      <t>コウガク</t>
    </rPh>
    <rPh sb="33" eb="36">
      <t>キカイケイ</t>
    </rPh>
    <phoneticPr fontId="5"/>
  </si>
  <si>
    <t>表６ (1)-②b    プログラム教育課程表　機械電気工学専攻（機械系）</t>
    <rPh sb="24" eb="26">
      <t>キカイ</t>
    </rPh>
    <rPh sb="26" eb="28">
      <t>デンキ</t>
    </rPh>
    <rPh sb="28" eb="30">
      <t>コウガク</t>
    </rPh>
    <rPh sb="33" eb="36">
      <t>キカイケイ</t>
    </rPh>
    <phoneticPr fontId="5"/>
  </si>
  <si>
    <t>　</t>
    <phoneticPr fontId="3"/>
  </si>
  <si>
    <t>○</t>
    <phoneticPr fontId="3"/>
  </si>
  <si>
    <t>○</t>
    <phoneticPr fontId="3"/>
  </si>
  <si>
    <t>（最終確認日：2020年3月24日）</t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</si>
  <si>
    <t>必修・選択必修のまとめ</t>
    <phoneticPr fontId="3"/>
  </si>
  <si>
    <t>（令和2年度のプログラム入学者に適用）</t>
    <rPh sb="1" eb="3">
      <t>レイワ</t>
    </rPh>
    <rPh sb="4" eb="5">
      <t>ネン</t>
    </rPh>
    <rPh sb="5" eb="6">
      <t>ド</t>
    </rPh>
    <phoneticPr fontId="7"/>
  </si>
  <si>
    <t>（令和2年度以降の専攻科入学者に適用）</t>
    <rPh sb="1" eb="3">
      <t>レイワ</t>
    </rPh>
    <rPh sb="4" eb="6">
      <t>ネンド</t>
    </rPh>
    <rPh sb="6" eb="8">
      <t>イコウ</t>
    </rPh>
    <phoneticPr fontId="7"/>
  </si>
  <si>
    <t>※ 教育目標達成度評価科目【△A,△B】から、それぞれ1科目以上を修得
※ 教育目標達成度評価科目【△a】から２科目以上、【△b】から４科目以上選択し修得
※ 基礎工学の科目【△①〜△⑤】から、それぞれ１科目以上、全体で６科目以上を修得
※ 上記選択必修科目はプログラム1年〜4年を対象とする。</t>
    <phoneticPr fontId="7"/>
  </si>
  <si>
    <t>（最終確認日：2020年4月15日）</t>
    <rPh sb="1" eb="3">
      <t>サイシュウ</t>
    </rPh>
    <rPh sb="3" eb="6">
      <t>カクニンビ</t>
    </rPh>
    <rPh sb="11" eb="12">
      <t>ネン</t>
    </rPh>
    <rPh sb="13" eb="14">
      <t>ガツ</t>
    </rPh>
    <rPh sb="16" eb="17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</si>
</sst>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_ #,##0;[Red]_ \-#,##0"/>
    <numFmt numFmtId="177" formatCode="\ @"/>
    <numFmt numFmtId="178" formatCode="0.0"/>
    <numFmt numFmtId="180" formatCode="#,##0.0;[Red]\-#,##0.0"/>
    <numFmt numFmtId="181" formatCode="0.00_);[Red]\(0.00\)"/>
  </numFmts>
  <fonts count="2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Osaka"/>
      <family val="3"/>
      <charset val="128"/>
    </font>
    <font>
      <sz val="6"/>
      <name val="Osaka"/>
      <family val="3"/>
      <charset val="128"/>
    </font>
    <font>
      <sz val="10"/>
      <name val="Century"/>
      <family val="1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7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thin">
        <color auto="1"/>
      </left>
      <right style="hair">
        <color auto="1"/>
      </right>
      <top/>
      <bottom style="hair">
        <color indexed="8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thin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thin">
        <color auto="1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/>
      <top style="hair">
        <color indexed="8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indexed="8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indexed="8"/>
      </top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8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hair">
        <color auto="1"/>
      </top>
      <bottom/>
      <diagonal/>
    </border>
    <border>
      <left style="thin">
        <color indexed="8"/>
      </left>
      <right style="hair">
        <color indexed="8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indexed="8"/>
      </left>
      <right/>
      <top style="hair">
        <color auto="1"/>
      </top>
      <bottom/>
      <diagonal/>
    </border>
    <border>
      <left/>
      <right style="thin">
        <color indexed="8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hair">
        <color indexed="8"/>
      </right>
      <top style="thin">
        <color auto="1"/>
      </top>
      <bottom style="hair">
        <color auto="1"/>
      </bottom>
      <diagonal/>
    </border>
    <border>
      <left style="hair">
        <color indexed="8"/>
      </left>
      <right style="thin">
        <color indexed="8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 style="hair">
        <color indexed="8"/>
      </right>
      <top style="hair">
        <color auto="1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indexed="8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indexed="8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8"/>
      </left>
      <right style="hair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8"/>
      </left>
      <right style="hair">
        <color indexed="8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indexed="8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indexed="8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indexed="8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/>
      <top style="hair">
        <color indexed="8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/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indexed="8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8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/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indexed="64"/>
      </bottom>
      <diagonal/>
    </border>
    <border>
      <left style="thin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/>
      <top style="hair">
        <color indexed="8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/>
      <top style="hair">
        <color indexed="8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indexed="8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8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indexed="8"/>
      </top>
      <bottom style="hair">
        <color indexed="8"/>
      </bottom>
      <diagonal/>
    </border>
  </borders>
  <cellStyleXfs count="2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578">
    <xf numFmtId="0" fontId="0" fillId="0" borderId="0" xfId="0">
      <alignment vertical="center"/>
    </xf>
    <xf numFmtId="0" fontId="8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distributed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9" fillId="2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3" applyFont="1" applyFill="1" applyBorder="1" applyAlignment="1" applyProtection="1">
      <alignment horizontal="left" vertical="center"/>
    </xf>
    <xf numFmtId="0" fontId="15" fillId="0" borderId="0" xfId="3" applyFont="1" applyFill="1" applyBorder="1" applyAlignment="1" applyProtection="1">
      <alignment horizontal="left" vertical="center"/>
    </xf>
    <xf numFmtId="0" fontId="15" fillId="0" borderId="0" xfId="3" applyFont="1" applyFill="1" applyBorder="1" applyAlignment="1" applyProtection="1">
      <alignment horizontal="center" vertical="center" textRotation="255" wrapText="1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center" vertical="top" textRotation="255" wrapText="1"/>
    </xf>
    <xf numFmtId="0" fontId="8" fillId="0" borderId="2" xfId="3" applyFont="1" applyFill="1" applyBorder="1" applyAlignment="1" applyProtection="1">
      <alignment horizontal="center" vertical="top" textRotation="255" wrapText="1"/>
    </xf>
    <xf numFmtId="0" fontId="8" fillId="0" borderId="3" xfId="3" applyFont="1" applyFill="1" applyBorder="1" applyAlignment="1" applyProtection="1">
      <alignment horizontal="center" vertical="top" textRotation="255" wrapText="1"/>
    </xf>
    <xf numFmtId="0" fontId="8" fillId="0" borderId="0" xfId="3" applyFont="1" applyFill="1" applyBorder="1" applyAlignment="1" applyProtection="1">
      <alignment horizontal="center" vertical="center" textRotation="255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/>
    </xf>
    <xf numFmtId="0" fontId="8" fillId="0" borderId="8" xfId="3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>
      <alignment horizontal="center" vertical="center"/>
    </xf>
    <xf numFmtId="0" fontId="8" fillId="0" borderId="10" xfId="3" applyFont="1" applyFill="1" applyBorder="1" applyAlignment="1" applyProtection="1">
      <alignment horizontal="center" vertical="center"/>
    </xf>
    <xf numFmtId="0" fontId="8" fillId="0" borderId="11" xfId="3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distributed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178" fontId="8" fillId="0" borderId="15" xfId="0" applyNumberFormat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177" fontId="8" fillId="0" borderId="20" xfId="0" applyNumberFormat="1" applyFont="1" applyFill="1" applyBorder="1" applyAlignment="1" applyProtection="1">
      <alignment vertical="center"/>
    </xf>
    <xf numFmtId="178" fontId="8" fillId="0" borderId="21" xfId="0" applyNumberFormat="1" applyFont="1" applyFill="1" applyBorder="1" applyAlignment="1" applyProtection="1">
      <alignment horizontal="center" vertical="center"/>
    </xf>
    <xf numFmtId="178" fontId="8" fillId="3" borderId="18" xfId="0" applyNumberFormat="1" applyFont="1" applyFill="1" applyBorder="1" applyAlignment="1" applyProtection="1">
      <alignment horizontal="center" vertical="center"/>
    </xf>
    <xf numFmtId="178" fontId="8" fillId="3" borderId="2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1" xfId="3" applyFont="1" applyFill="1" applyBorder="1" applyAlignment="1" applyProtection="1">
      <alignment horizontal="center" vertical="center"/>
    </xf>
    <xf numFmtId="0" fontId="8" fillId="0" borderId="22" xfId="3" applyFont="1" applyFill="1" applyBorder="1" applyAlignment="1" applyProtection="1">
      <alignment horizontal="center" vertical="center"/>
    </xf>
    <xf numFmtId="177" fontId="15" fillId="0" borderId="23" xfId="0" applyNumberFormat="1" applyFont="1" applyBorder="1" applyAlignment="1" applyProtection="1">
      <alignment vertical="center"/>
    </xf>
    <xf numFmtId="0" fontId="8" fillId="0" borderId="16" xfId="0" applyFont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178" fontId="8" fillId="0" borderId="17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distributed" vertical="center"/>
    </xf>
    <xf numFmtId="0" fontId="8" fillId="0" borderId="29" xfId="0" applyFont="1" applyFill="1" applyBorder="1" applyAlignment="1" applyProtection="1">
      <alignment horizontal="center" vertical="center"/>
    </xf>
    <xf numFmtId="178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vertical="center"/>
    </xf>
    <xf numFmtId="177" fontId="8" fillId="0" borderId="34" xfId="0" applyNumberFormat="1" applyFont="1" applyFill="1" applyBorder="1" applyAlignment="1" applyProtection="1">
      <alignment vertical="center"/>
    </xf>
    <xf numFmtId="178" fontId="8" fillId="0" borderId="35" xfId="0" applyNumberFormat="1" applyFont="1" applyFill="1" applyBorder="1" applyAlignment="1" applyProtection="1">
      <alignment horizontal="center" vertical="center"/>
    </xf>
    <xf numFmtId="178" fontId="8" fillId="3" borderId="36" xfId="0" applyNumberFormat="1" applyFont="1" applyFill="1" applyBorder="1" applyAlignment="1" applyProtection="1">
      <alignment horizontal="center" vertical="center"/>
    </xf>
    <xf numFmtId="178" fontId="8" fillId="3" borderId="37" xfId="0" applyNumberFormat="1" applyFont="1" applyFill="1" applyBorder="1" applyAlignment="1" applyProtection="1">
      <alignment horizontal="center" vertical="center"/>
    </xf>
    <xf numFmtId="0" fontId="8" fillId="0" borderId="31" xfId="3" applyFont="1" applyFill="1" applyBorder="1" applyAlignment="1" applyProtection="1">
      <alignment horizontal="center" vertical="center"/>
    </xf>
    <xf numFmtId="0" fontId="8" fillId="0" borderId="38" xfId="3" applyFont="1" applyFill="1" applyBorder="1" applyAlignment="1" applyProtection="1">
      <alignment horizontal="center" vertical="center"/>
    </xf>
    <xf numFmtId="0" fontId="8" fillId="0" borderId="35" xfId="3" applyFont="1" applyFill="1" applyBorder="1" applyAlignment="1" applyProtection="1">
      <alignment horizontal="center" vertical="center"/>
    </xf>
    <xf numFmtId="0" fontId="8" fillId="0" borderId="36" xfId="3" applyFont="1" applyFill="1" applyBorder="1" applyAlignment="1" applyProtection="1">
      <alignment horizontal="center" vertical="center"/>
    </xf>
    <xf numFmtId="0" fontId="8" fillId="0" borderId="37" xfId="3" applyFont="1" applyFill="1" applyBorder="1" applyAlignment="1" applyProtection="1">
      <alignment horizontal="center" vertical="center"/>
    </xf>
    <xf numFmtId="177" fontId="15" fillId="0" borderId="39" xfId="0" applyNumberFormat="1" applyFont="1" applyBorder="1" applyAlignment="1" applyProtection="1">
      <alignment vertical="center"/>
    </xf>
    <xf numFmtId="0" fontId="8" fillId="0" borderId="30" xfId="0" applyFont="1" applyBorder="1" applyAlignment="1" applyProtection="1">
      <alignment horizontal="center" vertical="center"/>
    </xf>
    <xf numFmtId="0" fontId="8" fillId="3" borderId="35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vertical="center"/>
    </xf>
    <xf numFmtId="0" fontId="8" fillId="3" borderId="40" xfId="0" applyFont="1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178" fontId="8" fillId="0" borderId="31" xfId="0" applyNumberFormat="1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177" fontId="8" fillId="0" borderId="29" xfId="0" applyNumberFormat="1" applyFont="1" applyFill="1" applyBorder="1" applyAlignment="1" applyProtection="1">
      <alignment vertical="center"/>
    </xf>
    <xf numFmtId="177" fontId="15" fillId="0" borderId="43" xfId="0" applyNumberFormat="1" applyFont="1" applyBorder="1" applyAlignment="1" applyProtection="1">
      <alignment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distributed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178" fontId="8" fillId="0" borderId="46" xfId="0" applyNumberFormat="1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177" fontId="8" fillId="0" borderId="46" xfId="0" applyNumberFormat="1" applyFont="1" applyFill="1" applyBorder="1" applyAlignment="1" applyProtection="1">
      <alignment vertical="center"/>
    </xf>
    <xf numFmtId="178" fontId="8" fillId="0" borderId="51" xfId="0" applyNumberFormat="1" applyFont="1" applyFill="1" applyBorder="1" applyAlignment="1" applyProtection="1">
      <alignment horizontal="center" vertical="center"/>
    </xf>
    <xf numFmtId="178" fontId="8" fillId="3" borderId="49" xfId="0" applyNumberFormat="1" applyFont="1" applyFill="1" applyBorder="1" applyAlignment="1" applyProtection="1">
      <alignment horizontal="center" vertical="center"/>
    </xf>
    <xf numFmtId="178" fontId="8" fillId="3" borderId="52" xfId="0" applyNumberFormat="1" applyFont="1" applyFill="1" applyBorder="1" applyAlignment="1" applyProtection="1">
      <alignment horizontal="center" vertical="center"/>
    </xf>
    <xf numFmtId="0" fontId="8" fillId="0" borderId="48" xfId="3" applyFont="1" applyFill="1" applyBorder="1" applyAlignment="1" applyProtection="1">
      <alignment horizontal="center" vertical="center"/>
    </xf>
    <xf numFmtId="0" fontId="8" fillId="0" borderId="53" xfId="3" applyFont="1" applyFill="1" applyBorder="1" applyAlignment="1" applyProtection="1">
      <alignment horizontal="center" vertical="center"/>
    </xf>
    <xf numFmtId="0" fontId="8" fillId="0" borderId="51" xfId="3" applyFont="1" applyFill="1" applyBorder="1" applyAlignment="1" applyProtection="1">
      <alignment horizontal="center" vertical="center"/>
    </xf>
    <xf numFmtId="0" fontId="8" fillId="0" borderId="49" xfId="3" applyFont="1" applyFill="1" applyBorder="1" applyAlignment="1" applyProtection="1">
      <alignment horizontal="center" vertical="center"/>
    </xf>
    <xf numFmtId="0" fontId="8" fillId="0" borderId="52" xfId="3" applyFont="1" applyFill="1" applyBorder="1" applyAlignment="1" applyProtection="1">
      <alignment horizontal="center" vertical="center"/>
    </xf>
    <xf numFmtId="177" fontId="15" fillId="0" borderId="54" xfId="0" applyNumberFormat="1" applyFont="1" applyBorder="1" applyAlignment="1" applyProtection="1">
      <alignment vertical="center"/>
    </xf>
    <xf numFmtId="0" fontId="8" fillId="3" borderId="47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 vertical="center"/>
    </xf>
    <xf numFmtId="0" fontId="8" fillId="3" borderId="51" xfId="0" applyFont="1" applyFill="1" applyBorder="1" applyAlignment="1" applyProtection="1">
      <alignment horizontal="center" vertical="center"/>
    </xf>
    <xf numFmtId="0" fontId="8" fillId="3" borderId="52" xfId="0" applyFont="1" applyFill="1" applyBorder="1" applyAlignment="1" applyProtection="1">
      <alignment horizontal="center" vertical="center"/>
    </xf>
    <xf numFmtId="178" fontId="8" fillId="0" borderId="48" xfId="0" applyNumberFormat="1" applyFont="1" applyFill="1" applyBorder="1" applyAlignment="1" applyProtection="1">
      <alignment horizontal="center" vertical="center"/>
    </xf>
    <xf numFmtId="178" fontId="8" fillId="0" borderId="55" xfId="0" applyNumberFormat="1" applyFont="1" applyFill="1" applyBorder="1" applyAlignment="1" applyProtection="1">
      <alignment horizontal="center" vertical="center"/>
    </xf>
    <xf numFmtId="176" fontId="8" fillId="0" borderId="16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177" fontId="8" fillId="0" borderId="15" xfId="0" applyNumberFormat="1" applyFont="1" applyFill="1" applyBorder="1" applyAlignment="1" applyProtection="1">
      <alignment vertical="center"/>
    </xf>
    <xf numFmtId="0" fontId="8" fillId="3" borderId="24" xfId="3" applyFont="1" applyFill="1" applyBorder="1" applyAlignment="1" applyProtection="1">
      <alignment horizontal="center" vertical="center"/>
    </xf>
    <xf numFmtId="178" fontId="8" fillId="0" borderId="2" xfId="3" applyNumberFormat="1" applyFont="1" applyFill="1" applyBorder="1" applyAlignment="1" applyProtection="1">
      <alignment horizontal="center" vertical="center"/>
    </xf>
    <xf numFmtId="0" fontId="8" fillId="3" borderId="26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24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26" xfId="3" applyFont="1" applyFill="1" applyBorder="1" applyAlignment="1" applyProtection="1">
      <alignment horizontal="center" vertical="center"/>
    </xf>
    <xf numFmtId="177" fontId="15" fillId="0" borderId="23" xfId="0" applyNumberFormat="1" applyFont="1" applyFill="1" applyBorder="1" applyAlignment="1" applyProtection="1">
      <alignment vertical="center"/>
    </xf>
    <xf numFmtId="0" fontId="8" fillId="3" borderId="1" xfId="3" applyFont="1" applyFill="1" applyBorder="1" applyAlignment="1" applyProtection="1">
      <alignment horizontal="center" vertical="center"/>
    </xf>
    <xf numFmtId="176" fontId="8" fillId="0" borderId="27" xfId="0" applyNumberFormat="1" applyFont="1" applyFill="1" applyBorder="1" applyAlignment="1" applyProtection="1">
      <alignment horizontal="distributed" vertical="center" shrinkToFit="1"/>
    </xf>
    <xf numFmtId="0" fontId="8" fillId="0" borderId="56" xfId="0" applyNumberFormat="1" applyFont="1" applyFill="1" applyBorder="1" applyAlignment="1" applyProtection="1">
      <alignment horizontal="center" vertical="center" shrinkToFit="1"/>
    </xf>
    <xf numFmtId="178" fontId="8" fillId="0" borderId="57" xfId="0" applyNumberFormat="1" applyFont="1" applyFill="1" applyBorder="1" applyAlignment="1" applyProtection="1">
      <alignment horizontal="center" vertical="center"/>
    </xf>
    <xf numFmtId="176" fontId="8" fillId="0" borderId="30" xfId="0" applyNumberFormat="1" applyFont="1" applyFill="1" applyBorder="1" applyAlignment="1" applyProtection="1">
      <alignment horizontal="center" vertical="center" shrinkToFit="1"/>
    </xf>
    <xf numFmtId="0" fontId="8" fillId="3" borderId="35" xfId="3" applyFont="1" applyFill="1" applyBorder="1" applyAlignment="1" applyProtection="1">
      <alignment horizontal="center" vertical="center"/>
    </xf>
    <xf numFmtId="178" fontId="8" fillId="0" borderId="36" xfId="3" applyNumberFormat="1" applyFont="1" applyFill="1" applyBorder="1" applyAlignment="1" applyProtection="1">
      <alignment horizontal="center" vertical="center"/>
    </xf>
    <xf numFmtId="0" fontId="8" fillId="3" borderId="37" xfId="3" applyFont="1" applyFill="1" applyBorder="1" applyAlignment="1" applyProtection="1">
      <alignment horizontal="center" vertical="center"/>
    </xf>
    <xf numFmtId="177" fontId="15" fillId="0" borderId="43" xfId="0" applyNumberFormat="1" applyFont="1" applyFill="1" applyBorder="1" applyAlignment="1" applyProtection="1">
      <alignment vertical="center"/>
    </xf>
    <xf numFmtId="0" fontId="8" fillId="3" borderId="40" xfId="3" applyFont="1" applyFill="1" applyBorder="1" applyAlignment="1" applyProtection="1">
      <alignment horizontal="center" vertical="center"/>
    </xf>
    <xf numFmtId="0" fontId="8" fillId="3" borderId="36" xfId="3" applyFont="1" applyFill="1" applyBorder="1" applyAlignment="1" applyProtection="1">
      <alignment horizontal="center" vertical="center"/>
    </xf>
    <xf numFmtId="0" fontId="8" fillId="3" borderId="31" xfId="3" applyFont="1" applyFill="1" applyBorder="1" applyAlignment="1" applyProtection="1">
      <alignment horizontal="center" vertical="center"/>
    </xf>
    <xf numFmtId="176" fontId="8" fillId="0" borderId="44" xfId="0" applyNumberFormat="1" applyFont="1" applyFill="1" applyBorder="1" applyAlignment="1" applyProtection="1">
      <alignment horizontal="distributed" vertical="center" shrinkToFit="1"/>
    </xf>
    <xf numFmtId="0" fontId="8" fillId="0" borderId="45" xfId="0" applyNumberFormat="1" applyFont="1" applyFill="1" applyBorder="1" applyAlignment="1" applyProtection="1">
      <alignment horizontal="center" vertical="center" shrinkToFit="1"/>
    </xf>
    <xf numFmtId="178" fontId="8" fillId="0" borderId="58" xfId="0" applyNumberFormat="1" applyFont="1" applyFill="1" applyBorder="1" applyAlignment="1" applyProtection="1">
      <alignment horizontal="center" vertical="center"/>
    </xf>
    <xf numFmtId="176" fontId="8" fillId="0" borderId="47" xfId="0" applyNumberFormat="1" applyFont="1" applyFill="1" applyBorder="1" applyAlignment="1" applyProtection="1">
      <alignment horizontal="center" vertical="center" shrinkToFit="1"/>
    </xf>
    <xf numFmtId="0" fontId="8" fillId="3" borderId="51" xfId="3" applyFont="1" applyFill="1" applyBorder="1" applyAlignment="1" applyProtection="1">
      <alignment horizontal="center" vertical="center"/>
    </xf>
    <xf numFmtId="178" fontId="8" fillId="0" borderId="49" xfId="3" applyNumberFormat="1" applyFont="1" applyFill="1" applyBorder="1" applyAlignment="1" applyProtection="1">
      <alignment horizontal="center" vertical="center"/>
    </xf>
    <xf numFmtId="0" fontId="8" fillId="3" borderId="52" xfId="3" applyFont="1" applyFill="1" applyBorder="1" applyAlignment="1" applyProtection="1">
      <alignment horizontal="center" vertical="center"/>
    </xf>
    <xf numFmtId="177" fontId="15" fillId="0" borderId="54" xfId="0" applyNumberFormat="1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3" borderId="50" xfId="3" applyFont="1" applyFill="1" applyBorder="1" applyAlignment="1" applyProtection="1">
      <alignment horizontal="center" vertical="center"/>
    </xf>
    <xf numFmtId="0" fontId="8" fillId="3" borderId="49" xfId="3" applyFont="1" applyFill="1" applyBorder="1" applyAlignment="1" applyProtection="1">
      <alignment horizontal="center" vertical="center"/>
    </xf>
    <xf numFmtId="0" fontId="8" fillId="3" borderId="48" xfId="3" applyFont="1" applyFill="1" applyBorder="1" applyAlignment="1" applyProtection="1">
      <alignment horizontal="center" vertical="center"/>
    </xf>
    <xf numFmtId="178" fontId="8" fillId="0" borderId="26" xfId="0" applyNumberFormat="1" applyFont="1" applyFill="1" applyBorder="1" applyAlignment="1" applyProtection="1">
      <alignment horizontal="center" vertical="center"/>
    </xf>
    <xf numFmtId="0" fontId="8" fillId="0" borderId="59" xfId="3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</xf>
    <xf numFmtId="177" fontId="8" fillId="0" borderId="66" xfId="0" applyNumberFormat="1" applyFont="1" applyFill="1" applyBorder="1" applyAlignment="1" applyProtection="1">
      <alignment vertical="center"/>
    </xf>
    <xf numFmtId="178" fontId="8" fillId="0" borderId="37" xfId="0" applyNumberFormat="1" applyFont="1" applyFill="1" applyBorder="1" applyAlignment="1" applyProtection="1">
      <alignment horizontal="center" vertical="center"/>
    </xf>
    <xf numFmtId="0" fontId="8" fillId="0" borderId="67" xfId="3" applyFont="1" applyFill="1" applyBorder="1" applyAlignment="1" applyProtection="1">
      <alignment horizontal="center" vertical="center"/>
    </xf>
    <xf numFmtId="177" fontId="15" fillId="0" borderId="68" xfId="0" applyNumberFormat="1" applyFont="1" applyFill="1" applyBorder="1" applyAlignment="1" applyProtection="1">
      <alignment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3" borderId="70" xfId="0" applyFont="1" applyFill="1" applyBorder="1" applyAlignment="1" applyProtection="1">
      <alignment horizontal="center" vertical="center"/>
    </xf>
    <xf numFmtId="0" fontId="8" fillId="3" borderId="64" xfId="0" applyFont="1" applyFill="1" applyBorder="1" applyAlignment="1" applyProtection="1">
      <alignment horizontal="center" vertical="center"/>
    </xf>
    <xf numFmtId="0" fontId="8" fillId="3" borderId="65" xfId="0" applyFont="1" applyFill="1" applyBorder="1" applyAlignment="1" applyProtection="1">
      <alignment horizontal="center" vertical="center"/>
    </xf>
    <xf numFmtId="0" fontId="8" fillId="3" borderId="71" xfId="0" applyFont="1" applyFill="1" applyBorder="1" applyAlignment="1" applyProtection="1">
      <alignment horizontal="center" vertical="center"/>
    </xf>
    <xf numFmtId="0" fontId="8" fillId="3" borderId="72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</xf>
    <xf numFmtId="176" fontId="8" fillId="0" borderId="73" xfId="0" applyNumberFormat="1" applyFont="1" applyFill="1" applyBorder="1" applyAlignment="1" applyProtection="1">
      <alignment horizontal="distributed" vertical="center" shrinkToFit="1"/>
    </xf>
    <xf numFmtId="0" fontId="8" fillId="0" borderId="74" xfId="0" applyNumberFormat="1" applyFont="1" applyFill="1" applyBorder="1" applyAlignment="1" applyProtection="1">
      <alignment horizontal="center" vertical="center" shrinkToFit="1"/>
    </xf>
    <xf numFmtId="0" fontId="8" fillId="0" borderId="76" xfId="0" applyFont="1" applyFill="1" applyBorder="1" applyAlignment="1" applyProtection="1">
      <alignment horizontal="center" vertical="center"/>
    </xf>
    <xf numFmtId="0" fontId="8" fillId="3" borderId="77" xfId="0" applyFont="1" applyFill="1" applyBorder="1" applyAlignment="1" applyProtection="1">
      <alignment horizontal="center" vertical="center"/>
    </xf>
    <xf numFmtId="0" fontId="8" fillId="3" borderId="78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176" fontId="8" fillId="0" borderId="82" xfId="0" applyNumberFormat="1" applyFont="1" applyFill="1" applyBorder="1" applyAlignment="1" applyProtection="1">
      <alignment horizontal="distributed" vertical="center" shrinkToFit="1"/>
    </xf>
    <xf numFmtId="0" fontId="8" fillId="0" borderId="83" xfId="0" applyNumberFormat="1" applyFont="1" applyFill="1" applyBorder="1" applyAlignment="1" applyProtection="1">
      <alignment horizontal="center" vertical="center" shrinkToFit="1"/>
    </xf>
    <xf numFmtId="0" fontId="8" fillId="0" borderId="84" xfId="0" applyFont="1" applyFill="1" applyBorder="1" applyAlignment="1" applyProtection="1">
      <alignment horizontal="center" vertical="center"/>
    </xf>
    <xf numFmtId="0" fontId="8" fillId="3" borderId="85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86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3" borderId="87" xfId="0" applyFont="1" applyFill="1" applyBorder="1" applyAlignment="1" applyProtection="1">
      <alignment horizontal="center" vertical="center"/>
    </xf>
    <xf numFmtId="0" fontId="8" fillId="3" borderId="88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</xf>
    <xf numFmtId="0" fontId="8" fillId="3" borderId="89" xfId="0" applyFont="1" applyFill="1" applyBorder="1" applyAlignment="1" applyProtection="1">
      <alignment horizontal="center" vertical="center"/>
    </xf>
    <xf numFmtId="0" fontId="8" fillId="3" borderId="90" xfId="0" applyFont="1" applyFill="1" applyBorder="1" applyAlignment="1" applyProtection="1">
      <alignment horizontal="center" vertical="center"/>
    </xf>
    <xf numFmtId="0" fontId="8" fillId="3" borderId="91" xfId="0" applyFont="1" applyFill="1" applyBorder="1" applyAlignment="1" applyProtection="1">
      <alignment horizontal="center" vertical="center"/>
    </xf>
    <xf numFmtId="0" fontId="8" fillId="3" borderId="94" xfId="0" applyFont="1" applyFill="1" applyBorder="1" applyAlignment="1" applyProtection="1">
      <alignment horizontal="center" vertical="center"/>
    </xf>
    <xf numFmtId="0" fontId="8" fillId="3" borderId="98" xfId="0" applyFont="1" applyFill="1" applyBorder="1" applyAlignment="1" applyProtection="1">
      <alignment horizontal="center" vertical="center"/>
    </xf>
    <xf numFmtId="0" fontId="8" fillId="0" borderId="99" xfId="0" applyFont="1" applyFill="1" applyBorder="1" applyAlignment="1" applyProtection="1">
      <alignment horizontal="center" vertical="center"/>
    </xf>
    <xf numFmtId="0" fontId="8" fillId="0" borderId="80" xfId="0" applyNumberFormat="1" applyFont="1" applyFill="1" applyBorder="1" applyAlignment="1" applyProtection="1">
      <alignment horizontal="center" vertical="center" shrinkToFit="1"/>
    </xf>
    <xf numFmtId="0" fontId="8" fillId="3" borderId="48" xfId="0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78" fontId="8" fillId="0" borderId="72" xfId="0" applyNumberFormat="1" applyFont="1" applyFill="1" applyBorder="1" applyAlignment="1" applyProtection="1">
      <alignment horizontal="center" vertical="center"/>
    </xf>
    <xf numFmtId="0" fontId="8" fillId="3" borderId="102" xfId="0" applyFont="1" applyFill="1" applyBorder="1" applyAlignment="1" applyProtection="1">
      <alignment horizontal="center" vertical="center"/>
    </xf>
    <xf numFmtId="0" fontId="8" fillId="3" borderId="103" xfId="0" applyFont="1" applyFill="1" applyBorder="1" applyAlignment="1" applyProtection="1">
      <alignment horizontal="center" vertical="center"/>
    </xf>
    <xf numFmtId="0" fontId="8" fillId="3" borderId="95" xfId="0" applyFont="1" applyFill="1" applyBorder="1" applyAlignment="1" applyProtection="1">
      <alignment horizontal="center" vertical="center"/>
    </xf>
    <xf numFmtId="0" fontId="8" fillId="3" borderId="99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108" xfId="0" applyFont="1" applyFill="1" applyBorder="1" applyAlignment="1" applyProtection="1">
      <alignment horizontal="center" vertical="center" shrinkToFit="1"/>
    </xf>
    <xf numFmtId="0" fontId="8" fillId="0" borderId="109" xfId="0" applyFont="1" applyFill="1" applyBorder="1" applyAlignment="1" applyProtection="1">
      <alignment horizontal="center" vertical="center"/>
    </xf>
    <xf numFmtId="0" fontId="8" fillId="0" borderId="11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177" fontId="8" fillId="0" borderId="107" xfId="0" applyNumberFormat="1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10" xfId="0" applyFont="1" applyFill="1" applyBorder="1" applyAlignment="1" applyProtection="1">
      <alignment horizontal="center" vertical="center"/>
    </xf>
    <xf numFmtId="178" fontId="8" fillId="0" borderId="111" xfId="0" applyNumberFormat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111" xfId="3" applyFont="1" applyFill="1" applyBorder="1" applyAlignment="1" applyProtection="1">
      <alignment horizontal="center" vertical="center"/>
    </xf>
    <xf numFmtId="0" fontId="8" fillId="3" borderId="114" xfId="0" applyFont="1" applyFill="1" applyBorder="1" applyAlignment="1" applyProtection="1">
      <alignment horizontal="center" vertical="center"/>
    </xf>
    <xf numFmtId="0" fontId="8" fillId="3" borderId="111" xfId="0" applyFont="1" applyFill="1" applyBorder="1" applyAlignment="1" applyProtection="1">
      <alignment horizontal="center" vertical="center"/>
    </xf>
    <xf numFmtId="0" fontId="8" fillId="3" borderId="109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 textRotation="255"/>
    </xf>
    <xf numFmtId="176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3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NumberFormat="1" applyFont="1" applyBorder="1" applyAlignment="1" applyProtection="1">
      <alignment horizontal="center" vertical="center"/>
    </xf>
    <xf numFmtId="178" fontId="8" fillId="0" borderId="115" xfId="3" applyNumberFormat="1" applyFont="1" applyFill="1" applyBorder="1" applyAlignment="1" applyProtection="1">
      <alignment horizontal="center" vertical="center"/>
    </xf>
    <xf numFmtId="0" fontId="8" fillId="0" borderId="118" xfId="3" applyFont="1" applyFill="1" applyBorder="1" applyAlignment="1" applyProtection="1">
      <alignment horizontal="center" vertical="center"/>
    </xf>
    <xf numFmtId="178" fontId="8" fillId="0" borderId="119" xfId="3" applyNumberFormat="1" applyFont="1" applyFill="1" applyBorder="1" applyAlignment="1" applyProtection="1">
      <alignment horizontal="center" vertical="center"/>
    </xf>
    <xf numFmtId="178" fontId="8" fillId="0" borderId="121" xfId="3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textRotation="255"/>
    </xf>
    <xf numFmtId="176" fontId="12" fillId="2" borderId="0" xfId="0" applyNumberFormat="1" applyFont="1" applyFill="1" applyBorder="1" applyAlignment="1" applyProtection="1">
      <alignment horizontal="center" vertical="center" shrinkToFit="1"/>
    </xf>
    <xf numFmtId="176" fontId="12" fillId="2" borderId="0" xfId="0" applyNumberFormat="1" applyFont="1" applyFill="1" applyBorder="1" applyAlignment="1" applyProtection="1">
      <alignment horizontal="distributed" vertical="center" shrinkToFit="1"/>
    </xf>
    <xf numFmtId="0" fontId="12" fillId="2" borderId="0" xfId="0" applyNumberFormat="1" applyFont="1" applyFill="1" applyBorder="1" applyAlignment="1" applyProtection="1">
      <alignment horizontal="center" vertical="center" shrinkToFit="1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distributed" vertical="center" shrinkToFit="1"/>
    </xf>
    <xf numFmtId="0" fontId="8" fillId="0" borderId="0" xfId="0" applyFont="1" applyFill="1" applyAlignment="1" applyProtection="1">
      <alignment horizontal="distributed" vertical="center"/>
    </xf>
    <xf numFmtId="0" fontId="8" fillId="3" borderId="122" xfId="0" applyFont="1" applyFill="1" applyBorder="1" applyAlignment="1" applyProtection="1">
      <alignment horizontal="center" vertical="center"/>
    </xf>
    <xf numFmtId="0" fontId="8" fillId="0" borderId="123" xfId="0" applyFont="1" applyBorder="1" applyAlignment="1" applyProtection="1">
      <alignment horizontal="center" vertical="center" wrapText="1"/>
    </xf>
    <xf numFmtId="0" fontId="8" fillId="4" borderId="128" xfId="0" applyFont="1" applyFill="1" applyBorder="1" applyAlignment="1" applyProtection="1">
      <alignment horizontal="center" vertical="center"/>
      <protection locked="0"/>
    </xf>
    <xf numFmtId="0" fontId="8" fillId="4" borderId="129" xfId="0" applyFont="1" applyFill="1" applyBorder="1" applyAlignment="1" applyProtection="1">
      <alignment horizontal="center" vertical="center"/>
      <protection locked="0"/>
    </xf>
    <xf numFmtId="0" fontId="8" fillId="4" borderId="130" xfId="0" applyFont="1" applyFill="1" applyBorder="1" applyAlignment="1" applyProtection="1">
      <alignment horizontal="center" vertical="center"/>
      <protection locked="0"/>
    </xf>
    <xf numFmtId="0" fontId="8" fillId="4" borderId="131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 applyProtection="1">
      <alignment horizontal="center" vertical="center"/>
      <protection locked="0"/>
    </xf>
    <xf numFmtId="0" fontId="8" fillId="4" borderId="132" xfId="0" applyFont="1" applyFill="1" applyBorder="1" applyAlignment="1" applyProtection="1">
      <alignment horizontal="center" vertical="center"/>
      <protection locked="0"/>
    </xf>
    <xf numFmtId="0" fontId="8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33" xfId="0" applyNumberFormat="1" applyFont="1" applyFill="1" applyBorder="1" applyAlignment="1" applyProtection="1">
      <alignment horizontal="center" vertical="center"/>
      <protection locked="0"/>
    </xf>
    <xf numFmtId="0" fontId="8" fillId="4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31" xfId="0" applyNumberFormat="1" applyFont="1" applyFill="1" applyBorder="1" applyAlignment="1" applyProtection="1">
      <alignment horizontal="center" vertical="center"/>
      <protection locked="0"/>
    </xf>
    <xf numFmtId="0" fontId="8" fillId="4" borderId="44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32" xfId="0" applyNumberFormat="1" applyFont="1" applyFill="1" applyBorder="1" applyAlignment="1" applyProtection="1">
      <alignment horizontal="center" vertical="center"/>
      <protection locked="0"/>
    </xf>
    <xf numFmtId="0" fontId="8" fillId="4" borderId="6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73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8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82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92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8" fillId="0" borderId="66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107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8" fillId="0" borderId="4" xfId="3" applyFont="1" applyFill="1" applyBorder="1" applyAlignment="1" applyProtection="1">
      <alignment horizontal="center" vertical="top" textRotation="255" wrapText="1"/>
    </xf>
    <xf numFmtId="0" fontId="8" fillId="0" borderId="5" xfId="3" applyFont="1" applyFill="1" applyBorder="1" applyAlignment="1" applyProtection="1">
      <alignment horizontal="center" vertical="top" textRotation="255" wrapText="1"/>
    </xf>
    <xf numFmtId="0" fontId="13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9" fillId="2" borderId="0" xfId="3" applyFont="1" applyFill="1" applyAlignment="1" applyProtection="1">
      <alignment horizontal="center" vertical="center"/>
    </xf>
    <xf numFmtId="49" fontId="9" fillId="2" borderId="0" xfId="3" applyNumberFormat="1" applyFont="1" applyFill="1" applyAlignment="1" applyProtection="1">
      <alignment horizontal="center" vertical="center"/>
    </xf>
    <xf numFmtId="0" fontId="15" fillId="0" borderId="102" xfId="3" applyFont="1" applyFill="1" applyBorder="1" applyAlignment="1" applyProtection="1">
      <alignment horizontal="center" vertical="center" textRotation="255" wrapText="1"/>
    </xf>
    <xf numFmtId="0" fontId="12" fillId="2" borderId="0" xfId="3" applyFont="1" applyFill="1" applyAlignment="1" applyProtection="1">
      <alignment vertical="center"/>
    </xf>
    <xf numFmtId="0" fontId="8" fillId="0" borderId="59" xfId="3" applyFont="1" applyFill="1" applyBorder="1" applyAlignment="1" applyProtection="1">
      <alignment horizontal="center" vertical="center" shrinkToFit="1"/>
    </xf>
    <xf numFmtId="0" fontId="8" fillId="0" borderId="73" xfId="3" applyFont="1" applyFill="1" applyBorder="1" applyAlignment="1" applyProtection="1">
      <alignment horizontal="distributed" vertical="center"/>
    </xf>
    <xf numFmtId="0" fontId="8" fillId="0" borderId="66" xfId="3" applyFont="1" applyFill="1" applyBorder="1" applyAlignment="1" applyProtection="1">
      <alignment horizontal="center" vertical="center"/>
    </xf>
    <xf numFmtId="0" fontId="8" fillId="0" borderId="71" xfId="3" applyFont="1" applyFill="1" applyBorder="1" applyAlignment="1" applyProtection="1">
      <alignment horizontal="center" vertical="center"/>
    </xf>
    <xf numFmtId="0" fontId="8" fillId="0" borderId="134" xfId="3" applyFont="1" applyFill="1" applyBorder="1" applyAlignment="1" applyProtection="1">
      <alignment horizontal="center" vertical="center"/>
    </xf>
    <xf numFmtId="178" fontId="8" fillId="0" borderId="66" xfId="3" applyNumberFormat="1" applyFont="1" applyFill="1" applyBorder="1" applyAlignment="1" applyProtection="1">
      <alignment horizontal="center" vertical="center"/>
    </xf>
    <xf numFmtId="0" fontId="8" fillId="0" borderId="68" xfId="3" applyFont="1" applyFill="1" applyBorder="1" applyAlignment="1" applyProtection="1">
      <alignment horizontal="center" vertical="center" shrinkToFit="1"/>
    </xf>
    <xf numFmtId="177" fontId="8" fillId="0" borderId="20" xfId="3" applyNumberFormat="1" applyFont="1" applyFill="1" applyBorder="1" applyAlignment="1" applyProtection="1">
      <alignment vertical="center"/>
    </xf>
    <xf numFmtId="0" fontId="8" fillId="3" borderId="18" xfId="0" applyFont="1" applyFill="1" applyBorder="1" applyAlignment="1" applyProtection="1">
      <alignment horizontal="center" vertical="center"/>
    </xf>
    <xf numFmtId="49" fontId="8" fillId="3" borderId="22" xfId="0" applyNumberFormat="1" applyFont="1" applyFill="1" applyBorder="1" applyAlignment="1" applyProtection="1">
      <alignment horizontal="center" vertical="center"/>
    </xf>
    <xf numFmtId="0" fontId="8" fillId="0" borderId="135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/>
    </xf>
    <xf numFmtId="177" fontId="15" fillId="0" borderId="135" xfId="3" applyNumberFormat="1" applyFont="1" applyFill="1" applyBorder="1" applyAlignment="1" applyProtection="1">
      <alignment vertical="center"/>
    </xf>
    <xf numFmtId="0" fontId="8" fillId="0" borderId="128" xfId="0" applyFont="1" applyFill="1" applyBorder="1" applyAlignment="1" applyProtection="1">
      <alignment horizontal="center" vertical="center"/>
    </xf>
    <xf numFmtId="0" fontId="8" fillId="3" borderId="1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178" fontId="8" fillId="0" borderId="136" xfId="0" applyNumberFormat="1" applyFont="1" applyFill="1" applyBorder="1" applyAlignment="1" applyProtection="1">
      <alignment horizontal="center" vertical="center"/>
    </xf>
    <xf numFmtId="0" fontId="8" fillId="3" borderId="127" xfId="0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8" fillId="0" borderId="67" xfId="3" applyFont="1" applyFill="1" applyBorder="1" applyAlignment="1" applyProtection="1">
      <alignment horizontal="center" vertical="center" shrinkToFit="1"/>
    </xf>
    <xf numFmtId="0" fontId="8" fillId="0" borderId="27" xfId="3" applyFont="1" applyFill="1" applyBorder="1" applyAlignment="1" applyProtection="1">
      <alignment horizontal="distributed" vertical="center"/>
    </xf>
    <xf numFmtId="0" fontId="8" fillId="0" borderId="29" xfId="3" applyFont="1" applyFill="1" applyBorder="1" applyAlignment="1" applyProtection="1">
      <alignment horizontal="center" vertical="center"/>
    </xf>
    <xf numFmtId="178" fontId="8" fillId="0" borderId="29" xfId="3" applyNumberFormat="1" applyFont="1" applyFill="1" applyBorder="1" applyAlignment="1" applyProtection="1">
      <alignment horizontal="center" vertical="center"/>
    </xf>
    <xf numFmtId="0" fontId="8" fillId="0" borderId="43" xfId="3" applyFont="1" applyFill="1" applyBorder="1" applyAlignment="1" applyProtection="1">
      <alignment horizontal="center" vertical="center" shrinkToFit="1"/>
    </xf>
    <xf numFmtId="0" fontId="8" fillId="0" borderId="38" xfId="3" applyFont="1" applyFill="1" applyBorder="1" applyAlignment="1" applyProtection="1">
      <alignment horizontal="left" vertical="center"/>
    </xf>
    <xf numFmtId="177" fontId="8" fillId="0" borderId="29" xfId="3" applyNumberFormat="1" applyFont="1" applyFill="1" applyBorder="1" applyAlignment="1" applyProtection="1">
      <alignment vertical="center"/>
    </xf>
    <xf numFmtId="49" fontId="8" fillId="3" borderId="37" xfId="0" applyNumberFormat="1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177" fontId="15" fillId="0" borderId="43" xfId="3" applyNumberFormat="1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3" borderId="67" xfId="0" applyFont="1" applyFill="1" applyBorder="1" applyAlignment="1" applyProtection="1">
      <alignment vertical="center"/>
    </xf>
    <xf numFmtId="178" fontId="8" fillId="0" borderId="30" xfId="0" applyNumberFormat="1" applyFont="1" applyFill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178" fontId="8" fillId="0" borderId="35" xfId="0" applyNumberFormat="1" applyFont="1" applyFill="1" applyBorder="1" applyAlignment="1" applyProtection="1">
      <alignment horizontal="center" vertical="center" wrapText="1"/>
    </xf>
    <xf numFmtId="0" fontId="8" fillId="0" borderId="102" xfId="0" applyFont="1" applyFill="1" applyBorder="1" applyAlignment="1" applyProtection="1">
      <alignment horizontal="center" vertical="center" wrapText="1"/>
    </xf>
    <xf numFmtId="0" fontId="8" fillId="3" borderId="67" xfId="0" applyFont="1" applyFill="1" applyBorder="1" applyAlignment="1" applyProtection="1">
      <alignment horizontal="center" vertical="center"/>
    </xf>
    <xf numFmtId="178" fontId="8" fillId="0" borderId="30" xfId="0" applyNumberFormat="1" applyFont="1" applyFill="1" applyBorder="1" applyAlignment="1" applyProtection="1">
      <alignment horizontal="center" vertical="center" wrapText="1"/>
    </xf>
    <xf numFmtId="177" fontId="8" fillId="0" borderId="66" xfId="3" applyNumberFormat="1" applyFont="1" applyFill="1" applyBorder="1" applyAlignment="1" applyProtection="1">
      <alignment vertical="center"/>
    </xf>
    <xf numFmtId="0" fontId="8" fillId="0" borderId="68" xfId="0" applyFont="1" applyFill="1" applyBorder="1" applyAlignment="1" applyProtection="1">
      <alignment horizontal="center" vertical="center"/>
    </xf>
    <xf numFmtId="177" fontId="15" fillId="0" borderId="68" xfId="3" applyNumberFormat="1" applyFont="1" applyFill="1" applyBorder="1" applyAlignment="1" applyProtection="1">
      <alignment vertical="center"/>
    </xf>
    <xf numFmtId="0" fontId="8" fillId="0" borderId="137" xfId="3" applyFont="1" applyFill="1" applyBorder="1" applyAlignment="1" applyProtection="1">
      <alignment horizontal="center" vertical="center" shrinkToFit="1"/>
    </xf>
    <xf numFmtId="0" fontId="8" fillId="0" borderId="44" xfId="3" applyFont="1" applyFill="1" applyBorder="1" applyAlignment="1" applyProtection="1">
      <alignment horizontal="distributed" vertical="center"/>
    </xf>
    <xf numFmtId="0" fontId="8" fillId="0" borderId="46" xfId="3" applyFont="1" applyFill="1" applyBorder="1" applyAlignment="1" applyProtection="1">
      <alignment horizontal="center" vertical="center"/>
    </xf>
    <xf numFmtId="178" fontId="8" fillId="0" borderId="46" xfId="3" applyNumberFormat="1" applyFont="1" applyFill="1" applyBorder="1" applyAlignment="1" applyProtection="1">
      <alignment horizontal="center" vertical="center"/>
    </xf>
    <xf numFmtId="0" fontId="8" fillId="0" borderId="54" xfId="3" applyFont="1" applyFill="1" applyBorder="1" applyAlignment="1" applyProtection="1">
      <alignment horizontal="center" vertical="center" shrinkToFit="1"/>
    </xf>
    <xf numFmtId="0" fontId="8" fillId="0" borderId="53" xfId="3" applyFont="1" applyFill="1" applyBorder="1" applyAlignment="1" applyProtection="1">
      <alignment horizontal="left" vertical="center"/>
    </xf>
    <xf numFmtId="177" fontId="8" fillId="0" borderId="46" xfId="3" applyNumberFormat="1" applyFont="1" applyFill="1" applyBorder="1" applyAlignment="1" applyProtection="1">
      <alignment vertical="center"/>
    </xf>
    <xf numFmtId="49" fontId="8" fillId="3" borderId="52" xfId="0" applyNumberFormat="1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177" fontId="15" fillId="0" borderId="54" xfId="3" applyNumberFormat="1" applyFont="1" applyFill="1" applyBorder="1" applyAlignment="1" applyProtection="1">
      <alignment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3" borderId="138" xfId="0" applyFont="1" applyFill="1" applyBorder="1" applyAlignment="1" applyProtection="1">
      <alignment horizontal="center" vertical="center"/>
    </xf>
    <xf numFmtId="178" fontId="8" fillId="0" borderId="47" xfId="0" applyNumberFormat="1" applyFont="1" applyFill="1" applyBorder="1" applyAlignment="1" applyProtection="1">
      <alignment horizontal="center" vertical="center"/>
    </xf>
    <xf numFmtId="0" fontId="8" fillId="3" borderId="53" xfId="0" applyFont="1" applyFill="1" applyBorder="1" applyAlignment="1" applyProtection="1">
      <alignment horizontal="center" vertical="center"/>
    </xf>
    <xf numFmtId="0" fontId="8" fillId="0" borderId="99" xfId="3" applyFont="1" applyFill="1" applyBorder="1" applyAlignment="1" applyProtection="1">
      <alignment horizontal="center" vertical="center"/>
    </xf>
    <xf numFmtId="177" fontId="8" fillId="0" borderId="96" xfId="3" applyNumberFormat="1" applyFont="1" applyFill="1" applyBorder="1" applyAlignment="1" applyProtection="1">
      <alignment vertical="center"/>
    </xf>
    <xf numFmtId="178" fontId="8" fillId="0" borderId="2" xfId="0" applyNumberFormat="1" applyFont="1" applyFill="1" applyBorder="1" applyAlignment="1" applyProtection="1">
      <alignment horizontal="center" vertical="center"/>
    </xf>
    <xf numFmtId="49" fontId="8" fillId="3" borderId="26" xfId="0" applyNumberFormat="1" applyFont="1" applyFill="1" applyBorder="1" applyAlignment="1" applyProtection="1">
      <alignment horizontal="center" vertical="center"/>
    </xf>
    <xf numFmtId="177" fontId="15" fillId="0" borderId="97" xfId="3" applyNumberFormat="1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3" borderId="59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0" borderId="138" xfId="3" applyFont="1" applyFill="1" applyBorder="1" applyAlignment="1" applyProtection="1">
      <alignment horizontal="center" vertical="center" shrinkToFit="1"/>
    </xf>
    <xf numFmtId="0" fontId="8" fillId="0" borderId="139" xfId="3" applyFont="1" applyFill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distributed" vertical="center"/>
    </xf>
    <xf numFmtId="0" fontId="8" fillId="0" borderId="15" xfId="3" applyFont="1" applyFill="1" applyBorder="1" applyAlignment="1" applyProtection="1">
      <alignment horizontal="center" vertical="center"/>
    </xf>
    <xf numFmtId="178" fontId="8" fillId="0" borderId="15" xfId="3" applyNumberFormat="1" applyFont="1" applyFill="1" applyBorder="1" applyAlignment="1" applyProtection="1">
      <alignment horizontal="center" vertical="center"/>
    </xf>
    <xf numFmtId="0" fontId="8" fillId="0" borderId="23" xfId="3" applyFont="1" applyFill="1" applyBorder="1" applyAlignment="1" applyProtection="1">
      <alignment horizontal="center" vertical="center" shrinkToFit="1"/>
    </xf>
    <xf numFmtId="0" fontId="8" fillId="0" borderId="140" xfId="3" applyFont="1" applyFill="1" applyBorder="1" applyAlignment="1" applyProtection="1">
      <alignment horizontal="center" vertical="center"/>
    </xf>
    <xf numFmtId="0" fontId="8" fillId="0" borderId="64" xfId="3" applyFont="1" applyFill="1" applyBorder="1" applyAlignment="1" applyProtection="1">
      <alignment horizontal="center" vertical="center"/>
    </xf>
    <xf numFmtId="49" fontId="8" fillId="3" borderId="26" xfId="3" applyNumberFormat="1" applyFont="1" applyFill="1" applyBorder="1" applyAlignment="1" applyProtection="1">
      <alignment horizontal="center" vertical="center"/>
    </xf>
    <xf numFmtId="0" fontId="8" fillId="0" borderId="97" xfId="3" applyFont="1" applyFill="1" applyBorder="1" applyAlignment="1" applyProtection="1">
      <alignment horizontal="center" vertical="center"/>
    </xf>
    <xf numFmtId="0" fontId="8" fillId="0" borderId="102" xfId="3" applyFont="1" applyFill="1" applyBorder="1" applyAlignment="1" applyProtection="1">
      <alignment horizontal="center" vertical="center"/>
    </xf>
    <xf numFmtId="178" fontId="8" fillId="0" borderId="36" xfId="0" applyNumberFormat="1" applyFont="1" applyFill="1" applyBorder="1" applyAlignment="1" applyProtection="1">
      <alignment horizontal="center" vertical="center"/>
    </xf>
    <xf numFmtId="49" fontId="8" fillId="3" borderId="37" xfId="3" applyNumberFormat="1" applyFont="1" applyFill="1" applyBorder="1" applyAlignment="1" applyProtection="1">
      <alignment horizontal="center" vertical="center"/>
    </xf>
    <xf numFmtId="0" fontId="8" fillId="3" borderId="38" xfId="3" applyFont="1" applyFill="1" applyBorder="1" applyAlignment="1" applyProtection="1">
      <alignment horizontal="center" vertical="center"/>
    </xf>
    <xf numFmtId="177" fontId="8" fillId="0" borderId="34" xfId="3" applyNumberFormat="1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horizontal="center" vertical="center"/>
    </xf>
    <xf numFmtId="177" fontId="15" fillId="0" borderId="39" xfId="3" applyNumberFormat="1" applyFont="1" applyFill="1" applyBorder="1" applyAlignment="1" applyProtection="1">
      <alignment vertical="center"/>
    </xf>
    <xf numFmtId="178" fontId="8" fillId="0" borderId="49" xfId="0" applyNumberFormat="1" applyFont="1" applyFill="1" applyBorder="1" applyAlignment="1" applyProtection="1">
      <alignment horizontal="center" vertical="center"/>
    </xf>
    <xf numFmtId="49" fontId="8" fillId="3" borderId="52" xfId="3" applyNumberFormat="1" applyFont="1" applyFill="1" applyBorder="1" applyAlignment="1" applyProtection="1">
      <alignment horizontal="center" vertical="center"/>
    </xf>
    <xf numFmtId="0" fontId="8" fillId="0" borderId="141" xfId="3" applyFont="1" applyFill="1" applyBorder="1" applyAlignment="1" applyProtection="1">
      <alignment horizontal="center" vertical="center"/>
    </xf>
    <xf numFmtId="0" fontId="8" fillId="0" borderId="25" xfId="3" applyFont="1" applyFill="1" applyBorder="1" applyAlignment="1" applyProtection="1">
      <alignment horizontal="center" vertical="center"/>
    </xf>
    <xf numFmtId="180" fontId="8" fillId="0" borderId="26" xfId="1" applyNumberFormat="1" applyFont="1" applyFill="1" applyBorder="1" applyAlignment="1" applyProtection="1">
      <alignment horizontal="center" vertical="center"/>
    </xf>
    <xf numFmtId="0" fontId="8" fillId="0" borderId="142" xfId="3" applyFont="1" applyFill="1" applyBorder="1" applyAlignment="1" applyProtection="1">
      <alignment horizontal="center" vertical="center"/>
    </xf>
    <xf numFmtId="0" fontId="8" fillId="0" borderId="40" xfId="3" applyFont="1" applyFill="1" applyBorder="1" applyAlignment="1" applyProtection="1">
      <alignment horizontal="center" vertical="center"/>
    </xf>
    <xf numFmtId="0" fontId="8" fillId="0" borderId="36" xfId="3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180" fontId="8" fillId="0" borderId="37" xfId="1" applyNumberFormat="1" applyFont="1" applyFill="1" applyBorder="1" applyAlignment="1" applyProtection="1">
      <alignment horizontal="center" vertical="center"/>
    </xf>
    <xf numFmtId="0" fontId="8" fillId="0" borderId="143" xfId="3" applyFont="1" applyFill="1" applyBorder="1" applyAlignment="1" applyProtection="1">
      <alignment horizontal="center" vertical="center"/>
    </xf>
    <xf numFmtId="180" fontId="8" fillId="0" borderId="52" xfId="1" applyNumberFormat="1" applyFont="1" applyFill="1" applyBorder="1" applyAlignment="1" applyProtection="1">
      <alignment horizontal="center" vertical="center"/>
    </xf>
    <xf numFmtId="180" fontId="8" fillId="0" borderId="42" xfId="1" applyNumberFormat="1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177" fontId="15" fillId="0" borderId="23" xfId="3" applyNumberFormat="1" applyFont="1" applyFill="1" applyBorder="1" applyAlignment="1" applyProtection="1">
      <alignment vertical="center"/>
    </xf>
    <xf numFmtId="0" fontId="8" fillId="0" borderId="14" xfId="3" applyFont="1" applyFill="1" applyBorder="1" applyAlignment="1" applyProtection="1">
      <alignment vertical="center"/>
    </xf>
    <xf numFmtId="0" fontId="8" fillId="0" borderId="56" xfId="3" applyFont="1" applyFill="1" applyBorder="1" applyAlignment="1" applyProtection="1">
      <alignment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07" xfId="3" applyFont="1" applyFill="1" applyBorder="1" applyAlignment="1" applyProtection="1">
      <alignment horizontal="center" vertical="center"/>
    </xf>
    <xf numFmtId="178" fontId="8" fillId="0" borderId="107" xfId="3" applyNumberFormat="1" applyFont="1" applyFill="1" applyBorder="1" applyAlignment="1" applyProtection="1">
      <alignment horizontal="center" vertical="center"/>
    </xf>
    <xf numFmtId="0" fontId="8" fillId="0" borderId="112" xfId="3" applyFont="1" applyFill="1" applyBorder="1" applyAlignment="1" applyProtection="1">
      <alignment horizontal="center" vertical="center" shrinkToFit="1"/>
    </xf>
    <xf numFmtId="177" fontId="8" fillId="0" borderId="107" xfId="3" applyNumberFormat="1" applyFont="1" applyFill="1" applyBorder="1" applyAlignment="1" applyProtection="1">
      <alignment vertical="center"/>
    </xf>
    <xf numFmtId="178" fontId="8" fillId="0" borderId="110" xfId="0" applyNumberFormat="1" applyFont="1" applyFill="1" applyBorder="1" applyAlignment="1" applyProtection="1">
      <alignment horizontal="center" vertical="center"/>
    </xf>
    <xf numFmtId="49" fontId="8" fillId="3" borderId="111" xfId="3" applyNumberFormat="1" applyFont="1" applyFill="1" applyBorder="1" applyAlignment="1" applyProtection="1">
      <alignment horizontal="center" vertical="center"/>
    </xf>
    <xf numFmtId="0" fontId="8" fillId="0" borderId="112" xfId="0" applyFont="1" applyFill="1" applyBorder="1" applyAlignment="1" applyProtection="1">
      <alignment horizontal="center" vertical="center"/>
    </xf>
    <xf numFmtId="177" fontId="15" fillId="0" borderId="112" xfId="3" applyNumberFormat="1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0" borderId="111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horizontal="center" vertical="center"/>
    </xf>
    <xf numFmtId="178" fontId="16" fillId="0" borderId="145" xfId="3" applyNumberFormat="1" applyFont="1" applyFill="1" applyBorder="1" applyAlignment="1" applyProtection="1">
      <alignment horizontal="center" vertical="center"/>
    </xf>
    <xf numFmtId="178" fontId="16" fillId="0" borderId="146" xfId="3" applyNumberFormat="1" applyFont="1" applyFill="1" applyBorder="1" applyAlignment="1" applyProtection="1">
      <alignment horizontal="center" vertical="center"/>
    </xf>
    <xf numFmtId="178" fontId="16" fillId="0" borderId="147" xfId="3" applyNumberFormat="1" applyFont="1" applyFill="1" applyBorder="1" applyAlignment="1" applyProtection="1">
      <alignment horizontal="center" vertical="center"/>
    </xf>
    <xf numFmtId="0" fontId="15" fillId="0" borderId="148" xfId="3" applyFont="1" applyFill="1" applyBorder="1" applyAlignment="1" applyProtection="1">
      <alignment horizontal="center" vertical="center"/>
    </xf>
    <xf numFmtId="0" fontId="15" fillId="0" borderId="146" xfId="3" applyFont="1" applyFill="1" applyBorder="1" applyAlignment="1" applyProtection="1">
      <alignment horizontal="center" vertical="center"/>
    </xf>
    <xf numFmtId="0" fontId="15" fillId="0" borderId="147" xfId="3" applyFont="1" applyFill="1" applyBorder="1" applyAlignment="1" applyProtection="1">
      <alignment horizontal="center" vertical="center"/>
    </xf>
    <xf numFmtId="178" fontId="15" fillId="0" borderId="145" xfId="3" applyNumberFormat="1" applyFont="1" applyFill="1" applyBorder="1" applyAlignment="1" applyProtection="1">
      <alignment horizontal="center" vertical="center"/>
    </xf>
    <xf numFmtId="178" fontId="15" fillId="0" borderId="146" xfId="3" applyNumberFormat="1" applyFont="1" applyFill="1" applyBorder="1" applyAlignment="1" applyProtection="1">
      <alignment horizontal="center" vertical="center"/>
    </xf>
    <xf numFmtId="178" fontId="15" fillId="0" borderId="147" xfId="3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</xf>
    <xf numFmtId="49" fontId="9" fillId="0" borderId="0" xfId="3" applyNumberFormat="1" applyFont="1" applyFill="1" applyAlignment="1" applyProtection="1">
      <alignment horizontal="center" vertical="center"/>
    </xf>
    <xf numFmtId="0" fontId="8" fillId="0" borderId="149" xfId="3" applyFont="1" applyFill="1" applyBorder="1" applyAlignment="1" applyProtection="1">
      <alignment horizontal="center" vertical="center"/>
    </xf>
    <xf numFmtId="0" fontId="8" fillId="0" borderId="150" xfId="3" applyFont="1" applyFill="1" applyBorder="1" applyAlignment="1" applyProtection="1">
      <alignment horizontal="center" vertical="center"/>
    </xf>
    <xf numFmtId="0" fontId="8" fillId="0" borderId="151" xfId="3" applyFont="1" applyFill="1" applyBorder="1" applyAlignment="1" applyProtection="1">
      <alignment horizontal="center" vertical="center"/>
    </xf>
    <xf numFmtId="0" fontId="8" fillId="0" borderId="152" xfId="3" applyFont="1" applyFill="1" applyBorder="1" applyAlignment="1" applyProtection="1">
      <alignment horizontal="center" vertical="center"/>
    </xf>
    <xf numFmtId="0" fontId="8" fillId="0" borderId="153" xfId="3" applyFont="1" applyFill="1" applyBorder="1" applyAlignment="1" applyProtection="1">
      <alignment horizontal="center" vertical="center"/>
    </xf>
    <xf numFmtId="0" fontId="15" fillId="0" borderId="145" xfId="3" applyFont="1" applyFill="1" applyBorder="1" applyAlignment="1" applyProtection="1">
      <alignment horizontal="center" vertical="center"/>
    </xf>
    <xf numFmtId="0" fontId="8" fillId="0" borderId="154" xfId="0" applyFont="1" applyFill="1" applyBorder="1" applyAlignment="1" applyProtection="1">
      <alignment horizontal="center" vertical="top" textRotation="255" wrapText="1"/>
    </xf>
    <xf numFmtId="0" fontId="8" fillId="0" borderId="155" xfId="0" applyFont="1" applyFill="1" applyBorder="1" applyAlignment="1" applyProtection="1">
      <alignment horizontal="center" vertical="top" textRotation="255" wrapText="1"/>
    </xf>
    <xf numFmtId="0" fontId="8" fillId="0" borderId="156" xfId="0" applyNumberFormat="1" applyFont="1" applyFill="1" applyBorder="1" applyAlignment="1" applyProtection="1">
      <alignment horizontal="center" vertical="center"/>
    </xf>
    <xf numFmtId="0" fontId="8" fillId="0" borderId="124" xfId="0" applyNumberFormat="1" applyFont="1" applyFill="1" applyBorder="1" applyAlignment="1" applyProtection="1">
      <alignment horizontal="center" vertical="center"/>
    </xf>
    <xf numFmtId="0" fontId="8" fillId="0" borderId="157" xfId="0" applyNumberFormat="1" applyFont="1" applyFill="1" applyBorder="1" applyAlignment="1" applyProtection="1">
      <alignment horizontal="center" vertical="center"/>
    </xf>
    <xf numFmtId="0" fontId="8" fillId="0" borderId="158" xfId="0" applyNumberFormat="1" applyFont="1" applyFill="1" applyBorder="1" applyAlignment="1" applyProtection="1">
      <alignment horizontal="center" vertical="center"/>
    </xf>
    <xf numFmtId="0" fontId="8" fillId="0" borderId="159" xfId="0" applyNumberFormat="1" applyFont="1" applyFill="1" applyBorder="1" applyAlignment="1" applyProtection="1">
      <alignment horizontal="center" vertical="center"/>
    </xf>
    <xf numFmtId="0" fontId="8" fillId="0" borderId="160" xfId="0" applyNumberFormat="1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center" vertical="center" textRotation="255" wrapText="1"/>
    </xf>
    <xf numFmtId="0" fontId="8" fillId="0" borderId="2" xfId="3" applyFont="1" applyFill="1" applyBorder="1" applyAlignment="1" applyProtection="1">
      <alignment horizontal="center" vertical="center" textRotation="255" wrapText="1"/>
    </xf>
    <xf numFmtId="0" fontId="8" fillId="0" borderId="3" xfId="3" applyFont="1" applyFill="1" applyBorder="1" applyAlignment="1" applyProtection="1">
      <alignment horizontal="center" vertical="center" textRotation="255" wrapText="1"/>
    </xf>
    <xf numFmtId="0" fontId="8" fillId="0" borderId="24" xfId="3" applyFont="1" applyFill="1" applyBorder="1" applyAlignment="1" applyProtection="1">
      <alignment horizontal="center" vertical="center" textRotation="255" wrapText="1"/>
    </xf>
    <xf numFmtId="0" fontId="8" fillId="0" borderId="26" xfId="3" applyFont="1" applyFill="1" applyBorder="1" applyAlignment="1" applyProtection="1">
      <alignment horizontal="center" vertical="center" textRotation="255" wrapText="1"/>
    </xf>
    <xf numFmtId="0" fontId="13" fillId="0" borderId="161" xfId="3" applyFont="1" applyFill="1" applyBorder="1" applyAlignment="1" applyProtection="1">
      <alignment horizontal="center" vertical="center"/>
    </xf>
    <xf numFmtId="0" fontId="8" fillId="4" borderId="128" xfId="3" applyFont="1" applyFill="1" applyBorder="1" applyAlignment="1" applyProtection="1">
      <alignment horizontal="center" vertical="center"/>
      <protection locked="0"/>
    </xf>
    <xf numFmtId="0" fontId="8" fillId="4" borderId="27" xfId="3" applyFont="1" applyFill="1" applyBorder="1" applyAlignment="1" applyProtection="1">
      <alignment horizontal="center" vertical="center"/>
      <protection locked="0"/>
    </xf>
    <xf numFmtId="0" fontId="8" fillId="4" borderId="73" xfId="3" applyFont="1" applyFill="1" applyBorder="1" applyAlignment="1" applyProtection="1">
      <alignment horizontal="center" vertical="center"/>
      <protection locked="0"/>
    </xf>
    <xf numFmtId="0" fontId="8" fillId="4" borderId="44" xfId="3" applyFont="1" applyFill="1" applyBorder="1" applyAlignment="1" applyProtection="1">
      <alignment horizontal="center" vertical="center"/>
      <protection locked="0"/>
    </xf>
    <xf numFmtId="0" fontId="8" fillId="4" borderId="13" xfId="3" applyFont="1" applyFill="1" applyBorder="1" applyAlignment="1" applyProtection="1">
      <alignment horizontal="center" vertical="center"/>
      <protection locked="0"/>
    </xf>
    <xf numFmtId="0" fontId="8" fillId="4" borderId="130" xfId="3" applyFont="1" applyFill="1" applyBorder="1" applyAlignment="1" applyProtection="1">
      <alignment horizontal="center" vertical="center"/>
      <protection locked="0"/>
    </xf>
    <xf numFmtId="0" fontId="8" fillId="0" borderId="23" xfId="3" applyFont="1" applyFill="1" applyBorder="1" applyAlignment="1" applyProtection="1">
      <alignment horizontal="center" vertical="center"/>
    </xf>
    <xf numFmtId="0" fontId="8" fillId="0" borderId="43" xfId="3" applyFont="1" applyFill="1" applyBorder="1" applyAlignment="1" applyProtection="1">
      <alignment horizontal="center" vertical="center"/>
    </xf>
    <xf numFmtId="0" fontId="8" fillId="0" borderId="54" xfId="3" applyFont="1" applyFill="1" applyBorder="1" applyAlignment="1" applyProtection="1">
      <alignment horizontal="center" vertical="center"/>
    </xf>
    <xf numFmtId="0" fontId="8" fillId="0" borderId="68" xfId="3" applyFont="1" applyFill="1" applyBorder="1" applyAlignment="1" applyProtection="1">
      <alignment horizontal="center" vertical="center"/>
    </xf>
    <xf numFmtId="0" fontId="8" fillId="0" borderId="112" xfId="3" applyFont="1" applyFill="1" applyBorder="1" applyAlignment="1" applyProtection="1">
      <alignment horizontal="center" vertical="center"/>
    </xf>
    <xf numFmtId="0" fontId="8" fillId="4" borderId="141" xfId="0" applyFont="1" applyFill="1" applyBorder="1" applyAlignment="1" applyProtection="1">
      <alignment horizontal="center" vertical="center"/>
      <protection locked="0"/>
    </xf>
    <xf numFmtId="0" fontId="8" fillId="4" borderId="142" xfId="0" applyFont="1" applyFill="1" applyBorder="1" applyAlignment="1" applyProtection="1">
      <alignment horizontal="center" vertical="center"/>
      <protection locked="0"/>
    </xf>
    <xf numFmtId="0" fontId="8" fillId="4" borderId="143" xfId="0" applyFont="1" applyFill="1" applyBorder="1" applyAlignment="1" applyProtection="1">
      <alignment horizontal="center" vertical="center"/>
      <protection locked="0"/>
    </xf>
    <xf numFmtId="0" fontId="8" fillId="4" borderId="141" xfId="0" applyNumberFormat="1" applyFont="1" applyFill="1" applyBorder="1" applyAlignment="1" applyProtection="1">
      <alignment horizontal="center" vertical="center"/>
      <protection locked="0"/>
    </xf>
    <xf numFmtId="0" fontId="8" fillId="4" borderId="142" xfId="0" applyNumberFormat="1" applyFont="1" applyFill="1" applyBorder="1" applyAlignment="1" applyProtection="1">
      <alignment horizontal="center" vertical="center"/>
      <protection locked="0"/>
    </xf>
    <xf numFmtId="0" fontId="8" fillId="4" borderId="143" xfId="0" applyNumberFormat="1" applyFont="1" applyFill="1" applyBorder="1" applyAlignment="1" applyProtection="1">
      <alignment horizontal="center" vertical="center"/>
      <protection locked="0"/>
    </xf>
    <xf numFmtId="0" fontId="8" fillId="4" borderId="162" xfId="0" applyNumberFormat="1" applyFont="1" applyFill="1" applyBorder="1" applyAlignment="1" applyProtection="1">
      <alignment horizontal="center" vertical="center"/>
      <protection locked="0"/>
    </xf>
    <xf numFmtId="0" fontId="8" fillId="4" borderId="163" xfId="0" applyNumberFormat="1" applyFont="1" applyFill="1" applyBorder="1" applyAlignment="1" applyProtection="1">
      <alignment horizontal="center" vertical="center"/>
      <protection locked="0"/>
    </xf>
    <xf numFmtId="0" fontId="8" fillId="4" borderId="133" xfId="0" applyFont="1" applyFill="1" applyBorder="1" applyAlignment="1" applyProtection="1">
      <alignment horizontal="center" vertical="center"/>
      <protection locked="0"/>
    </xf>
    <xf numFmtId="0" fontId="8" fillId="4" borderId="164" xfId="0" applyNumberFormat="1" applyFont="1" applyFill="1" applyBorder="1" applyAlignment="1" applyProtection="1">
      <alignment horizontal="center" vertical="center"/>
      <protection locked="0"/>
    </xf>
    <xf numFmtId="0" fontId="8" fillId="0" borderId="130" xfId="3" applyFont="1" applyFill="1" applyBorder="1" applyAlignment="1" applyProtection="1">
      <alignment horizontal="distributed" vertical="center"/>
    </xf>
    <xf numFmtId="0" fontId="8" fillId="0" borderId="41" xfId="3" applyFont="1" applyFill="1" applyBorder="1" applyAlignment="1" applyProtection="1">
      <alignment horizontal="center" vertical="center"/>
    </xf>
    <xf numFmtId="0" fontId="8" fillId="0" borderId="167" xfId="3" applyFont="1" applyFill="1" applyBorder="1" applyAlignment="1" applyProtection="1">
      <alignment horizontal="center" vertical="center"/>
    </xf>
    <xf numFmtId="0" fontId="8" fillId="0" borderId="33" xfId="3" applyFont="1" applyFill="1" applyBorder="1" applyAlignment="1" applyProtection="1">
      <alignment horizontal="center" vertical="center"/>
    </xf>
    <xf numFmtId="178" fontId="8" fillId="0" borderId="34" xfId="3" applyNumberFormat="1" applyFont="1" applyFill="1" applyBorder="1" applyAlignment="1" applyProtection="1">
      <alignment horizontal="center" vertical="center"/>
    </xf>
    <xf numFmtId="0" fontId="8" fillId="0" borderId="39" xfId="3" applyFont="1" applyFill="1" applyBorder="1" applyAlignment="1" applyProtection="1">
      <alignment horizontal="center" vertical="center" shrinkToFit="1"/>
    </xf>
    <xf numFmtId="0" fontId="8" fillId="0" borderId="168" xfId="3" applyFont="1" applyFill="1" applyBorder="1" applyAlignment="1" applyProtection="1">
      <alignment horizontal="center" vertical="center"/>
    </xf>
    <xf numFmtId="0" fontId="8" fillId="0" borderId="32" xfId="3" applyFont="1" applyFill="1" applyBorder="1" applyAlignment="1" applyProtection="1">
      <alignment horizontal="center" vertical="center"/>
    </xf>
    <xf numFmtId="178" fontId="8" fillId="3" borderId="2" xfId="0" applyNumberFormat="1" applyFont="1" applyFill="1" applyBorder="1" applyAlignment="1" applyProtection="1">
      <alignment horizontal="center" vertical="center"/>
    </xf>
    <xf numFmtId="0" fontId="8" fillId="0" borderId="122" xfId="3" applyFont="1" applyFill="1" applyBorder="1" applyAlignment="1" applyProtection="1">
      <alignment horizontal="distributed" vertical="center"/>
    </xf>
    <xf numFmtId="0" fontId="8" fillId="0" borderId="42" xfId="3" applyFont="1" applyFill="1" applyBorder="1" applyAlignment="1" applyProtection="1">
      <alignment horizontal="center" vertical="center"/>
    </xf>
    <xf numFmtId="0" fontId="8" fillId="4" borderId="122" xfId="3" applyFont="1" applyFill="1" applyBorder="1" applyAlignment="1" applyProtection="1">
      <alignment horizontal="center" vertical="center"/>
      <protection locked="0"/>
    </xf>
    <xf numFmtId="0" fontId="8" fillId="4" borderId="169" xfId="0" applyNumberFormat="1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top" textRotation="255" wrapText="1"/>
    </xf>
    <xf numFmtId="0" fontId="8" fillId="0" borderId="2" xfId="0" applyFont="1" applyFill="1" applyBorder="1" applyAlignment="1" applyProtection="1">
      <alignment horizontal="center" vertical="top" textRotation="255" wrapText="1"/>
    </xf>
    <xf numFmtId="0" fontId="8" fillId="0" borderId="26" xfId="0" applyFont="1" applyFill="1" applyBorder="1" applyAlignment="1" applyProtection="1">
      <alignment horizontal="center" vertical="top" textRotation="255" wrapText="1"/>
    </xf>
    <xf numFmtId="0" fontId="8" fillId="0" borderId="1" xfId="0" applyFont="1" applyFill="1" applyBorder="1" applyAlignment="1" applyProtection="1">
      <alignment horizontal="center" vertical="top" textRotation="255" wrapText="1"/>
    </xf>
    <xf numFmtId="0" fontId="8" fillId="0" borderId="0" xfId="0" applyFont="1" applyFill="1" applyAlignment="1" applyProtection="1">
      <alignment vertical="top" wrapText="1"/>
    </xf>
    <xf numFmtId="0" fontId="8" fillId="0" borderId="170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177" fontId="23" fillId="0" borderId="43" xfId="0" applyNumberFormat="1" applyFont="1" applyFill="1" applyBorder="1" applyAlignment="1" applyProtection="1">
      <alignment vertical="center"/>
    </xf>
    <xf numFmtId="177" fontId="23" fillId="0" borderId="68" xfId="0" applyNumberFormat="1" applyFont="1" applyFill="1" applyBorder="1" applyAlignment="1" applyProtection="1">
      <alignment vertical="center"/>
    </xf>
    <xf numFmtId="177" fontId="23" fillId="0" borderId="23" xfId="0" applyNumberFormat="1" applyFont="1" applyFill="1" applyBorder="1" applyAlignment="1" applyProtection="1">
      <alignment vertical="center"/>
    </xf>
    <xf numFmtId="0" fontId="8" fillId="0" borderId="89" xfId="0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 applyProtection="1">
      <alignment horizontal="center" vertical="center"/>
    </xf>
    <xf numFmtId="0" fontId="8" fillId="0" borderId="94" xfId="0" applyFont="1" applyFill="1" applyBorder="1" applyAlignment="1" applyProtection="1">
      <alignment horizontal="center" vertical="center"/>
    </xf>
    <xf numFmtId="0" fontId="8" fillId="0" borderId="95" xfId="0" applyFont="1" applyFill="1" applyBorder="1" applyAlignment="1" applyProtection="1">
      <alignment horizontal="center" vertical="center"/>
    </xf>
    <xf numFmtId="177" fontId="8" fillId="0" borderId="96" xfId="0" applyNumberFormat="1" applyFont="1" applyFill="1" applyBorder="1" applyAlignment="1" applyProtection="1">
      <alignment vertical="center"/>
    </xf>
    <xf numFmtId="0" fontId="8" fillId="0" borderId="36" xfId="0" applyNumberFormat="1" applyFont="1" applyFill="1" applyBorder="1" applyAlignment="1" applyProtection="1">
      <alignment horizontal="center" vertical="center"/>
    </xf>
    <xf numFmtId="177" fontId="23" fillId="0" borderId="97" xfId="0" applyNumberFormat="1" applyFont="1" applyFill="1" applyBorder="1" applyAlignment="1" applyProtection="1">
      <alignment vertical="center"/>
    </xf>
    <xf numFmtId="0" fontId="8" fillId="0" borderId="204" xfId="3" applyFont="1" applyFill="1" applyBorder="1" applyAlignment="1" applyProtection="1">
      <alignment horizontal="center" vertical="center"/>
    </xf>
    <xf numFmtId="0" fontId="8" fillId="0" borderId="81" xfId="3" applyFont="1" applyFill="1" applyBorder="1" applyAlignment="1" applyProtection="1">
      <alignment horizontal="distributed" vertical="center"/>
    </xf>
    <xf numFmtId="0" fontId="8" fillId="0" borderId="240" xfId="3" applyFont="1" applyFill="1" applyBorder="1" applyAlignment="1" applyProtection="1">
      <alignment horizontal="center" vertical="center"/>
    </xf>
    <xf numFmtId="0" fontId="8" fillId="0" borderId="94" xfId="3" applyFont="1" applyFill="1" applyBorder="1" applyAlignment="1" applyProtection="1">
      <alignment horizontal="center" vertical="center"/>
    </xf>
    <xf numFmtId="0" fontId="8" fillId="0" borderId="249" xfId="3" applyFont="1" applyFill="1" applyBorder="1" applyAlignment="1" applyProtection="1">
      <alignment horizontal="center" vertical="center"/>
    </xf>
    <xf numFmtId="0" fontId="8" fillId="3" borderId="137" xfId="0" applyFont="1" applyFill="1" applyBorder="1" applyAlignment="1" applyProtection="1">
      <alignment horizontal="center" vertical="center"/>
    </xf>
    <xf numFmtId="0" fontId="8" fillId="3" borderId="168" xfId="0" applyFont="1" applyFill="1" applyBorder="1" applyAlignment="1" applyProtection="1">
      <alignment horizontal="center" vertical="center"/>
    </xf>
    <xf numFmtId="0" fontId="8" fillId="0" borderId="245" xfId="3" applyFont="1" applyFill="1" applyBorder="1" applyAlignment="1" applyProtection="1">
      <alignment horizontal="center" vertical="center"/>
    </xf>
    <xf numFmtId="0" fontId="8" fillId="6" borderId="44" xfId="0" applyFont="1" applyFill="1" applyBorder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178" fontId="24" fillId="3" borderId="36" xfId="0" applyNumberFormat="1" applyFont="1" applyFill="1" applyBorder="1" applyAlignment="1" applyProtection="1">
      <alignment horizontal="center" vertical="center"/>
    </xf>
    <xf numFmtId="0" fontId="24" fillId="0" borderId="102" xfId="0" applyFont="1" applyFill="1" applyBorder="1" applyAlignment="1" applyProtection="1">
      <alignment horizontal="center" vertical="center"/>
    </xf>
    <xf numFmtId="0" fontId="24" fillId="0" borderId="31" xfId="3" applyFont="1" applyFill="1" applyBorder="1" applyAlignment="1" applyProtection="1">
      <alignment horizontal="center" vertical="center"/>
    </xf>
    <xf numFmtId="0" fontId="24" fillId="0" borderId="38" xfId="3" applyFont="1" applyFill="1" applyBorder="1" applyAlignment="1" applyProtection="1">
      <alignment horizontal="center" vertical="center"/>
    </xf>
    <xf numFmtId="0" fontId="24" fillId="0" borderId="35" xfId="3" applyFont="1" applyFill="1" applyBorder="1" applyAlignment="1" applyProtection="1">
      <alignment horizontal="center" vertical="center"/>
    </xf>
    <xf numFmtId="0" fontId="8" fillId="3" borderId="245" xfId="0" applyFont="1" applyFill="1" applyBorder="1" applyAlignment="1" applyProtection="1">
      <alignment horizontal="center" vertical="center"/>
    </xf>
    <xf numFmtId="0" fontId="8" fillId="0" borderId="239" xfId="3" applyFont="1" applyFill="1" applyBorder="1" applyAlignment="1" applyProtection="1">
      <alignment horizontal="center" vertical="center" textRotation="255"/>
    </xf>
    <xf numFmtId="0" fontId="8" fillId="0" borderId="0" xfId="3" applyFont="1" applyFill="1" applyBorder="1" applyAlignment="1" applyProtection="1">
      <alignment horizontal="center" vertical="center" textRotation="255"/>
    </xf>
    <xf numFmtId="0" fontId="8" fillId="0" borderId="186" xfId="3" applyFont="1" applyFill="1" applyBorder="1" applyAlignment="1" applyProtection="1">
      <alignment horizontal="center" vertical="center" textRotation="255"/>
    </xf>
    <xf numFmtId="0" fontId="8" fillId="0" borderId="251" xfId="0" applyFont="1" applyFill="1" applyBorder="1" applyAlignment="1" applyProtection="1">
      <alignment horizontal="center" vertical="center"/>
    </xf>
    <xf numFmtId="178" fontId="8" fillId="0" borderId="34" xfId="0" applyNumberFormat="1" applyFont="1" applyFill="1" applyBorder="1" applyAlignment="1" applyProtection="1">
      <alignment horizontal="center" vertical="center"/>
    </xf>
    <xf numFmtId="0" fontId="8" fillId="0" borderId="253" xfId="0" applyFont="1" applyFill="1" applyBorder="1" applyAlignment="1" applyProtection="1">
      <alignment horizontal="center" vertical="center" shrinkToFit="1"/>
    </xf>
    <xf numFmtId="0" fontId="8" fillId="0" borderId="168" xfId="0" applyFont="1" applyFill="1" applyBorder="1" applyAlignment="1" applyProtection="1">
      <alignment horizontal="center" vertical="center"/>
    </xf>
    <xf numFmtId="178" fontId="8" fillId="0" borderId="42" xfId="0" applyNumberFormat="1" applyFont="1" applyFill="1" applyBorder="1" applyAlignment="1" applyProtection="1">
      <alignment horizontal="center" vertical="center"/>
    </xf>
    <xf numFmtId="0" fontId="8" fillId="0" borderId="96" xfId="0" applyNumberFormat="1" applyFont="1" applyFill="1" applyBorder="1" applyAlignment="1" applyProtection="1">
      <alignment horizontal="center" vertical="center"/>
    </xf>
    <xf numFmtId="0" fontId="8" fillId="0" borderId="39" xfId="3" applyFont="1" applyFill="1" applyBorder="1" applyAlignment="1" applyProtection="1">
      <alignment horizontal="center" vertical="center"/>
    </xf>
    <xf numFmtId="176" fontId="8" fillId="0" borderId="217" xfId="0" applyNumberFormat="1" applyFont="1" applyFill="1" applyBorder="1" applyAlignment="1" applyProtection="1">
      <alignment horizontal="distributed" vertical="center" shrinkToFit="1"/>
    </xf>
    <xf numFmtId="0" fontId="8" fillId="0" borderId="229" xfId="0" applyNumberFormat="1" applyFont="1" applyFill="1" applyBorder="1" applyAlignment="1" applyProtection="1">
      <alignment horizontal="center" vertical="center" shrinkToFit="1"/>
    </xf>
    <xf numFmtId="0" fontId="8" fillId="3" borderId="245" xfId="3" applyFont="1" applyFill="1" applyBorder="1" applyAlignment="1" applyProtection="1">
      <alignment horizontal="center" vertical="center"/>
    </xf>
    <xf numFmtId="0" fontId="8" fillId="0" borderId="97" xfId="0" applyFont="1" applyFill="1" applyBorder="1" applyProtection="1">
      <alignment vertical="center"/>
    </xf>
    <xf numFmtId="0" fontId="8" fillId="0" borderId="250" xfId="0" applyFont="1" applyFill="1" applyBorder="1" applyAlignment="1" applyProtection="1">
      <alignment vertical="center"/>
    </xf>
    <xf numFmtId="0" fontId="8" fillId="0" borderId="130" xfId="0" applyFont="1" applyFill="1" applyBorder="1" applyAlignment="1" applyProtection="1">
      <alignment horizontal="distributed" vertical="center"/>
    </xf>
    <xf numFmtId="0" fontId="8" fillId="0" borderId="34" xfId="0" applyFont="1" applyFill="1" applyBorder="1" applyAlignment="1" applyProtection="1">
      <alignment horizontal="center" vertical="center"/>
    </xf>
    <xf numFmtId="178" fontId="8" fillId="0" borderId="41" xfId="0" applyNumberFormat="1" applyFont="1" applyFill="1" applyBorder="1" applyAlignment="1" applyProtection="1">
      <alignment horizontal="center" vertical="center"/>
    </xf>
    <xf numFmtId="178" fontId="8" fillId="3" borderId="32" xfId="0" applyNumberFormat="1" applyFont="1" applyFill="1" applyBorder="1" applyAlignment="1" applyProtection="1">
      <alignment horizontal="center" vertical="center"/>
    </xf>
    <xf numFmtId="178" fontId="8" fillId="3" borderId="42" xfId="0" applyNumberFormat="1" applyFont="1" applyFill="1" applyBorder="1" applyAlignment="1" applyProtection="1">
      <alignment horizontal="center" vertical="center"/>
    </xf>
    <xf numFmtId="178" fontId="8" fillId="0" borderId="24" xfId="0" applyNumberFormat="1" applyFont="1" applyFill="1" applyBorder="1" applyAlignment="1" applyProtection="1">
      <alignment horizontal="center" vertical="center"/>
    </xf>
    <xf numFmtId="178" fontId="8" fillId="3" borderId="26" xfId="0" applyNumberFormat="1" applyFont="1" applyFill="1" applyBorder="1" applyAlignment="1" applyProtection="1">
      <alignment horizontal="center" vertical="center"/>
    </xf>
    <xf numFmtId="0" fontId="8" fillId="4" borderId="204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0" borderId="253" xfId="0" applyFont="1" applyBorder="1" applyAlignment="1" applyProtection="1">
      <alignment horizontal="center" vertical="center"/>
    </xf>
    <xf numFmtId="178" fontId="8" fillId="0" borderId="168" xfId="0" applyNumberFormat="1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0" fontId="8" fillId="0" borderId="18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right" vertical="center"/>
    </xf>
    <xf numFmtId="0" fontId="8" fillId="0" borderId="66" xfId="0" applyFont="1" applyFill="1" applyBorder="1" applyAlignment="1" applyProtection="1">
      <alignment horizontal="center" vertical="center"/>
    </xf>
    <xf numFmtId="0" fontId="8" fillId="6" borderId="36" xfId="0" applyFont="1" applyFill="1" applyBorder="1" applyAlignment="1" applyProtection="1">
      <alignment horizontal="center" vertical="center"/>
    </xf>
    <xf numFmtId="0" fontId="8" fillId="6" borderId="35" xfId="0" applyFont="1" applyFill="1" applyBorder="1" applyAlignment="1" applyProtection="1">
      <alignment horizontal="center" vertical="center"/>
    </xf>
    <xf numFmtId="0" fontId="8" fillId="0" borderId="144" xfId="3" applyFont="1" applyFill="1" applyBorder="1" applyAlignment="1" applyProtection="1">
      <alignment horizontal="center" vertical="center"/>
    </xf>
    <xf numFmtId="0" fontId="8" fillId="0" borderId="97" xfId="0" applyFont="1" applyFill="1" applyBorder="1" applyAlignment="1" applyProtection="1">
      <alignment horizontal="center" vertical="center"/>
    </xf>
    <xf numFmtId="178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177" fontId="8" fillId="0" borderId="0" xfId="0" applyNumberFormat="1" applyFont="1" applyFill="1" applyBorder="1" applyAlignment="1" applyProtection="1">
      <alignment vertical="center"/>
    </xf>
    <xf numFmtId="0" fontId="13" fillId="0" borderId="0" xfId="3" applyFont="1" applyFill="1" applyBorder="1" applyAlignment="1" applyProtection="1">
      <alignment horizontal="right" vertical="center"/>
    </xf>
    <xf numFmtId="0" fontId="8" fillId="0" borderId="127" xfId="3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/>
    </xf>
    <xf numFmtId="0" fontId="8" fillId="0" borderId="17" xfId="3" applyFont="1" applyFill="1" applyBorder="1" applyAlignment="1" applyProtection="1">
      <alignment horizontal="center" vertical="center"/>
    </xf>
    <xf numFmtId="0" fontId="8" fillId="0" borderId="109" xfId="3" applyFont="1" applyFill="1" applyBorder="1" applyAlignment="1" applyProtection="1">
      <alignment horizontal="center" vertical="center"/>
    </xf>
    <xf numFmtId="0" fontId="8" fillId="0" borderId="18" xfId="3" applyFont="1" applyFill="1" applyBorder="1" applyAlignment="1" applyProtection="1">
      <alignment horizontal="center" vertical="center"/>
    </xf>
    <xf numFmtId="0" fontId="8" fillId="0" borderId="110" xfId="3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124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127" xfId="3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top" wrapText="1"/>
    </xf>
    <xf numFmtId="0" fontId="8" fillId="0" borderId="165" xfId="3" applyFont="1" applyFill="1" applyBorder="1" applyAlignment="1" applyProtection="1">
      <alignment vertical="top" wrapText="1"/>
    </xf>
    <xf numFmtId="0" fontId="8" fillId="0" borderId="17" xfId="3" applyFont="1" applyFill="1" applyBorder="1" applyAlignment="1" applyProtection="1">
      <alignment horizontal="center" vertical="center"/>
    </xf>
    <xf numFmtId="0" fontId="8" fillId="0" borderId="109" xfId="3" applyFont="1" applyFill="1" applyBorder="1" applyAlignment="1" applyProtection="1">
      <alignment horizontal="center" vertical="center"/>
    </xf>
    <xf numFmtId="0" fontId="8" fillId="0" borderId="18" xfId="3" applyFont="1" applyFill="1" applyBorder="1" applyAlignment="1" applyProtection="1">
      <alignment horizontal="center" vertical="center"/>
    </xf>
    <xf numFmtId="0" fontId="8" fillId="0" borderId="110" xfId="3" applyFont="1" applyFill="1" applyBorder="1" applyAlignment="1" applyProtection="1">
      <alignment horizontal="center" vertical="center"/>
    </xf>
    <xf numFmtId="0" fontId="8" fillId="0" borderId="166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123" xfId="0" applyFont="1" applyFill="1" applyBorder="1" applyAlignment="1" applyProtection="1">
      <alignment horizontal="center" vertical="center" wrapText="1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15" fillId="0" borderId="239" xfId="3" applyFont="1" applyFill="1" applyBorder="1" applyAlignment="1" applyProtection="1">
      <alignment horizontal="center" vertical="center" textRotation="255" wrapText="1"/>
    </xf>
    <xf numFmtId="0" fontId="8" fillId="0" borderId="239" xfId="3" applyFont="1" applyFill="1" applyBorder="1" applyAlignment="1" applyProtection="1">
      <alignment horizontal="center" vertical="center"/>
    </xf>
    <xf numFmtId="178" fontId="8" fillId="0" borderId="245" xfId="0" applyNumberFormat="1" applyFont="1" applyFill="1" applyBorder="1" applyAlignment="1" applyProtection="1">
      <alignment horizontal="center" vertical="center"/>
    </xf>
    <xf numFmtId="0" fontId="8" fillId="0" borderId="186" xfId="3" applyFont="1" applyFill="1" applyBorder="1" applyAlignment="1" applyProtection="1">
      <alignment horizontal="center" vertical="center"/>
    </xf>
    <xf numFmtId="177" fontId="15" fillId="0" borderId="112" xfId="0" applyNumberFormat="1" applyFont="1" applyFill="1" applyBorder="1" applyAlignment="1" applyProtection="1">
      <alignment vertical="center"/>
    </xf>
    <xf numFmtId="0" fontId="8" fillId="0" borderId="259" xfId="0" applyFont="1" applyFill="1" applyBorder="1" applyAlignment="1" applyProtection="1">
      <alignment horizontal="center" vertical="center"/>
    </xf>
    <xf numFmtId="0" fontId="8" fillId="0" borderId="260" xfId="0" applyFont="1" applyFill="1" applyBorder="1" applyAlignment="1" applyProtection="1">
      <alignment horizontal="center" vertical="center"/>
    </xf>
    <xf numFmtId="178" fontId="8" fillId="0" borderId="66" xfId="0" applyNumberFormat="1" applyFont="1" applyFill="1" applyBorder="1" applyAlignment="1" applyProtection="1">
      <alignment horizontal="center" vertical="center"/>
    </xf>
    <xf numFmtId="0" fontId="8" fillId="0" borderId="101" xfId="0" applyFont="1" applyFill="1" applyBorder="1" applyAlignment="1" applyProtection="1">
      <alignment horizontal="center" vertical="center" shrinkToFit="1"/>
    </xf>
    <xf numFmtId="0" fontId="8" fillId="0" borderId="72" xfId="3" applyFont="1" applyFill="1" applyBorder="1" applyAlignment="1" applyProtection="1">
      <alignment horizontal="center" vertical="center"/>
    </xf>
    <xf numFmtId="0" fontId="8" fillId="0" borderId="43" xfId="0" applyNumberFormat="1" applyFont="1" applyFill="1" applyBorder="1" applyAlignment="1" applyProtection="1">
      <alignment horizontal="center" vertical="center"/>
    </xf>
    <xf numFmtId="0" fontId="8" fillId="0" borderId="263" xfId="0" applyFont="1" applyBorder="1" applyAlignment="1" applyProtection="1">
      <alignment horizontal="center" vertical="center"/>
    </xf>
    <xf numFmtId="0" fontId="8" fillId="3" borderId="264" xfId="0" applyFont="1" applyFill="1" applyBorder="1" applyAlignment="1" applyProtection="1">
      <alignment horizontal="center" vertical="center"/>
    </xf>
    <xf numFmtId="0" fontId="8" fillId="3" borderId="265" xfId="0" applyFont="1" applyFill="1" applyBorder="1" applyAlignment="1" applyProtection="1">
      <alignment horizontal="center" vertical="center"/>
    </xf>
    <xf numFmtId="0" fontId="8" fillId="3" borderId="266" xfId="3" applyFont="1" applyFill="1" applyBorder="1" applyAlignment="1" applyProtection="1">
      <alignment horizontal="center" vertical="center"/>
    </xf>
    <xf numFmtId="0" fontId="8" fillId="3" borderId="264" xfId="3" applyFont="1" applyFill="1" applyBorder="1" applyAlignment="1" applyProtection="1">
      <alignment horizontal="center" vertical="center"/>
    </xf>
    <xf numFmtId="0" fontId="8" fillId="3" borderId="265" xfId="3" applyFont="1" applyFill="1" applyBorder="1" applyAlignment="1" applyProtection="1">
      <alignment horizontal="center" vertical="center"/>
    </xf>
    <xf numFmtId="0" fontId="8" fillId="3" borderId="267" xfId="3" applyFont="1" applyFill="1" applyBorder="1" applyAlignment="1" applyProtection="1">
      <alignment horizontal="center" vertical="center"/>
    </xf>
    <xf numFmtId="0" fontId="8" fillId="3" borderId="268" xfId="3" applyFont="1" applyFill="1" applyBorder="1" applyAlignment="1" applyProtection="1">
      <alignment horizontal="center" vertical="center"/>
    </xf>
    <xf numFmtId="178" fontId="8" fillId="0" borderId="265" xfId="3" applyNumberFormat="1" applyFont="1" applyFill="1" applyBorder="1" applyAlignment="1" applyProtection="1">
      <alignment horizontal="center" vertical="center"/>
    </xf>
    <xf numFmtId="178" fontId="8" fillId="0" borderId="52" xfId="0" applyNumberFormat="1" applyFont="1" applyFill="1" applyBorder="1" applyAlignment="1" applyProtection="1">
      <alignment horizontal="center" vertical="center"/>
    </xf>
    <xf numFmtId="0" fontId="8" fillId="0" borderId="265" xfId="0" applyFont="1" applyFill="1" applyBorder="1" applyAlignment="1" applyProtection="1">
      <alignment horizontal="center" vertical="center"/>
    </xf>
    <xf numFmtId="0" fontId="8" fillId="3" borderId="268" xfId="0" applyFont="1" applyFill="1" applyBorder="1" applyAlignment="1" applyProtection="1">
      <alignment horizontal="center" vertical="center"/>
    </xf>
    <xf numFmtId="178" fontId="8" fillId="0" borderId="267" xfId="0" applyNumberFormat="1" applyFont="1" applyFill="1" applyBorder="1" applyAlignment="1" applyProtection="1">
      <alignment horizontal="center" vertical="center"/>
    </xf>
    <xf numFmtId="0" fontId="8" fillId="0" borderId="115" xfId="0" applyFont="1" applyFill="1" applyBorder="1" applyAlignment="1" applyProtection="1">
      <alignment horizontal="center" vertical="center"/>
    </xf>
    <xf numFmtId="0" fontId="8" fillId="3" borderId="100" xfId="0" applyFont="1" applyFill="1" applyBorder="1" applyAlignment="1" applyProtection="1">
      <alignment horizontal="center" vertical="center"/>
    </xf>
    <xf numFmtId="0" fontId="8" fillId="3" borderId="242" xfId="0" applyFont="1" applyFill="1" applyBorder="1" applyAlignment="1" applyProtection="1">
      <alignment horizontal="center" vertical="center"/>
    </xf>
    <xf numFmtId="0" fontId="8" fillId="0" borderId="24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3" borderId="113" xfId="0" applyFont="1" applyFill="1" applyBorder="1" applyAlignment="1" applyProtection="1">
      <alignment horizontal="center" vertical="center"/>
    </xf>
    <xf numFmtId="178" fontId="8" fillId="0" borderId="258" xfId="3" applyNumberFormat="1" applyFont="1" applyFill="1" applyBorder="1" applyAlignment="1" applyProtection="1">
      <alignment horizontal="center" vertical="center"/>
    </xf>
    <xf numFmtId="178" fontId="8" fillId="0" borderId="150" xfId="3" applyNumberFormat="1" applyFont="1" applyFill="1" applyBorder="1" applyAlignment="1" applyProtection="1">
      <alignment horizontal="center" vertical="center"/>
    </xf>
    <xf numFmtId="178" fontId="8" fillId="0" borderId="269" xfId="3" applyNumberFormat="1" applyFont="1" applyFill="1" applyBorder="1" applyAlignment="1" applyProtection="1">
      <alignment horizontal="center" vertical="center"/>
    </xf>
    <xf numFmtId="178" fontId="8" fillId="0" borderId="153" xfId="3" applyNumberFormat="1" applyFont="1" applyFill="1" applyBorder="1" applyAlignment="1" applyProtection="1">
      <alignment horizontal="center" vertical="center"/>
    </xf>
    <xf numFmtId="178" fontId="8" fillId="0" borderId="145" xfId="3" applyNumberFormat="1" applyFont="1" applyFill="1" applyBorder="1" applyAlignment="1" applyProtection="1">
      <alignment horizontal="center" vertical="center"/>
    </xf>
    <xf numFmtId="178" fontId="8" fillId="0" borderId="123" xfId="3" applyNumberFormat="1" applyFont="1" applyFill="1" applyBorder="1" applyAlignment="1" applyProtection="1">
      <alignment horizontal="center" vertical="center"/>
    </xf>
    <xf numFmtId="178" fontId="8" fillId="0" borderId="147" xfId="3" applyNumberFormat="1" applyFont="1" applyFill="1" applyBorder="1" applyAlignment="1" applyProtection="1">
      <alignment horizontal="center" vertical="center"/>
    </xf>
    <xf numFmtId="178" fontId="8" fillId="0" borderId="146" xfId="3" applyNumberFormat="1" applyFont="1" applyFill="1" applyBorder="1" applyAlignment="1" applyProtection="1">
      <alignment horizontal="center" vertical="center"/>
    </xf>
    <xf numFmtId="177" fontId="23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271" xfId="3" applyFont="1" applyFill="1" applyBorder="1" applyAlignment="1" applyProtection="1">
      <alignment horizontal="center" vertical="center"/>
    </xf>
    <xf numFmtId="0" fontId="8" fillId="0" borderId="272" xfId="3" applyFont="1" applyFill="1" applyBorder="1" applyAlignment="1" applyProtection="1">
      <alignment horizontal="center" vertical="center"/>
    </xf>
    <xf numFmtId="0" fontId="8" fillId="0" borderId="289" xfId="3" applyFont="1" applyFill="1" applyBorder="1" applyAlignment="1" applyProtection="1">
      <alignment horizontal="center" vertical="center"/>
    </xf>
    <xf numFmtId="0" fontId="8" fillId="0" borderId="288" xfId="3" applyFont="1" applyFill="1" applyBorder="1" applyAlignment="1" applyProtection="1">
      <alignment horizontal="center" vertical="center"/>
    </xf>
    <xf numFmtId="0" fontId="8" fillId="0" borderId="281" xfId="3" applyFont="1" applyFill="1" applyBorder="1" applyAlignment="1" applyProtection="1">
      <alignment horizontal="center" vertical="center"/>
    </xf>
    <xf numFmtId="0" fontId="8" fillId="0" borderId="278" xfId="3" applyFont="1" applyFill="1" applyBorder="1" applyAlignment="1" applyProtection="1">
      <alignment horizontal="center" vertical="center"/>
    </xf>
    <xf numFmtId="0" fontId="8" fillId="0" borderId="286" xfId="0" applyFont="1" applyFill="1" applyBorder="1" applyAlignment="1" applyProtection="1">
      <alignment horizontal="center" vertical="center" shrinkToFit="1"/>
    </xf>
    <xf numFmtId="0" fontId="8" fillId="3" borderId="288" xfId="0" applyFont="1" applyFill="1" applyBorder="1" applyAlignment="1" applyProtection="1">
      <alignment horizontal="center" vertical="center"/>
    </xf>
    <xf numFmtId="0" fontId="8" fillId="3" borderId="282" xfId="0" applyFont="1" applyFill="1" applyBorder="1" applyAlignment="1" applyProtection="1">
      <alignment horizontal="center" vertical="center"/>
    </xf>
    <xf numFmtId="178" fontId="8" fillId="0" borderId="283" xfId="0" applyNumberFormat="1" applyFont="1" applyFill="1" applyBorder="1" applyAlignment="1" applyProtection="1">
      <alignment horizontal="center" vertical="center"/>
    </xf>
    <xf numFmtId="0" fontId="8" fillId="0" borderId="276" xfId="0" applyFont="1" applyFill="1" applyBorder="1" applyAlignment="1" applyProtection="1">
      <alignment horizontal="center" vertical="center"/>
    </xf>
    <xf numFmtId="0" fontId="8" fillId="3" borderId="277" xfId="0" applyFont="1" applyFill="1" applyBorder="1" applyAlignment="1" applyProtection="1">
      <alignment horizontal="center" vertical="center"/>
    </xf>
    <xf numFmtId="0" fontId="8" fillId="3" borderId="278" xfId="0" applyFont="1" applyFill="1" applyBorder="1" applyAlignment="1" applyProtection="1">
      <alignment horizontal="center" vertical="center"/>
    </xf>
    <xf numFmtId="0" fontId="8" fillId="3" borderId="290" xfId="0" applyFont="1" applyFill="1" applyBorder="1" applyAlignment="1" applyProtection="1">
      <alignment horizontal="center" vertical="center"/>
    </xf>
    <xf numFmtId="0" fontId="8" fillId="0" borderId="295" xfId="0" applyFont="1" applyFill="1" applyBorder="1" applyAlignment="1" applyProtection="1">
      <alignment horizontal="center" vertical="center" shrinkToFit="1"/>
    </xf>
    <xf numFmtId="0" fontId="8" fillId="0" borderId="287" xfId="0" applyFont="1" applyFill="1" applyBorder="1" applyAlignment="1" applyProtection="1">
      <alignment horizontal="center" vertical="center"/>
    </xf>
    <xf numFmtId="0" fontId="8" fillId="3" borderId="279" xfId="0" applyFont="1" applyFill="1" applyBorder="1" applyAlignment="1" applyProtection="1">
      <alignment horizontal="center" vertical="center"/>
    </xf>
    <xf numFmtId="178" fontId="8" fillId="0" borderId="292" xfId="0" applyNumberFormat="1" applyFont="1" applyFill="1" applyBorder="1" applyAlignment="1" applyProtection="1">
      <alignment horizontal="center" vertical="center"/>
    </xf>
    <xf numFmtId="0" fontId="8" fillId="0" borderId="290" xfId="0" applyFont="1" applyFill="1" applyBorder="1" applyAlignment="1" applyProtection="1">
      <alignment horizontal="center" vertical="center"/>
    </xf>
    <xf numFmtId="0" fontId="8" fillId="0" borderId="282" xfId="0" applyFont="1" applyFill="1" applyBorder="1" applyAlignment="1" applyProtection="1">
      <alignment horizontal="center" vertical="center"/>
    </xf>
    <xf numFmtId="0" fontId="8" fillId="0" borderId="297" xfId="0" applyFont="1" applyFill="1" applyBorder="1" applyAlignment="1" applyProtection="1">
      <alignment horizontal="center" vertical="center"/>
    </xf>
    <xf numFmtId="177" fontId="8" fillId="0" borderId="280" xfId="0" applyNumberFormat="1" applyFont="1" applyFill="1" applyBorder="1" applyAlignment="1" applyProtection="1">
      <alignment vertical="center"/>
    </xf>
    <xf numFmtId="177" fontId="23" fillId="0" borderId="281" xfId="0" applyNumberFormat="1" applyFont="1" applyFill="1" applyBorder="1" applyAlignment="1" applyProtection="1">
      <alignment vertical="center"/>
    </xf>
    <xf numFmtId="0" fontId="8" fillId="4" borderId="29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91" xfId="0" applyFont="1" applyFill="1" applyBorder="1" applyAlignment="1" applyProtection="1">
      <alignment horizontal="center" vertical="center"/>
    </xf>
    <xf numFmtId="0" fontId="8" fillId="0" borderId="278" xfId="0" applyFont="1" applyFill="1" applyBorder="1" applyAlignment="1" applyProtection="1">
      <alignment horizontal="center" vertical="center"/>
    </xf>
    <xf numFmtId="0" fontId="8" fillId="3" borderId="298" xfId="0" applyFont="1" applyFill="1" applyBorder="1" applyAlignment="1" applyProtection="1">
      <alignment horizontal="center" vertical="center"/>
    </xf>
    <xf numFmtId="0" fontId="8" fillId="0" borderId="295" xfId="0" applyFont="1" applyFill="1" applyBorder="1" applyAlignment="1" applyProtection="1">
      <alignment horizontal="center" vertical="center"/>
    </xf>
    <xf numFmtId="0" fontId="8" fillId="3" borderId="292" xfId="0" applyFont="1" applyFill="1" applyBorder="1" applyAlignment="1" applyProtection="1">
      <alignment horizontal="center" vertical="center"/>
    </xf>
    <xf numFmtId="176" fontId="25" fillId="0" borderId="13" xfId="0" applyNumberFormat="1" applyFont="1" applyFill="1" applyBorder="1" applyAlignment="1" applyProtection="1">
      <alignment horizontal="distributed" vertical="center" shrinkToFit="1"/>
    </xf>
    <xf numFmtId="0" fontId="25" fillId="0" borderId="14" xfId="0" applyNumberFormat="1" applyFont="1" applyFill="1" applyBorder="1" applyAlignment="1" applyProtection="1">
      <alignment horizontal="center" vertical="center" shrinkToFit="1"/>
    </xf>
    <xf numFmtId="0" fontId="25" fillId="0" borderId="126" xfId="0" applyFont="1" applyFill="1" applyBorder="1" applyAlignment="1" applyProtection="1">
      <alignment horizontal="center" vertical="center"/>
    </xf>
    <xf numFmtId="178" fontId="25" fillId="0" borderId="15" xfId="0" applyNumberFormat="1" applyFont="1" applyFill="1" applyBorder="1" applyAlignment="1" applyProtection="1">
      <alignment horizontal="center" vertical="center"/>
    </xf>
    <xf numFmtId="176" fontId="25" fillId="0" borderId="60" xfId="0" applyNumberFormat="1" applyFont="1" applyFill="1" applyBorder="1" applyAlignment="1" applyProtection="1">
      <alignment horizontal="distributed" vertical="center" shrinkToFit="1"/>
    </xf>
    <xf numFmtId="0" fontId="25" fillId="0" borderId="61" xfId="0" applyNumberFormat="1" applyFont="1" applyFill="1" applyBorder="1" applyAlignment="1" applyProtection="1">
      <alignment horizontal="center" vertical="center" shrinkToFit="1"/>
    </xf>
    <xf numFmtId="0" fontId="25" fillId="0" borderId="62" xfId="0" applyFont="1" applyFill="1" applyBorder="1" applyAlignment="1" applyProtection="1">
      <alignment horizontal="center" vertical="center"/>
    </xf>
    <xf numFmtId="178" fontId="25" fillId="0" borderId="29" xfId="0" applyNumberFormat="1" applyFont="1" applyFill="1" applyBorder="1" applyAlignment="1" applyProtection="1">
      <alignment horizontal="center" vertical="center"/>
    </xf>
    <xf numFmtId="176" fontId="25" fillId="0" borderId="73" xfId="0" applyNumberFormat="1" applyFont="1" applyFill="1" applyBorder="1" applyAlignment="1" applyProtection="1">
      <alignment horizontal="distributed" vertical="center" shrinkToFit="1"/>
    </xf>
    <xf numFmtId="0" fontId="25" fillId="0" borderId="74" xfId="0" applyNumberFormat="1" applyFont="1" applyFill="1" applyBorder="1" applyAlignment="1" applyProtection="1">
      <alignment horizontal="center" vertical="center" shrinkToFit="1"/>
    </xf>
    <xf numFmtId="0" fontId="25" fillId="0" borderId="124" xfId="0" applyNumberFormat="1" applyFont="1" applyFill="1" applyBorder="1" applyAlignment="1" applyProtection="1">
      <alignment horizontal="center" vertical="center" shrinkToFit="1"/>
    </xf>
    <xf numFmtId="0" fontId="25" fillId="0" borderId="75" xfId="0" applyNumberFormat="1" applyFont="1" applyFill="1" applyBorder="1" applyAlignment="1" applyProtection="1">
      <alignment horizontal="center" vertical="center" shrinkToFit="1"/>
    </xf>
    <xf numFmtId="0" fontId="25" fillId="0" borderId="125" xfId="0" applyFont="1" applyFill="1" applyBorder="1" applyAlignment="1" applyProtection="1">
      <alignment horizontal="center" vertical="center"/>
    </xf>
    <xf numFmtId="176" fontId="25" fillId="0" borderId="27" xfId="0" applyNumberFormat="1" applyFont="1" applyFill="1" applyBorder="1" applyAlignment="1" applyProtection="1">
      <alignment horizontal="distributed" vertical="center" shrinkToFit="1"/>
    </xf>
    <xf numFmtId="0" fontId="25" fillId="0" borderId="56" xfId="0" applyNumberFormat="1" applyFont="1" applyFill="1" applyBorder="1" applyAlignment="1" applyProtection="1">
      <alignment horizontal="center" vertical="center" shrinkToFit="1"/>
    </xf>
    <xf numFmtId="0" fontId="25" fillId="0" borderId="57" xfId="0" applyNumberFormat="1" applyFont="1" applyFill="1" applyBorder="1" applyAlignment="1" applyProtection="1">
      <alignment horizontal="center" vertical="center" shrinkToFit="1"/>
    </xf>
    <xf numFmtId="0" fontId="25" fillId="0" borderId="79" xfId="0" applyNumberFormat="1" applyFont="1" applyFill="1" applyBorder="1" applyAlignment="1" applyProtection="1">
      <alignment horizontal="center" vertical="center" shrinkToFit="1"/>
    </xf>
    <xf numFmtId="176" fontId="25" fillId="0" borderId="80" xfId="0" applyNumberFormat="1" applyFont="1" applyFill="1" applyBorder="1" applyAlignment="1" applyProtection="1">
      <alignment horizontal="center" vertical="center" shrinkToFit="1"/>
    </xf>
    <xf numFmtId="176" fontId="25" fillId="0" borderId="81" xfId="0" applyNumberFormat="1" applyFont="1" applyFill="1" applyBorder="1" applyAlignment="1" applyProtection="1">
      <alignment horizontal="distributed" vertical="center" shrinkToFit="1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25" fillId="0" borderId="196" xfId="0" applyFont="1" applyFill="1" applyBorder="1" applyAlignment="1" applyProtection="1">
      <alignment horizontal="center" vertical="center"/>
    </xf>
    <xf numFmtId="0" fontId="25" fillId="0" borderId="75" xfId="0" applyFont="1" applyFill="1" applyBorder="1" applyAlignment="1" applyProtection="1">
      <alignment horizontal="center" vertical="center"/>
    </xf>
    <xf numFmtId="176" fontId="25" fillId="0" borderId="82" xfId="0" applyNumberFormat="1" applyFont="1" applyFill="1" applyBorder="1" applyAlignment="1" applyProtection="1">
      <alignment horizontal="distributed" vertical="center" shrinkToFit="1"/>
    </xf>
    <xf numFmtId="0" fontId="25" fillId="0" borderId="83" xfId="0" applyNumberFormat="1" applyFont="1" applyFill="1" applyBorder="1" applyAlignment="1" applyProtection="1">
      <alignment horizontal="center" vertical="center" shrinkToFit="1"/>
    </xf>
    <xf numFmtId="0" fontId="25" fillId="0" borderId="80" xfId="0" applyFont="1" applyFill="1" applyBorder="1" applyAlignment="1" applyProtection="1">
      <alignment vertical="center"/>
    </xf>
    <xf numFmtId="176" fontId="25" fillId="0" borderId="124" xfId="0" applyNumberFormat="1" applyFont="1" applyFill="1" applyBorder="1" applyAlignment="1" applyProtection="1">
      <alignment horizontal="center" vertical="center" shrinkToFit="1"/>
    </xf>
    <xf numFmtId="176" fontId="25" fillId="0" borderId="75" xfId="0" applyNumberFormat="1" applyFont="1" applyFill="1" applyBorder="1" applyAlignment="1" applyProtection="1">
      <alignment horizontal="center" vertical="center" shrinkToFit="1"/>
    </xf>
    <xf numFmtId="0" fontId="25" fillId="0" borderId="196" xfId="0" applyFont="1" applyFill="1" applyBorder="1" applyAlignment="1" applyProtection="1">
      <alignment vertical="center"/>
    </xf>
    <xf numFmtId="0" fontId="25" fillId="0" borderId="244" xfId="0" applyFont="1" applyFill="1" applyBorder="1" applyAlignment="1" applyProtection="1">
      <alignment horizontal="center" vertical="center"/>
    </xf>
    <xf numFmtId="176" fontId="25" fillId="0" borderId="92" xfId="0" applyNumberFormat="1" applyFont="1" applyFill="1" applyBorder="1" applyAlignment="1" applyProtection="1">
      <alignment horizontal="distributed" vertical="center" shrinkToFit="1"/>
    </xf>
    <xf numFmtId="0" fontId="25" fillId="0" borderId="93" xfId="0" applyNumberFormat="1" applyFont="1" applyFill="1" applyBorder="1" applyAlignment="1" applyProtection="1">
      <alignment horizontal="center" vertical="center" shrinkToFit="1"/>
    </xf>
    <xf numFmtId="176" fontId="25" fillId="0" borderId="296" xfId="0" applyNumberFormat="1" applyFont="1" applyFill="1" applyBorder="1" applyAlignment="1" applyProtection="1">
      <alignment horizontal="distributed" vertical="center" shrinkToFit="1"/>
    </xf>
    <xf numFmtId="176" fontId="25" fillId="0" borderId="288" xfId="0" applyNumberFormat="1" applyFont="1" applyFill="1" applyBorder="1" applyAlignment="1" applyProtection="1">
      <alignment vertical="center" shrinkToFit="1"/>
    </xf>
    <xf numFmtId="0" fontId="25" fillId="0" borderId="285" xfId="0" applyFont="1" applyFill="1" applyBorder="1" applyAlignment="1" applyProtection="1">
      <alignment horizontal="center" vertical="center"/>
    </xf>
    <xf numFmtId="178" fontId="25" fillId="0" borderId="280" xfId="0" applyNumberFormat="1" applyFont="1" applyFill="1" applyBorder="1" applyAlignment="1" applyProtection="1">
      <alignment horizontal="center" vertical="center"/>
    </xf>
    <xf numFmtId="0" fontId="25" fillId="0" borderId="293" xfId="0" applyFont="1" applyFill="1" applyBorder="1" applyAlignment="1" applyProtection="1">
      <alignment horizontal="center" vertical="center"/>
    </xf>
    <xf numFmtId="0" fontId="25" fillId="0" borderId="208" xfId="0" applyFont="1" applyFill="1" applyBorder="1" applyAlignment="1" applyProtection="1">
      <alignment vertical="center"/>
    </xf>
    <xf numFmtId="0" fontId="25" fillId="0" borderId="294" xfId="0" applyFont="1" applyFill="1" applyBorder="1" applyAlignment="1" applyProtection="1">
      <alignment horizontal="center" vertical="center"/>
    </xf>
    <xf numFmtId="178" fontId="25" fillId="0" borderId="66" xfId="0" applyNumberFormat="1" applyFont="1" applyFill="1" applyBorder="1" applyAlignment="1" applyProtection="1">
      <alignment horizontal="center" vertical="center"/>
    </xf>
    <xf numFmtId="0" fontId="25" fillId="0" borderId="80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horizontal="center" vertical="center" shrinkToFit="1"/>
    </xf>
    <xf numFmtId="0" fontId="25" fillId="0" borderId="250" xfId="0" applyNumberFormat="1" applyFont="1" applyFill="1" applyBorder="1" applyAlignment="1" applyProtection="1">
      <alignment horizontal="center" vertical="center" shrinkToFit="1"/>
    </xf>
    <xf numFmtId="0" fontId="25" fillId="0" borderId="254" xfId="0" applyFont="1" applyFill="1" applyBorder="1" applyAlignment="1" applyProtection="1">
      <alignment horizontal="center" vertical="center"/>
    </xf>
    <xf numFmtId="0" fontId="25" fillId="0" borderId="250" xfId="0" applyFont="1" applyFill="1" applyBorder="1" applyAlignment="1" applyProtection="1">
      <alignment horizontal="center" vertical="center"/>
    </xf>
    <xf numFmtId="0" fontId="25" fillId="0" borderId="252" xfId="0" applyFont="1" applyFill="1" applyBorder="1" applyAlignment="1" applyProtection="1">
      <alignment horizontal="center" vertical="center"/>
    </xf>
    <xf numFmtId="178" fontId="25" fillId="0" borderId="34" xfId="0" applyNumberFormat="1" applyFont="1" applyFill="1" applyBorder="1" applyAlignment="1" applyProtection="1">
      <alignment horizontal="center" vertical="center"/>
    </xf>
    <xf numFmtId="176" fontId="25" fillId="0" borderId="217" xfId="0" applyNumberFormat="1" applyFont="1" applyFill="1" applyBorder="1" applyAlignment="1" applyProtection="1">
      <alignment horizontal="distributed" vertical="center" shrinkToFit="1"/>
    </xf>
    <xf numFmtId="0" fontId="25" fillId="0" borderId="229" xfId="0" applyNumberFormat="1" applyFont="1" applyFill="1" applyBorder="1" applyAlignment="1" applyProtection="1">
      <alignment horizontal="center" vertical="center" shrinkToFit="1"/>
    </xf>
    <xf numFmtId="176" fontId="25" fillId="0" borderId="159" xfId="0" applyNumberFormat="1" applyFont="1" applyFill="1" applyBorder="1" applyAlignment="1" applyProtection="1">
      <alignment horizontal="center" vertical="center" shrinkToFit="1"/>
    </xf>
    <xf numFmtId="176" fontId="25" fillId="0" borderId="255" xfId="0" applyNumberFormat="1" applyFont="1" applyFill="1" applyBorder="1" applyAlignment="1" applyProtection="1">
      <alignment horizontal="center" vertical="center" shrinkToFit="1"/>
    </xf>
    <xf numFmtId="0" fontId="25" fillId="0" borderId="256" xfId="0" applyFont="1" applyFill="1" applyBorder="1" applyAlignment="1" applyProtection="1">
      <alignment horizontal="center" vertical="center"/>
    </xf>
    <xf numFmtId="0" fontId="25" fillId="0" borderId="257" xfId="0" applyFont="1" applyFill="1" applyBorder="1" applyAlignment="1" applyProtection="1">
      <alignment horizontal="center" vertical="center"/>
    </xf>
    <xf numFmtId="0" fontId="25" fillId="0" borderId="80" xfId="0" applyFont="1" applyFill="1" applyBorder="1" applyAlignment="1" applyProtection="1">
      <alignment horizontal="center" vertical="center"/>
    </xf>
    <xf numFmtId="0" fontId="25" fillId="0" borderId="243" xfId="0" applyFont="1" applyFill="1" applyBorder="1" applyAlignment="1" applyProtection="1">
      <alignment horizontal="center" vertical="center"/>
    </xf>
    <xf numFmtId="0" fontId="25" fillId="0" borderId="274" xfId="0" applyFont="1" applyFill="1" applyBorder="1" applyAlignment="1" applyProtection="1">
      <alignment horizontal="center" vertical="center"/>
    </xf>
    <xf numFmtId="176" fontId="25" fillId="0" borderId="104" xfId="0" applyNumberFormat="1" applyFont="1" applyFill="1" applyBorder="1" applyAlignment="1" applyProtection="1">
      <alignment horizontal="distributed" vertical="center" shrinkToFit="1"/>
    </xf>
    <xf numFmtId="0" fontId="25" fillId="0" borderId="105" xfId="0" applyNumberFormat="1" applyFont="1" applyFill="1" applyBorder="1" applyAlignment="1" applyProtection="1">
      <alignment horizontal="center" vertical="center" shrinkToFit="1"/>
    </xf>
    <xf numFmtId="176" fontId="25" fillId="0" borderId="160" xfId="0" applyNumberFormat="1" applyFont="1" applyFill="1" applyBorder="1" applyAlignment="1" applyProtection="1">
      <alignment horizontal="center" vertical="center" shrinkToFit="1"/>
    </xf>
    <xf numFmtId="176" fontId="25" fillId="0" borderId="213" xfId="0" applyNumberFormat="1" applyFont="1" applyFill="1" applyBorder="1" applyAlignment="1" applyProtection="1">
      <alignment horizontal="center" vertical="center" shrinkToFit="1"/>
    </xf>
    <xf numFmtId="0" fontId="25" fillId="0" borderId="273" xfId="0" applyFont="1" applyFill="1" applyBorder="1" applyAlignment="1" applyProtection="1">
      <alignment horizontal="center" vertical="center"/>
    </xf>
    <xf numFmtId="0" fontId="25" fillId="0" borderId="275" xfId="0" applyFont="1" applyFill="1" applyBorder="1" applyAlignment="1" applyProtection="1">
      <alignment horizontal="center" vertical="center"/>
    </xf>
    <xf numFmtId="0" fontId="25" fillId="0" borderId="106" xfId="0" applyFont="1" applyFill="1" applyBorder="1" applyAlignment="1" applyProtection="1">
      <alignment horizontal="center" vertical="center"/>
    </xf>
    <xf numFmtId="178" fontId="25" fillId="0" borderId="107" xfId="0" applyNumberFormat="1" applyFont="1" applyFill="1" applyBorder="1" applyAlignment="1" applyProtection="1">
      <alignment horizontal="center" vertical="center"/>
    </xf>
    <xf numFmtId="0" fontId="25" fillId="0" borderId="124" xfId="0" applyNumberFormat="1" applyFont="1" applyFill="1" applyBorder="1" applyAlignment="1" applyProtection="1">
      <alignment horizontal="center" vertical="center" shrinkToFit="1"/>
    </xf>
    <xf numFmtId="0" fontId="25" fillId="0" borderId="75" xfId="0" applyNumberFormat="1" applyFont="1" applyFill="1" applyBorder="1" applyAlignment="1" applyProtection="1">
      <alignment horizontal="center" vertical="center" shrinkToFit="1"/>
    </xf>
    <xf numFmtId="0" fontId="25" fillId="0" borderId="196" xfId="0" applyFont="1" applyFill="1" applyBorder="1" applyAlignment="1" applyProtection="1">
      <alignment horizontal="center" vertical="center"/>
    </xf>
    <xf numFmtId="0" fontId="25" fillId="0" borderId="75" xfId="0" applyFont="1" applyFill="1" applyBorder="1" applyAlignment="1" applyProtection="1">
      <alignment horizontal="center" vertical="center"/>
    </xf>
    <xf numFmtId="0" fontId="25" fillId="0" borderId="126" xfId="0" applyFont="1" applyFill="1" applyBorder="1" applyAlignment="1" applyProtection="1">
      <alignment horizontal="center" vertical="center"/>
    </xf>
    <xf numFmtId="0" fontId="25" fillId="0" borderId="0" xfId="0" applyFont="1" applyFill="1" applyProtection="1">
      <alignment vertical="center"/>
    </xf>
    <xf numFmtId="0" fontId="25" fillId="0" borderId="1" xfId="3" applyFont="1" applyFill="1" applyBorder="1" applyAlignment="1" applyProtection="1">
      <alignment horizontal="center" vertical="top" textRotation="255" wrapText="1"/>
    </xf>
    <xf numFmtId="0" fontId="25" fillId="0" borderId="2" xfId="3" applyFont="1" applyFill="1" applyBorder="1" applyAlignment="1" applyProtection="1">
      <alignment horizontal="center" vertical="top" textRotation="255" wrapText="1"/>
    </xf>
    <xf numFmtId="0" fontId="25" fillId="0" borderId="3" xfId="3" applyFont="1" applyFill="1" applyBorder="1" applyAlignment="1" applyProtection="1">
      <alignment horizontal="center" vertical="top" textRotation="255" wrapText="1"/>
    </xf>
    <xf numFmtId="0" fontId="25" fillId="0" borderId="24" xfId="0" applyFont="1" applyFill="1" applyBorder="1" applyAlignment="1" applyProtection="1">
      <alignment horizontal="center" vertical="top" textRotation="255" wrapText="1"/>
    </xf>
    <xf numFmtId="0" fontId="25" fillId="0" borderId="2" xfId="0" applyFont="1" applyFill="1" applyBorder="1" applyAlignment="1" applyProtection="1">
      <alignment horizontal="center" vertical="top" textRotation="255" wrapText="1"/>
    </xf>
    <xf numFmtId="0" fontId="25" fillId="0" borderId="26" xfId="0" applyFont="1" applyFill="1" applyBorder="1" applyAlignment="1" applyProtection="1">
      <alignment horizontal="center" vertical="top" textRotation="255" wrapText="1"/>
    </xf>
    <xf numFmtId="0" fontId="25" fillId="0" borderId="6" xfId="0" applyFont="1" applyFill="1" applyBorder="1" applyAlignment="1" applyProtection="1">
      <alignment horizontal="center" vertical="center" wrapText="1"/>
    </xf>
    <xf numFmtId="178" fontId="25" fillId="0" borderId="21" xfId="0" applyNumberFormat="1" applyFont="1" applyFill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center" vertical="center"/>
    </xf>
    <xf numFmtId="178" fontId="25" fillId="0" borderId="51" xfId="0" applyNumberFormat="1" applyFont="1" applyFill="1" applyBorder="1" applyAlignment="1" applyProtection="1">
      <alignment horizontal="center" vertical="center"/>
    </xf>
    <xf numFmtId="0" fontId="25" fillId="3" borderId="49" xfId="0" applyFont="1" applyFill="1" applyBorder="1" applyAlignment="1" applyProtection="1">
      <alignment horizontal="center" vertical="center"/>
    </xf>
    <xf numFmtId="0" fontId="25" fillId="0" borderId="54" xfId="0" applyFont="1" applyFill="1" applyBorder="1" applyAlignment="1" applyProtection="1">
      <alignment horizontal="center" vertical="center"/>
    </xf>
    <xf numFmtId="0" fontId="25" fillId="3" borderId="24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horizontal="center" vertical="center"/>
    </xf>
    <xf numFmtId="0" fontId="25" fillId="3" borderId="51" xfId="3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178" fontId="25" fillId="0" borderId="37" xfId="0" applyNumberFormat="1" applyFont="1" applyFill="1" applyBorder="1" applyAlignment="1" applyProtection="1">
      <alignment horizontal="center" vertical="center"/>
    </xf>
    <xf numFmtId="0" fontId="25" fillId="3" borderId="245" xfId="0" applyFont="1" applyFill="1" applyBorder="1" applyAlignment="1" applyProtection="1">
      <alignment horizontal="center" vertical="center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177" fontId="25" fillId="0" borderId="15" xfId="0" applyNumberFormat="1" applyFont="1" applyFill="1" applyBorder="1" applyAlignment="1" applyProtection="1">
      <alignment vertical="center"/>
    </xf>
    <xf numFmtId="178" fontId="25" fillId="3" borderId="2" xfId="0" applyNumberFormat="1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178" fontId="25" fillId="3" borderId="36" xfId="0" applyNumberFormat="1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center"/>
    </xf>
    <xf numFmtId="0" fontId="25" fillId="0" borderId="38" xfId="0" applyFont="1" applyFill="1" applyBorder="1" applyAlignment="1" applyProtection="1">
      <alignment horizontal="center" vertical="center"/>
    </xf>
    <xf numFmtId="177" fontId="25" fillId="0" borderId="29" xfId="0" applyNumberFormat="1" applyFont="1" applyFill="1" applyBorder="1" applyAlignment="1" applyProtection="1">
      <alignment vertical="center"/>
    </xf>
    <xf numFmtId="0" fontId="25" fillId="0" borderId="36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/>
    </xf>
    <xf numFmtId="0" fontId="25" fillId="0" borderId="239" xfId="3" applyFont="1" applyFill="1" applyBorder="1" applyAlignment="1" applyProtection="1">
      <alignment horizontal="center" vertical="center" textRotation="255"/>
    </xf>
    <xf numFmtId="0" fontId="25" fillId="0" borderId="0" xfId="3" applyFont="1" applyFill="1" applyBorder="1" applyAlignment="1" applyProtection="1">
      <alignment horizontal="center" vertical="center" textRotation="255"/>
    </xf>
    <xf numFmtId="0" fontId="25" fillId="0" borderId="186" xfId="3" applyFont="1" applyFill="1" applyBorder="1" applyAlignment="1" applyProtection="1">
      <alignment horizontal="center" vertical="center" textRotation="255"/>
    </xf>
    <xf numFmtId="0" fontId="25" fillId="0" borderId="4" xfId="3" applyFont="1" applyFill="1" applyBorder="1" applyAlignment="1" applyProtection="1">
      <alignment horizontal="center" vertical="top" textRotation="255" wrapText="1"/>
    </xf>
    <xf numFmtId="0" fontId="25" fillId="0" borderId="5" xfId="3" applyFont="1" applyFill="1" applyBorder="1" applyAlignment="1" applyProtection="1">
      <alignment horizontal="center" vertical="top" textRotation="255" wrapText="1"/>
    </xf>
    <xf numFmtId="0" fontId="25" fillId="0" borderId="13" xfId="0" applyFont="1" applyFill="1" applyBorder="1" applyAlignment="1" applyProtection="1">
      <alignment horizontal="distributed" vertical="center"/>
    </xf>
    <xf numFmtId="0" fontId="25" fillId="0" borderId="14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 shrinkToFit="1"/>
    </xf>
    <xf numFmtId="0" fontId="25" fillId="0" borderId="17" xfId="0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/>
    </xf>
    <xf numFmtId="177" fontId="25" fillId="0" borderId="20" xfId="0" applyNumberFormat="1" applyFont="1" applyFill="1" applyBorder="1" applyAlignment="1" applyProtection="1">
      <alignment vertical="center"/>
    </xf>
    <xf numFmtId="178" fontId="25" fillId="3" borderId="18" xfId="0" applyNumberFormat="1" applyFont="1" applyFill="1" applyBorder="1" applyAlignment="1" applyProtection="1">
      <alignment horizontal="center" vertical="center"/>
    </xf>
    <xf numFmtId="178" fontId="25" fillId="3" borderId="22" xfId="0" applyNumberFormat="1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distributed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 shrinkToFit="1"/>
    </xf>
    <xf numFmtId="0" fontId="25" fillId="0" borderId="32" xfId="0" applyFont="1" applyFill="1" applyBorder="1" applyAlignment="1" applyProtection="1">
      <alignment vertical="center"/>
    </xf>
    <xf numFmtId="0" fontId="25" fillId="0" borderId="33" xfId="0" applyFont="1" applyFill="1" applyBorder="1" applyAlignment="1" applyProtection="1">
      <alignment vertical="center"/>
    </xf>
    <xf numFmtId="177" fontId="25" fillId="0" borderId="34" xfId="0" applyNumberFormat="1" applyFont="1" applyFill="1" applyBorder="1" applyAlignment="1" applyProtection="1">
      <alignment vertical="center"/>
    </xf>
    <xf numFmtId="178" fontId="25" fillId="0" borderId="245" xfId="0" applyNumberFormat="1" applyFont="1" applyFill="1" applyBorder="1" applyAlignment="1" applyProtection="1">
      <alignment horizontal="center" vertical="center"/>
    </xf>
    <xf numFmtId="178" fontId="25" fillId="3" borderId="37" xfId="0" applyNumberFormat="1" applyFont="1" applyFill="1" applyBorder="1" applyAlignment="1" applyProtection="1">
      <alignment horizontal="center" vertical="center"/>
    </xf>
    <xf numFmtId="0" fontId="25" fillId="0" borderId="130" xfId="0" applyFont="1" applyFill="1" applyBorder="1" applyAlignment="1" applyProtection="1">
      <alignment horizontal="distributed" vertical="center"/>
    </xf>
    <xf numFmtId="0" fontId="25" fillId="0" borderId="34" xfId="0" applyFont="1" applyFill="1" applyBorder="1" applyAlignment="1" applyProtection="1">
      <alignment horizontal="center" vertical="center"/>
    </xf>
    <xf numFmtId="0" fontId="25" fillId="0" borderId="253" xfId="0" applyFont="1" applyFill="1" applyBorder="1" applyAlignment="1" applyProtection="1">
      <alignment horizontal="center" vertical="center" shrinkToFit="1"/>
    </xf>
    <xf numFmtId="0" fontId="25" fillId="0" borderId="168" xfId="0" applyFont="1" applyFill="1" applyBorder="1" applyAlignment="1" applyProtection="1">
      <alignment horizontal="center" vertical="center"/>
    </xf>
    <xf numFmtId="178" fontId="25" fillId="0" borderId="41" xfId="0" applyNumberFormat="1" applyFont="1" applyFill="1" applyBorder="1" applyAlignment="1" applyProtection="1">
      <alignment horizontal="center" vertical="center"/>
    </xf>
    <xf numFmtId="178" fontId="25" fillId="3" borderId="32" xfId="0" applyNumberFormat="1" applyFont="1" applyFill="1" applyBorder="1" applyAlignment="1" applyProtection="1">
      <alignment horizontal="center" vertical="center"/>
    </xf>
    <xf numFmtId="178" fontId="25" fillId="3" borderId="42" xfId="0" applyNumberFormat="1" applyFont="1" applyFill="1" applyBorder="1" applyAlignment="1" applyProtection="1">
      <alignment horizontal="center" vertical="center"/>
    </xf>
    <xf numFmtId="0" fontId="25" fillId="0" borderId="55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178" fontId="25" fillId="0" borderId="24" xfId="0" applyNumberFormat="1" applyFont="1" applyFill="1" applyBorder="1" applyAlignment="1" applyProtection="1">
      <alignment horizontal="center" vertical="center"/>
    </xf>
    <xf numFmtId="178" fontId="25" fillId="3" borderId="26" xfId="0" applyNumberFormat="1" applyFont="1" applyFill="1" applyBorder="1" applyAlignment="1" applyProtection="1">
      <alignment horizontal="center" vertical="center"/>
    </xf>
    <xf numFmtId="0" fontId="25" fillId="0" borderId="57" xfId="0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56" xfId="0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 applyProtection="1">
      <alignment horizontal="distributed" vertical="center"/>
    </xf>
    <xf numFmtId="0" fontId="25" fillId="0" borderId="45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178" fontId="25" fillId="0" borderId="46" xfId="0" applyNumberFormat="1" applyFont="1" applyFill="1" applyBorder="1" applyAlignment="1" applyProtection="1">
      <alignment horizontal="center" vertical="center"/>
    </xf>
    <xf numFmtId="0" fontId="25" fillId="0" borderId="47" xfId="0" applyFont="1" applyFill="1" applyBorder="1" applyAlignment="1" applyProtection="1">
      <alignment horizontal="center" vertical="center" shrinkToFit="1"/>
    </xf>
    <xf numFmtId="0" fontId="25" fillId="0" borderId="48" xfId="0" applyFont="1" applyFill="1" applyBorder="1" applyAlignment="1" applyProtection="1">
      <alignment horizontal="center" vertical="center"/>
    </xf>
    <xf numFmtId="0" fontId="25" fillId="0" borderId="49" xfId="0" applyFont="1" applyFill="1" applyBorder="1" applyAlignment="1" applyProtection="1">
      <alignment horizontal="center" vertical="center"/>
    </xf>
    <xf numFmtId="0" fontId="25" fillId="0" borderId="50" xfId="0" applyFont="1" applyFill="1" applyBorder="1" applyAlignment="1" applyProtection="1">
      <alignment horizontal="center" vertical="center"/>
    </xf>
    <xf numFmtId="177" fontId="25" fillId="0" borderId="46" xfId="0" applyNumberFormat="1" applyFont="1" applyFill="1" applyBorder="1" applyAlignment="1" applyProtection="1">
      <alignment vertical="center"/>
    </xf>
    <xf numFmtId="178" fontId="25" fillId="3" borderId="49" xfId="0" applyNumberFormat="1" applyFont="1" applyFill="1" applyBorder="1" applyAlignment="1" applyProtection="1">
      <alignment horizontal="center" vertical="center"/>
    </xf>
    <xf numFmtId="178" fontId="25" fillId="3" borderId="52" xfId="0" applyNumberFormat="1" applyFont="1" applyFill="1" applyBorder="1" applyAlignment="1" applyProtection="1">
      <alignment horizontal="center" vertical="center"/>
    </xf>
    <xf numFmtId="0" fontId="25" fillId="0" borderId="66" xfId="0" applyFont="1" applyFill="1" applyBorder="1" applyAlignment="1" applyProtection="1">
      <alignment horizontal="center" vertical="center"/>
    </xf>
    <xf numFmtId="178" fontId="25" fillId="0" borderId="55" xfId="0" applyNumberFormat="1" applyFont="1" applyFill="1" applyBorder="1" applyAlignment="1" applyProtection="1">
      <alignment horizontal="center" vertical="center"/>
    </xf>
    <xf numFmtId="176" fontId="25" fillId="0" borderId="16" xfId="0" applyNumberFormat="1" applyFont="1" applyFill="1" applyBorder="1" applyAlignment="1" applyProtection="1">
      <alignment horizontal="center" vertical="center" shrinkToFit="1"/>
    </xf>
    <xf numFmtId="178" fontId="25" fillId="0" borderId="26" xfId="0" applyNumberFormat="1" applyFont="1" applyFill="1" applyBorder="1" applyAlignment="1" applyProtection="1">
      <alignment horizontal="center" vertical="center"/>
    </xf>
    <xf numFmtId="0" fontId="25" fillId="0" borderId="23" xfId="3" applyFont="1" applyFill="1" applyBorder="1" applyAlignment="1" applyProtection="1">
      <alignment horizontal="center" vertical="center"/>
    </xf>
    <xf numFmtId="178" fontId="25" fillId="0" borderId="57" xfId="0" applyNumberFormat="1" applyFont="1" applyFill="1" applyBorder="1" applyAlignment="1" applyProtection="1">
      <alignment horizontal="center" vertical="center"/>
    </xf>
    <xf numFmtId="176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43" xfId="3" applyFont="1" applyFill="1" applyBorder="1" applyAlignment="1" applyProtection="1">
      <alignment horizontal="center" vertical="center"/>
    </xf>
    <xf numFmtId="0" fontId="25" fillId="0" borderId="124" xfId="0" applyFont="1" applyFill="1" applyBorder="1" applyAlignment="1" applyProtection="1">
      <alignment horizontal="center" vertical="center"/>
    </xf>
    <xf numFmtId="0" fontId="25" fillId="0" borderId="80" xfId="0" applyNumberFormat="1" applyFont="1" applyFill="1" applyBorder="1" applyAlignment="1" applyProtection="1">
      <alignment horizontal="center" vertical="center" shrinkToFit="1"/>
    </xf>
    <xf numFmtId="0" fontId="25" fillId="0" borderId="251" xfId="0" applyFont="1" applyFill="1" applyBorder="1" applyAlignment="1" applyProtection="1">
      <alignment horizontal="center" vertical="center"/>
    </xf>
    <xf numFmtId="0" fontId="25" fillId="0" borderId="250" xfId="0" applyFont="1" applyFill="1" applyBorder="1" applyAlignment="1" applyProtection="1">
      <alignment vertical="center"/>
    </xf>
    <xf numFmtId="0" fontId="25" fillId="0" borderId="260" xfId="0" applyFont="1" applyFill="1" applyBorder="1" applyAlignment="1" applyProtection="1">
      <alignment horizontal="center" vertical="center"/>
    </xf>
    <xf numFmtId="0" fontId="25" fillId="0" borderId="101" xfId="0" applyFont="1" applyFill="1" applyBorder="1" applyAlignment="1" applyProtection="1">
      <alignment horizontal="center" vertical="center" shrinkToFit="1"/>
    </xf>
    <xf numFmtId="0" fontId="25" fillId="0" borderId="99" xfId="0" applyFont="1" applyFill="1" applyBorder="1" applyAlignment="1" applyProtection="1">
      <alignment horizontal="center" vertical="center"/>
    </xf>
    <xf numFmtId="0" fontId="25" fillId="0" borderId="64" xfId="0" applyFont="1" applyFill="1" applyBorder="1" applyAlignment="1" applyProtection="1">
      <alignment horizontal="center" vertical="center"/>
    </xf>
    <xf numFmtId="0" fontId="25" fillId="0" borderId="65" xfId="0" applyFont="1" applyFill="1" applyBorder="1" applyAlignment="1" applyProtection="1">
      <alignment horizontal="center" vertical="center"/>
    </xf>
    <xf numFmtId="177" fontId="25" fillId="0" borderId="66" xfId="0" applyNumberFormat="1" applyFont="1" applyFill="1" applyBorder="1" applyAlignment="1" applyProtection="1">
      <alignment vertical="center"/>
    </xf>
    <xf numFmtId="178" fontId="25" fillId="0" borderId="42" xfId="0" applyNumberFormat="1" applyFont="1" applyFill="1" applyBorder="1" applyAlignment="1" applyProtection="1">
      <alignment horizontal="center" vertical="center"/>
    </xf>
    <xf numFmtId="0" fontId="25" fillId="0" borderId="68" xfId="3" applyFont="1" applyFill="1" applyBorder="1" applyAlignment="1" applyProtection="1">
      <alignment horizontal="center" vertical="center"/>
    </xf>
    <xf numFmtId="176" fontId="25" fillId="0" borderId="44" xfId="0" applyNumberFormat="1" applyFont="1" applyFill="1" applyBorder="1" applyAlignment="1" applyProtection="1">
      <alignment horizontal="distributed" vertical="center" shrinkToFit="1"/>
    </xf>
    <xf numFmtId="0" fontId="25" fillId="0" borderId="45" xfId="0" applyNumberFormat="1" applyFont="1" applyFill="1" applyBorder="1" applyAlignment="1" applyProtection="1">
      <alignment horizontal="center" vertical="center" shrinkToFit="1"/>
    </xf>
    <xf numFmtId="0" fontId="25" fillId="0" borderId="259" xfId="0" applyFont="1" applyFill="1" applyBorder="1" applyAlignment="1" applyProtection="1">
      <alignment horizontal="center" vertical="center"/>
    </xf>
    <xf numFmtId="0" fontId="25" fillId="0" borderId="63" xfId="0" applyFont="1" applyFill="1" applyBorder="1" applyAlignment="1" applyProtection="1">
      <alignment horizontal="center" vertical="center"/>
    </xf>
    <xf numFmtId="177" fontId="25" fillId="0" borderId="116" xfId="0" applyNumberFormat="1" applyFont="1" applyFill="1" applyBorder="1" applyAlignment="1" applyProtection="1">
      <alignment vertical="center"/>
    </xf>
    <xf numFmtId="0" fontId="25" fillId="3" borderId="51" xfId="0" applyFont="1" applyFill="1" applyBorder="1" applyAlignment="1" applyProtection="1">
      <alignment horizontal="center" vertical="center"/>
    </xf>
    <xf numFmtId="178" fontId="25" fillId="0" borderId="52" xfId="0" applyNumberFormat="1" applyFont="1" applyFill="1" applyBorder="1" applyAlignment="1" applyProtection="1">
      <alignment horizontal="center" vertical="center"/>
    </xf>
    <xf numFmtId="0" fontId="25" fillId="3" borderId="71" xfId="3" applyFont="1" applyFill="1" applyBorder="1" applyAlignment="1" applyProtection="1">
      <alignment horizontal="center" vertical="center"/>
    </xf>
    <xf numFmtId="178" fontId="25" fillId="0" borderId="265" xfId="3" applyNumberFormat="1" applyFont="1" applyFill="1" applyBorder="1" applyAlignment="1" applyProtection="1">
      <alignment horizontal="center" vertical="center"/>
    </xf>
    <xf numFmtId="0" fontId="25" fillId="3" borderId="267" xfId="3" applyFont="1" applyFill="1" applyBorder="1" applyAlignment="1" applyProtection="1">
      <alignment horizontal="center" vertical="center"/>
    </xf>
    <xf numFmtId="0" fontId="25" fillId="3" borderId="245" xfId="3" applyFont="1" applyFill="1" applyBorder="1" applyAlignment="1" applyProtection="1">
      <alignment horizontal="center" vertical="center"/>
    </xf>
    <xf numFmtId="178" fontId="25" fillId="0" borderId="36" xfId="3" applyNumberFormat="1" applyFont="1" applyFill="1" applyBorder="1" applyAlignment="1" applyProtection="1">
      <alignment horizontal="center" vertical="center"/>
    </xf>
    <xf numFmtId="0" fontId="25" fillId="3" borderId="37" xfId="3" applyFont="1" applyFill="1" applyBorder="1" applyAlignment="1" applyProtection="1">
      <alignment horizontal="center" vertical="center"/>
    </xf>
    <xf numFmtId="178" fontId="25" fillId="0" borderId="58" xfId="0" applyNumberFormat="1" applyFont="1" applyFill="1" applyBorder="1" applyAlignment="1" applyProtection="1">
      <alignment horizontal="center" vertical="center"/>
    </xf>
    <xf numFmtId="176" fontId="25" fillId="0" borderId="47" xfId="0" applyNumberFormat="1" applyFont="1" applyFill="1" applyBorder="1" applyAlignment="1" applyProtection="1">
      <alignment horizontal="center" vertical="center" shrinkToFit="1"/>
    </xf>
    <xf numFmtId="178" fontId="25" fillId="0" borderId="49" xfId="3" applyNumberFormat="1" applyFont="1" applyFill="1" applyBorder="1" applyAlignment="1" applyProtection="1">
      <alignment horizontal="center" vertical="center"/>
    </xf>
    <xf numFmtId="0" fontId="25" fillId="3" borderId="52" xfId="3" applyFont="1" applyFill="1" applyBorder="1" applyAlignment="1" applyProtection="1">
      <alignment horizontal="center" vertical="center"/>
    </xf>
    <xf numFmtId="0" fontId="25" fillId="0" borderId="54" xfId="3" applyFont="1" applyFill="1" applyBorder="1" applyAlignment="1" applyProtection="1">
      <alignment horizontal="center" vertical="center"/>
    </xf>
    <xf numFmtId="0" fontId="25" fillId="0" borderId="76" xfId="0" applyFont="1" applyFill="1" applyBorder="1" applyAlignment="1" applyProtection="1">
      <alignment horizontal="center" vertical="center"/>
    </xf>
    <xf numFmtId="176" fontId="25" fillId="0" borderId="80" xfId="0" applyNumberFormat="1" applyFont="1" applyFill="1" applyBorder="1" applyAlignment="1" applyProtection="1">
      <alignment vertical="center" shrinkToFit="1"/>
    </xf>
    <xf numFmtId="0" fontId="25" fillId="0" borderId="84" xfId="0" applyFont="1" applyFill="1" applyBorder="1" applyAlignment="1" applyProtection="1">
      <alignment horizontal="center" vertical="center"/>
    </xf>
    <xf numFmtId="0" fontId="25" fillId="0" borderId="86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89" xfId="0" applyFont="1" applyFill="1" applyBorder="1" applyAlignment="1" applyProtection="1">
      <alignment horizontal="center" vertical="center"/>
    </xf>
    <xf numFmtId="0" fontId="25" fillId="0" borderId="90" xfId="0" applyFont="1" applyFill="1" applyBorder="1" applyAlignment="1" applyProtection="1">
      <alignment horizontal="center" vertical="center"/>
    </xf>
    <xf numFmtId="0" fontId="25" fillId="0" borderId="286" xfId="0" applyFont="1" applyFill="1" applyBorder="1" applyAlignment="1" applyProtection="1">
      <alignment horizontal="center" vertical="center" shrinkToFit="1"/>
    </xf>
    <xf numFmtId="0" fontId="25" fillId="0" borderId="290" xfId="0" applyFont="1" applyFill="1" applyBorder="1" applyAlignment="1" applyProtection="1">
      <alignment horizontal="center" vertical="center"/>
    </xf>
    <xf numFmtId="0" fontId="25" fillId="0" borderId="282" xfId="0" applyFont="1" applyFill="1" applyBorder="1" applyAlignment="1" applyProtection="1">
      <alignment horizontal="center" vertical="center"/>
    </xf>
    <xf numFmtId="0" fontId="25" fillId="0" borderId="297" xfId="0" applyFont="1" applyFill="1" applyBorder="1" applyAlignment="1" applyProtection="1">
      <alignment horizontal="center" vertical="center"/>
    </xf>
    <xf numFmtId="177" fontId="25" fillId="0" borderId="280" xfId="0" applyNumberFormat="1" applyFont="1" applyFill="1" applyBorder="1" applyAlignment="1" applyProtection="1">
      <alignment vertical="center"/>
    </xf>
    <xf numFmtId="0" fontId="25" fillId="3" borderId="288" xfId="0" applyFont="1" applyFill="1" applyBorder="1" applyAlignment="1" applyProtection="1">
      <alignment horizontal="center" vertical="center"/>
    </xf>
    <xf numFmtId="0" fontId="25" fillId="3" borderId="282" xfId="0" applyFont="1" applyFill="1" applyBorder="1" applyAlignment="1" applyProtection="1">
      <alignment horizontal="center" vertical="center"/>
    </xf>
    <xf numFmtId="178" fontId="25" fillId="0" borderId="283" xfId="0" applyNumberFormat="1" applyFont="1" applyFill="1" applyBorder="1" applyAlignment="1" applyProtection="1">
      <alignment horizontal="center" vertical="center"/>
    </xf>
    <xf numFmtId="0" fontId="25" fillId="0" borderId="281" xfId="3" applyFont="1" applyFill="1" applyBorder="1" applyAlignment="1" applyProtection="1">
      <alignment horizontal="center" vertical="center"/>
    </xf>
    <xf numFmtId="0" fontId="25" fillId="0" borderId="295" xfId="0" applyFont="1" applyFill="1" applyBorder="1" applyAlignment="1" applyProtection="1">
      <alignment horizontal="center" vertical="center" shrinkToFit="1"/>
    </xf>
    <xf numFmtId="0" fontId="25" fillId="0" borderId="287" xfId="0" applyFont="1" applyFill="1" applyBorder="1" applyAlignment="1" applyProtection="1">
      <alignment horizontal="center" vertical="center"/>
    </xf>
    <xf numFmtId="0" fontId="25" fillId="0" borderId="94" xfId="0" applyFont="1" applyFill="1" applyBorder="1" applyAlignment="1" applyProtection="1">
      <alignment horizontal="center" vertical="center"/>
    </xf>
    <xf numFmtId="0" fontId="25" fillId="0" borderId="95" xfId="0" applyFont="1" applyFill="1" applyBorder="1" applyAlignment="1" applyProtection="1">
      <alignment horizontal="center" vertical="center"/>
    </xf>
    <xf numFmtId="177" fontId="25" fillId="0" borderId="96" xfId="0" applyNumberFormat="1" applyFont="1" applyFill="1" applyBorder="1" applyAlignment="1" applyProtection="1">
      <alignment vertical="center"/>
    </xf>
    <xf numFmtId="0" fontId="25" fillId="3" borderId="278" xfId="0" applyFont="1" applyFill="1" applyBorder="1" applyAlignment="1" applyProtection="1">
      <alignment horizontal="center" vertical="center"/>
    </xf>
    <xf numFmtId="0" fontId="25" fillId="3" borderId="279" xfId="0" applyFont="1" applyFill="1" applyBorder="1" applyAlignment="1" applyProtection="1">
      <alignment horizontal="center" vertical="center"/>
    </xf>
    <xf numFmtId="178" fontId="25" fillId="0" borderId="292" xfId="0" applyNumberFormat="1" applyFont="1" applyFill="1" applyBorder="1" applyAlignment="1" applyProtection="1">
      <alignment horizontal="center" vertical="center"/>
    </xf>
    <xf numFmtId="0" fontId="25" fillId="0" borderId="289" xfId="3" applyFont="1" applyFill="1" applyBorder="1" applyAlignment="1" applyProtection="1">
      <alignment horizontal="center" vertical="center"/>
    </xf>
    <xf numFmtId="0" fontId="25" fillId="0" borderId="39" xfId="3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5" fillId="0" borderId="36" xfId="0" applyNumberFormat="1" applyFont="1" applyFill="1" applyBorder="1" applyAlignment="1" applyProtection="1">
      <alignment horizontal="center" vertical="center"/>
    </xf>
    <xf numFmtId="0" fontId="25" fillId="0" borderId="108" xfId="0" applyFont="1" applyFill="1" applyBorder="1" applyAlignment="1" applyProtection="1">
      <alignment horizontal="center" vertical="center" shrinkToFit="1"/>
    </xf>
    <xf numFmtId="0" fontId="25" fillId="0" borderId="109" xfId="0" applyFont="1" applyFill="1" applyBorder="1" applyAlignment="1" applyProtection="1">
      <alignment horizontal="center" vertical="center"/>
    </xf>
    <xf numFmtId="0" fontId="25" fillId="0" borderId="110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177" fontId="25" fillId="0" borderId="107" xfId="0" applyNumberFormat="1" applyFont="1" applyFill="1" applyBorder="1" applyAlignment="1" applyProtection="1">
      <alignment vertical="center"/>
    </xf>
    <xf numFmtId="0" fontId="25" fillId="3" borderId="110" xfId="0" applyFont="1" applyFill="1" applyBorder="1" applyAlignment="1" applyProtection="1">
      <alignment horizontal="center" vertical="center"/>
    </xf>
    <xf numFmtId="178" fontId="25" fillId="0" borderId="111" xfId="0" applyNumberFormat="1" applyFont="1" applyFill="1" applyBorder="1" applyAlignment="1" applyProtection="1">
      <alignment horizontal="center" vertical="center"/>
    </xf>
    <xf numFmtId="0" fontId="25" fillId="0" borderId="112" xfId="3" applyFont="1" applyFill="1" applyBorder="1" applyAlignment="1" applyProtection="1">
      <alignment horizontal="center" vertical="center"/>
    </xf>
    <xf numFmtId="0" fontId="8" fillId="3" borderId="300" xfId="0" applyFont="1" applyFill="1" applyBorder="1" applyAlignment="1" applyProtection="1">
      <alignment horizontal="center" vertical="center"/>
    </xf>
    <xf numFmtId="0" fontId="8" fillId="3" borderId="301" xfId="0" applyFont="1" applyFill="1" applyBorder="1" applyAlignment="1" applyProtection="1">
      <alignment horizontal="center" vertical="center"/>
    </xf>
    <xf numFmtId="0" fontId="8" fillId="0" borderId="300" xfId="0" applyFont="1" applyFill="1" applyBorder="1" applyAlignment="1" applyProtection="1">
      <alignment horizontal="center" vertical="center"/>
    </xf>
    <xf numFmtId="0" fontId="8" fillId="3" borderId="302" xfId="0" applyFont="1" applyFill="1" applyBorder="1" applyAlignment="1" applyProtection="1">
      <alignment horizontal="center" vertical="center"/>
    </xf>
    <xf numFmtId="0" fontId="8" fillId="0" borderId="280" xfId="0" applyNumberFormat="1" applyFont="1" applyFill="1" applyBorder="1" applyAlignment="1" applyProtection="1">
      <alignment horizontal="center" vertical="center"/>
    </xf>
    <xf numFmtId="0" fontId="8" fillId="3" borderId="303" xfId="0" applyFont="1" applyFill="1" applyBorder="1" applyAlignment="1" applyProtection="1">
      <alignment horizontal="center" vertical="center"/>
    </xf>
    <xf numFmtId="178" fontId="8" fillId="0" borderId="302" xfId="0" applyNumberFormat="1" applyFont="1" applyFill="1" applyBorder="1" applyAlignment="1" applyProtection="1">
      <alignment horizontal="center" vertical="center"/>
    </xf>
    <xf numFmtId="0" fontId="8" fillId="0" borderId="304" xfId="3" applyFont="1" applyFill="1" applyBorder="1" applyAlignment="1" applyProtection="1">
      <alignment horizontal="center" vertical="center"/>
    </xf>
    <xf numFmtId="0" fontId="8" fillId="0" borderId="305" xfId="0" applyFont="1" applyFill="1" applyBorder="1" applyAlignment="1" applyProtection="1">
      <alignment horizontal="center" vertical="center"/>
    </xf>
    <xf numFmtId="0" fontId="25" fillId="0" borderId="306" xfId="0" applyNumberFormat="1" applyFont="1" applyFill="1" applyBorder="1" applyAlignment="1" applyProtection="1">
      <alignment horizontal="center" vertical="center" shrinkToFit="1"/>
    </xf>
    <xf numFmtId="0" fontId="8" fillId="0" borderId="270" xfId="3" applyFont="1" applyFill="1" applyBorder="1" applyAlignment="1" applyProtection="1">
      <alignment horizontal="center" vertical="top" textRotation="255" wrapText="1"/>
    </xf>
    <xf numFmtId="0" fontId="8" fillId="0" borderId="296" xfId="0" applyFont="1" applyFill="1" applyBorder="1" applyAlignment="1" applyProtection="1">
      <alignment horizontal="distributed" vertical="center"/>
    </xf>
    <xf numFmtId="0" fontId="8" fillId="0" borderId="280" xfId="0" applyFont="1" applyFill="1" applyBorder="1" applyAlignment="1" applyProtection="1">
      <alignment horizontal="center" vertical="center"/>
    </xf>
    <xf numFmtId="178" fontId="8" fillId="0" borderId="280" xfId="0" applyNumberFormat="1" applyFont="1" applyFill="1" applyBorder="1" applyAlignment="1" applyProtection="1">
      <alignment horizontal="center" vertical="center"/>
    </xf>
    <xf numFmtId="0" fontId="8" fillId="0" borderId="303" xfId="0" applyFont="1" applyFill="1" applyBorder="1" applyAlignment="1" applyProtection="1">
      <alignment horizontal="center" vertical="center"/>
    </xf>
    <xf numFmtId="178" fontId="8" fillId="0" borderId="288" xfId="0" applyNumberFormat="1" applyFont="1" applyFill="1" applyBorder="1" applyAlignment="1" applyProtection="1">
      <alignment horizontal="center" vertical="center"/>
    </xf>
    <xf numFmtId="178" fontId="8" fillId="3" borderId="300" xfId="0" applyNumberFormat="1" applyFont="1" applyFill="1" applyBorder="1" applyAlignment="1" applyProtection="1">
      <alignment horizontal="center" vertical="center"/>
    </xf>
    <xf numFmtId="178" fontId="8" fillId="3" borderId="302" xfId="0" applyNumberFormat="1" applyFont="1" applyFill="1" applyBorder="1" applyAlignment="1" applyProtection="1">
      <alignment horizontal="center" vertical="center"/>
    </xf>
    <xf numFmtId="0" fontId="8" fillId="0" borderId="304" xfId="0" applyFont="1" applyFill="1" applyBorder="1" applyAlignment="1" applyProtection="1">
      <alignment horizontal="center" vertical="center"/>
    </xf>
    <xf numFmtId="0" fontId="8" fillId="0" borderId="303" xfId="3" applyFont="1" applyFill="1" applyBorder="1" applyAlignment="1" applyProtection="1">
      <alignment horizontal="center" vertical="center"/>
    </xf>
    <xf numFmtId="0" fontId="8" fillId="0" borderId="305" xfId="3" applyFont="1" applyFill="1" applyBorder="1" applyAlignment="1" applyProtection="1">
      <alignment horizontal="center" vertical="center"/>
    </xf>
    <xf numFmtId="0" fontId="8" fillId="0" borderId="300" xfId="3" applyFont="1" applyFill="1" applyBorder="1" applyAlignment="1" applyProtection="1">
      <alignment horizontal="center" vertical="center"/>
    </xf>
    <xf numFmtId="0" fontId="8" fillId="0" borderId="302" xfId="3" applyFont="1" applyFill="1" applyBorder="1" applyAlignment="1" applyProtection="1">
      <alignment horizontal="center" vertical="center"/>
    </xf>
    <xf numFmtId="0" fontId="8" fillId="0" borderId="301" xfId="0" applyFont="1" applyFill="1" applyBorder="1" applyAlignment="1" applyProtection="1">
      <alignment horizontal="center" vertical="center"/>
    </xf>
    <xf numFmtId="177" fontId="15" fillId="0" borderId="304" xfId="0" applyNumberFormat="1" applyFont="1" applyBorder="1" applyAlignment="1" applyProtection="1">
      <alignment vertical="center"/>
    </xf>
    <xf numFmtId="0" fontId="8" fillId="4" borderId="296" xfId="0" applyFont="1" applyFill="1" applyBorder="1" applyAlignment="1" applyProtection="1">
      <alignment horizontal="center" vertical="center"/>
      <protection locked="0"/>
    </xf>
    <xf numFmtId="176" fontId="8" fillId="0" borderId="308" xfId="0" applyNumberFormat="1" applyFont="1" applyFill="1" applyBorder="1" applyAlignment="1" applyProtection="1">
      <alignment horizontal="distributed" vertical="center" shrinkToFit="1"/>
    </xf>
    <xf numFmtId="0" fontId="8" fillId="0" borderId="309" xfId="0" applyNumberFormat="1" applyFont="1" applyFill="1" applyBorder="1" applyAlignment="1" applyProtection="1">
      <alignment horizontal="center" vertical="center" shrinkToFit="1"/>
    </xf>
    <xf numFmtId="176" fontId="8" fillId="0" borderId="286" xfId="0" applyNumberFormat="1" applyFont="1" applyFill="1" applyBorder="1" applyAlignment="1" applyProtection="1">
      <alignment horizontal="center" vertical="center" shrinkToFit="1"/>
    </xf>
    <xf numFmtId="177" fontId="15" fillId="0" borderId="304" xfId="0" applyNumberFormat="1" applyFont="1" applyFill="1" applyBorder="1" applyAlignment="1" applyProtection="1">
      <alignment vertical="center"/>
    </xf>
    <xf numFmtId="0" fontId="8" fillId="0" borderId="310" xfId="0" applyNumberFormat="1" applyFont="1" applyFill="1" applyBorder="1" applyAlignment="1" applyProtection="1">
      <alignment horizontal="center" vertical="center" shrinkToFit="1"/>
    </xf>
    <xf numFmtId="0" fontId="8" fillId="0" borderId="311" xfId="0" applyFont="1" applyFill="1" applyBorder="1" applyAlignment="1" applyProtection="1">
      <alignment horizontal="center" vertical="center"/>
    </xf>
    <xf numFmtId="0" fontId="8" fillId="0" borderId="312" xfId="0" applyFont="1" applyFill="1" applyBorder="1" applyAlignment="1" applyProtection="1">
      <alignment horizontal="center" vertical="center"/>
    </xf>
    <xf numFmtId="0" fontId="8" fillId="0" borderId="313" xfId="0" applyFont="1" applyFill="1" applyBorder="1" applyAlignment="1" applyProtection="1">
      <alignment horizontal="center" vertical="center"/>
    </xf>
    <xf numFmtId="0" fontId="8" fillId="0" borderId="314" xfId="0" applyFont="1" applyFill="1" applyBorder="1" applyAlignment="1" applyProtection="1">
      <alignment horizontal="center" vertical="center"/>
    </xf>
    <xf numFmtId="0" fontId="8" fillId="0" borderId="315" xfId="3" applyFont="1" applyFill="1" applyBorder="1" applyAlignment="1" applyProtection="1">
      <alignment horizontal="center" vertical="center"/>
    </xf>
    <xf numFmtId="177" fontId="15" fillId="0" borderId="315" xfId="0" applyNumberFormat="1" applyFont="1" applyFill="1" applyBorder="1" applyAlignment="1" applyProtection="1">
      <alignment vertical="center"/>
    </xf>
    <xf numFmtId="0" fontId="8" fillId="4" borderId="316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317" xfId="0" applyNumberFormat="1" applyFont="1" applyFill="1" applyBorder="1" applyAlignment="1" applyProtection="1">
      <alignment horizontal="distributed" vertical="center" shrinkToFit="1"/>
    </xf>
    <xf numFmtId="176" fontId="8" fillId="0" borderId="296" xfId="0" applyNumberFormat="1" applyFont="1" applyFill="1" applyBorder="1" applyAlignment="1" applyProtection="1">
      <alignment horizontal="distributed" vertical="center" shrinkToFit="1"/>
    </xf>
    <xf numFmtId="0" fontId="8" fillId="3" borderId="288" xfId="3" applyFont="1" applyFill="1" applyBorder="1" applyAlignment="1" applyProtection="1">
      <alignment horizontal="center" vertical="center"/>
    </xf>
    <xf numFmtId="178" fontId="8" fillId="0" borderId="300" xfId="3" applyNumberFormat="1" applyFont="1" applyFill="1" applyBorder="1" applyAlignment="1" applyProtection="1">
      <alignment horizontal="center" vertical="center"/>
    </xf>
    <xf numFmtId="0" fontId="8" fillId="3" borderId="302" xfId="3" applyFont="1" applyFill="1" applyBorder="1" applyAlignment="1" applyProtection="1">
      <alignment horizontal="center" vertical="center"/>
    </xf>
    <xf numFmtId="176" fontId="25" fillId="0" borderId="316" xfId="0" applyNumberFormat="1" applyFont="1" applyFill="1" applyBorder="1" applyAlignment="1" applyProtection="1">
      <alignment horizontal="distributed" vertical="center" shrinkToFit="1"/>
    </xf>
    <xf numFmtId="0" fontId="25" fillId="0" borderId="318" xfId="0" applyNumberFormat="1" applyFont="1" applyFill="1" applyBorder="1" applyAlignment="1" applyProtection="1">
      <alignment horizontal="center" vertical="center" shrinkToFit="1"/>
    </xf>
    <xf numFmtId="176" fontId="25" fillId="0" borderId="317" xfId="0" applyNumberFormat="1" applyFont="1" applyFill="1" applyBorder="1" applyAlignment="1" applyProtection="1">
      <alignment horizontal="distributed" vertical="center" shrinkToFit="1"/>
    </xf>
    <xf numFmtId="176" fontId="25" fillId="0" borderId="310" xfId="0" applyNumberFormat="1" applyFont="1" applyFill="1" applyBorder="1" applyAlignment="1" applyProtection="1">
      <alignment horizontal="center" vertical="center" shrinkToFit="1"/>
    </xf>
    <xf numFmtId="0" fontId="8" fillId="4" borderId="317" xfId="0" applyNumberFormat="1" applyFont="1" applyFill="1" applyBorder="1" applyAlignment="1" applyProtection="1">
      <alignment horizontal="center" vertical="center" shrinkToFit="1"/>
      <protection locked="0"/>
    </xf>
    <xf numFmtId="177" fontId="23" fillId="0" borderId="315" xfId="0" applyNumberFormat="1" applyFont="1" applyFill="1" applyBorder="1" applyAlignment="1" applyProtection="1">
      <alignment vertical="center"/>
    </xf>
    <xf numFmtId="176" fontId="25" fillId="0" borderId="308" xfId="0" applyNumberFormat="1" applyFont="1" applyFill="1" applyBorder="1" applyAlignment="1" applyProtection="1">
      <alignment horizontal="distributed" vertical="center" shrinkToFit="1"/>
    </xf>
    <xf numFmtId="0" fontId="25" fillId="0" borderId="309" xfId="0" applyNumberFormat="1" applyFont="1" applyFill="1" applyBorder="1" applyAlignment="1" applyProtection="1">
      <alignment horizontal="center" vertical="center" shrinkToFit="1"/>
    </xf>
    <xf numFmtId="0" fontId="8" fillId="4" borderId="30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19" xfId="0" applyFont="1" applyFill="1" applyBorder="1" applyAlignment="1" applyProtection="1">
      <alignment horizontal="center" vertical="center"/>
    </xf>
    <xf numFmtId="0" fontId="25" fillId="0" borderId="310" xfId="0" applyFont="1" applyFill="1" applyBorder="1" applyAlignment="1" applyProtection="1">
      <alignment vertical="center"/>
    </xf>
    <xf numFmtId="0" fontId="8" fillId="0" borderId="320" xfId="0" applyFont="1" applyFill="1" applyBorder="1" applyAlignment="1" applyProtection="1">
      <alignment horizontal="center" vertical="center"/>
    </xf>
    <xf numFmtId="0" fontId="8" fillId="0" borderId="321" xfId="0" applyFont="1" applyFill="1" applyBorder="1" applyAlignment="1" applyProtection="1">
      <alignment horizontal="center" vertical="center"/>
    </xf>
    <xf numFmtId="0" fontId="8" fillId="0" borderId="322" xfId="0" applyFont="1" applyFill="1" applyBorder="1" applyAlignment="1" applyProtection="1">
      <alignment horizontal="center" vertical="center"/>
    </xf>
    <xf numFmtId="0" fontId="25" fillId="0" borderId="284" xfId="0" applyFont="1" applyFill="1" applyBorder="1" applyAlignment="1" applyProtection="1">
      <alignment vertical="center"/>
    </xf>
    <xf numFmtId="0" fontId="25" fillId="0" borderId="306" xfId="0" applyFont="1" applyFill="1" applyBorder="1" applyAlignment="1" applyProtection="1">
      <alignment horizontal="center" vertical="center"/>
    </xf>
    <xf numFmtId="176" fontId="25" fillId="0" borderId="323" xfId="0" applyNumberFormat="1" applyFont="1" applyFill="1" applyBorder="1" applyAlignment="1" applyProtection="1">
      <alignment horizontal="distributed" vertical="center" shrinkToFit="1"/>
    </xf>
    <xf numFmtId="0" fontId="25" fillId="0" borderId="324" xfId="0" applyNumberFormat="1" applyFont="1" applyFill="1" applyBorder="1" applyAlignment="1" applyProtection="1">
      <alignment horizontal="center" vertical="center" shrinkToFit="1"/>
    </xf>
    <xf numFmtId="0" fontId="8" fillId="0" borderId="325" xfId="0" applyFont="1" applyFill="1" applyBorder="1" applyAlignment="1" applyProtection="1">
      <alignment horizontal="center" vertical="center"/>
    </xf>
    <xf numFmtId="177" fontId="23" fillId="0" borderId="304" xfId="0" applyNumberFormat="1" applyFont="1" applyFill="1" applyBorder="1" applyAlignment="1" applyProtection="1">
      <alignment vertical="center"/>
    </xf>
    <xf numFmtId="0" fontId="8" fillId="4" borderId="32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3" xfId="0" applyFont="1" applyFill="1" applyBorder="1" applyAlignment="1" applyProtection="1">
      <alignment horizontal="center" vertical="center"/>
    </xf>
    <xf numFmtId="178" fontId="8" fillId="0" borderId="326" xfId="0" applyNumberFormat="1" applyFont="1" applyFill="1" applyBorder="1" applyAlignment="1" applyProtection="1">
      <alignment horizontal="center" vertical="center"/>
    </xf>
    <xf numFmtId="0" fontId="25" fillId="0" borderId="310" xfId="0" applyNumberFormat="1" applyFont="1" applyFill="1" applyBorder="1" applyAlignment="1" applyProtection="1">
      <alignment horizontal="center" vertical="center"/>
    </xf>
    <xf numFmtId="0" fontId="8" fillId="0" borderId="329" xfId="3" applyFont="1" applyFill="1" applyBorder="1" applyAlignment="1" applyProtection="1">
      <alignment horizontal="center" vertical="center"/>
    </xf>
    <xf numFmtId="0" fontId="8" fillId="0" borderId="330" xfId="3" applyFont="1" applyFill="1" applyBorder="1" applyAlignment="1" applyProtection="1">
      <alignment horizontal="center" vertical="center"/>
    </xf>
    <xf numFmtId="0" fontId="8" fillId="0" borderId="313" xfId="3" applyFont="1" applyFill="1" applyBorder="1" applyAlignment="1" applyProtection="1">
      <alignment horizontal="center" vertical="center"/>
    </xf>
    <xf numFmtId="0" fontId="8" fillId="0" borderId="326" xfId="3" applyFont="1" applyFill="1" applyBorder="1" applyAlignment="1" applyProtection="1">
      <alignment horizontal="center" vertical="center"/>
    </xf>
    <xf numFmtId="0" fontId="8" fillId="0" borderId="286" xfId="0" applyFont="1" applyBorder="1" applyAlignment="1" applyProtection="1">
      <alignment horizontal="center" vertical="center"/>
    </xf>
    <xf numFmtId="178" fontId="8" fillId="0" borderId="303" xfId="0" applyNumberFormat="1" applyFont="1" applyFill="1" applyBorder="1" applyAlignment="1" applyProtection="1">
      <alignment horizontal="center" vertical="center"/>
    </xf>
    <xf numFmtId="0" fontId="8" fillId="3" borderId="286" xfId="0" applyFont="1" applyFill="1" applyBorder="1" applyAlignment="1" applyProtection="1">
      <alignment horizontal="center" vertical="center"/>
    </xf>
    <xf numFmtId="0" fontId="8" fillId="0" borderId="300" xfId="0" applyFont="1" applyBorder="1" applyAlignment="1" applyProtection="1">
      <alignment horizontal="center" vertical="center"/>
    </xf>
    <xf numFmtId="0" fontId="8" fillId="0" borderId="301" xfId="0" applyFont="1" applyBorder="1" applyAlignment="1" applyProtection="1">
      <alignment horizontal="center" vertical="center"/>
    </xf>
    <xf numFmtId="0" fontId="8" fillId="0" borderId="288" xfId="0" applyFont="1" applyFill="1" applyBorder="1" applyAlignment="1" applyProtection="1">
      <alignment horizontal="center" vertical="center"/>
    </xf>
    <xf numFmtId="0" fontId="8" fillId="3" borderId="314" xfId="0" applyFont="1" applyFill="1" applyBorder="1" applyAlignment="1" applyProtection="1">
      <alignment horizontal="center" vertical="center"/>
    </xf>
    <xf numFmtId="0" fontId="8" fillId="3" borderId="326" xfId="0" applyFont="1" applyFill="1" applyBorder="1" applyAlignment="1" applyProtection="1">
      <alignment horizontal="center" vertical="center"/>
    </xf>
    <xf numFmtId="0" fontId="8" fillId="0" borderId="304" xfId="0" applyNumberFormat="1" applyFont="1" applyFill="1" applyBorder="1" applyAlignment="1" applyProtection="1">
      <alignment horizontal="center" vertical="center"/>
    </xf>
    <xf numFmtId="0" fontId="8" fillId="3" borderId="329" xfId="0" applyFont="1" applyFill="1" applyBorder="1" applyAlignment="1" applyProtection="1">
      <alignment horizontal="center" vertical="center"/>
    </xf>
    <xf numFmtId="0" fontId="8" fillId="3" borderId="331" xfId="0" applyFont="1" applyFill="1" applyBorder="1" applyAlignment="1" applyProtection="1">
      <alignment horizontal="center" vertical="center"/>
    </xf>
    <xf numFmtId="0" fontId="8" fillId="0" borderId="295" xfId="0" applyFont="1" applyBorder="1" applyAlignment="1" applyProtection="1">
      <alignment horizontal="center" vertical="center"/>
    </xf>
    <xf numFmtId="0" fontId="8" fillId="3" borderId="278" xfId="3" applyFont="1" applyFill="1" applyBorder="1" applyAlignment="1" applyProtection="1">
      <alignment horizontal="center" vertical="center"/>
    </xf>
    <xf numFmtId="0" fontId="8" fillId="3" borderId="301" xfId="3" applyFont="1" applyFill="1" applyBorder="1" applyAlignment="1" applyProtection="1">
      <alignment horizontal="center" vertical="center"/>
    </xf>
    <xf numFmtId="0" fontId="8" fillId="3" borderId="300" xfId="3" applyFont="1" applyFill="1" applyBorder="1" applyAlignment="1" applyProtection="1">
      <alignment horizontal="center" vertical="center"/>
    </xf>
    <xf numFmtId="0" fontId="8" fillId="3" borderId="303" xfId="3" applyFont="1" applyFill="1" applyBorder="1" applyAlignment="1" applyProtection="1">
      <alignment horizontal="center" vertical="center"/>
    </xf>
    <xf numFmtId="0" fontId="8" fillId="3" borderId="332" xfId="0" applyFont="1" applyFill="1" applyBorder="1" applyAlignment="1" applyProtection="1">
      <alignment horizontal="center" vertical="center"/>
    </xf>
    <xf numFmtId="0" fontId="8" fillId="3" borderId="321" xfId="0" applyFont="1" applyFill="1" applyBorder="1" applyAlignment="1" applyProtection="1">
      <alignment horizontal="center" vertical="center"/>
    </xf>
    <xf numFmtId="0" fontId="8" fillId="3" borderId="322" xfId="0" applyFont="1" applyFill="1" applyBorder="1" applyAlignment="1" applyProtection="1">
      <alignment horizontal="center" vertical="center"/>
    </xf>
    <xf numFmtId="0" fontId="8" fillId="3" borderId="333" xfId="0" applyFont="1" applyFill="1" applyBorder="1" applyAlignment="1" applyProtection="1">
      <alignment horizontal="center" vertical="center"/>
    </xf>
    <xf numFmtId="0" fontId="8" fillId="3" borderId="33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4" xfId="3" applyFont="1" applyFill="1" applyBorder="1" applyAlignment="1" applyProtection="1">
      <alignment horizontal="center" vertical="center"/>
    </xf>
    <xf numFmtId="0" fontId="8" fillId="3" borderId="41" xfId="3" applyFont="1" applyFill="1" applyBorder="1" applyAlignment="1" applyProtection="1">
      <alignment horizontal="center" vertical="center"/>
    </xf>
    <xf numFmtId="49" fontId="8" fillId="3" borderId="42" xfId="3" applyNumberFormat="1" applyFont="1" applyFill="1" applyBorder="1" applyAlignment="1" applyProtection="1">
      <alignment horizontal="center" vertical="center"/>
    </xf>
    <xf numFmtId="0" fontId="8" fillId="3" borderId="168" xfId="3" applyFont="1" applyFill="1" applyBorder="1" applyAlignment="1" applyProtection="1">
      <alignment horizontal="center" vertical="center"/>
    </xf>
    <xf numFmtId="0" fontId="8" fillId="3" borderId="167" xfId="0" applyFont="1" applyFill="1" applyBorder="1" applyAlignment="1" applyProtection="1">
      <alignment horizontal="center" vertical="center"/>
    </xf>
    <xf numFmtId="0" fontId="8" fillId="6" borderId="138" xfId="0" applyFont="1" applyFill="1" applyBorder="1" applyAlignment="1" applyProtection="1">
      <alignment horizontal="center" vertical="center"/>
    </xf>
    <xf numFmtId="0" fontId="8" fillId="6" borderId="49" xfId="0" applyFont="1" applyFill="1" applyBorder="1" applyAlignment="1" applyProtection="1">
      <alignment horizontal="center" vertical="center"/>
    </xf>
    <xf numFmtId="0" fontId="8" fillId="6" borderId="50" xfId="0" applyFont="1" applyFill="1" applyBorder="1" applyAlignment="1" applyProtection="1">
      <alignment horizontal="center" vertical="center"/>
    </xf>
    <xf numFmtId="0" fontId="8" fillId="6" borderId="51" xfId="0" applyFont="1" applyFill="1" applyBorder="1" applyAlignment="1" applyProtection="1">
      <alignment horizontal="center" vertical="center"/>
    </xf>
    <xf numFmtId="0" fontId="8" fillId="6" borderId="52" xfId="0" applyFont="1" applyFill="1" applyBorder="1" applyAlignment="1" applyProtection="1">
      <alignment horizontal="center" vertical="center"/>
    </xf>
    <xf numFmtId="177" fontId="8" fillId="0" borderId="39" xfId="3" applyNumberFormat="1" applyFont="1" applyFill="1" applyBorder="1" applyAlignment="1" applyProtection="1">
      <alignment vertical="center"/>
    </xf>
    <xf numFmtId="0" fontId="1" fillId="2" borderId="0" xfId="3" applyFont="1" applyFill="1" applyAlignment="1" applyProtection="1">
      <alignment vertical="center"/>
    </xf>
    <xf numFmtId="0" fontId="8" fillId="0" borderId="286" xfId="0" applyFont="1" applyFill="1" applyBorder="1" applyAlignment="1" applyProtection="1">
      <alignment horizontal="center" vertical="center"/>
    </xf>
    <xf numFmtId="0" fontId="8" fillId="6" borderId="300" xfId="0" applyFont="1" applyFill="1" applyBorder="1" applyAlignment="1" applyProtection="1">
      <alignment horizontal="center" vertical="center"/>
    </xf>
    <xf numFmtId="0" fontId="0" fillId="7" borderId="0" xfId="0" applyFill="1">
      <alignment vertical="center"/>
    </xf>
    <xf numFmtId="49" fontId="8" fillId="0" borderId="52" xfId="3" applyNumberFormat="1" applyFont="1" applyFill="1" applyBorder="1" applyAlignment="1" applyProtection="1">
      <alignment horizontal="center" vertical="center"/>
    </xf>
    <xf numFmtId="178" fontId="8" fillId="6" borderId="49" xfId="0" applyNumberFormat="1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right" vertical="center"/>
    </xf>
    <xf numFmtId="0" fontId="8" fillId="0" borderId="123" xfId="0" applyFont="1" applyFill="1" applyBorder="1" applyAlignment="1" applyProtection="1">
      <alignment horizontal="center" vertical="center" wrapText="1"/>
    </xf>
    <xf numFmtId="0" fontId="8" fillId="0" borderId="124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25" fillId="0" borderId="124" xfId="0" applyNumberFormat="1" applyFont="1" applyFill="1" applyBorder="1" applyAlignment="1" applyProtection="1">
      <alignment horizontal="center" vertical="center" shrinkToFit="1"/>
    </xf>
    <xf numFmtId="0" fontId="25" fillId="0" borderId="75" xfId="0" applyNumberFormat="1" applyFont="1" applyFill="1" applyBorder="1" applyAlignment="1" applyProtection="1">
      <alignment horizontal="center" vertical="center" shrinkToFit="1"/>
    </xf>
    <xf numFmtId="0" fontId="25" fillId="0" borderId="284" xfId="0" applyFont="1" applyFill="1" applyBorder="1" applyAlignment="1" applyProtection="1">
      <alignment horizontal="center" vertical="center"/>
    </xf>
    <xf numFmtId="0" fontId="25" fillId="0" borderId="7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textRotation="255"/>
    </xf>
    <xf numFmtId="0" fontId="25" fillId="0" borderId="126" xfId="0" applyFont="1" applyFill="1" applyBorder="1" applyAlignment="1" applyProtection="1">
      <alignment horizontal="center" vertical="center"/>
    </xf>
    <xf numFmtId="176" fontId="25" fillId="0" borderId="208" xfId="0" applyNumberFormat="1" applyFont="1" applyFill="1" applyBorder="1" applyAlignment="1" applyProtection="1">
      <alignment horizontal="center" vertical="center" shrinkToFit="1"/>
    </xf>
    <xf numFmtId="176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1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18" xfId="3" applyFont="1" applyFill="1" applyBorder="1" applyAlignment="1" applyProtection="1">
      <alignment horizontal="center" vertical="center"/>
    </xf>
    <xf numFmtId="0" fontId="8" fillId="0" borderId="110" xfId="3" applyFont="1" applyFill="1" applyBorder="1" applyAlignment="1" applyProtection="1">
      <alignment horizontal="center" vertical="center"/>
    </xf>
    <xf numFmtId="0" fontId="8" fillId="0" borderId="127" xfId="3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top" wrapText="1"/>
    </xf>
    <xf numFmtId="0" fontId="8" fillId="0" borderId="165" xfId="3" applyFont="1" applyFill="1" applyBorder="1" applyAlignment="1" applyProtection="1">
      <alignment vertical="top" wrapText="1"/>
    </xf>
    <xf numFmtId="0" fontId="8" fillId="0" borderId="166" xfId="0" applyFont="1" applyFill="1" applyBorder="1" applyAlignment="1" applyProtection="1">
      <alignment horizontal="center" vertical="center"/>
    </xf>
    <xf numFmtId="176" fontId="25" fillId="0" borderId="124" xfId="0" applyNumberFormat="1" applyFont="1" applyFill="1" applyBorder="1" applyAlignment="1" applyProtection="1">
      <alignment horizontal="center" vertical="center" shrinkToFit="1"/>
    </xf>
    <xf numFmtId="176" fontId="25" fillId="0" borderId="75" xfId="0" applyNumberFormat="1" applyFont="1" applyFill="1" applyBorder="1" applyAlignment="1" applyProtection="1">
      <alignment horizontal="center" vertical="center" shrinkToFit="1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25" fillId="0" borderId="296" xfId="0" applyFont="1" applyFill="1" applyBorder="1" applyAlignment="1" applyProtection="1">
      <alignment horizontal="distributed" vertical="center"/>
    </xf>
    <xf numFmtId="0" fontId="8" fillId="0" borderId="165" xfId="0" applyFont="1" applyFill="1" applyBorder="1" applyProtection="1">
      <alignment vertical="center"/>
    </xf>
    <xf numFmtId="0" fontId="8" fillId="0" borderId="329" xfId="0" applyFont="1" applyFill="1" applyBorder="1" applyAlignment="1" applyProtection="1">
      <alignment horizontal="center" vertical="center"/>
    </xf>
    <xf numFmtId="0" fontId="25" fillId="0" borderId="335" xfId="0" applyNumberFormat="1" applyFont="1" applyFill="1" applyBorder="1" applyAlignment="1" applyProtection="1">
      <alignment horizontal="center" vertical="center" shrinkToFit="1"/>
    </xf>
    <xf numFmtId="0" fontId="25" fillId="0" borderId="299" xfId="0" applyFont="1" applyFill="1" applyBorder="1" applyAlignment="1" applyProtection="1">
      <alignment horizontal="center" vertical="center"/>
    </xf>
    <xf numFmtId="0" fontId="25" fillId="0" borderId="327" xfId="0" applyFont="1" applyFill="1" applyBorder="1" applyAlignment="1" applyProtection="1">
      <alignment horizontal="center" vertical="center"/>
    </xf>
    <xf numFmtId="178" fontId="25" fillId="0" borderId="328" xfId="0" applyNumberFormat="1" applyFont="1" applyFill="1" applyBorder="1" applyAlignment="1" applyProtection="1">
      <alignment horizontal="center" vertical="center"/>
    </xf>
    <xf numFmtId="0" fontId="25" fillId="0" borderId="329" xfId="0" applyFont="1" applyFill="1" applyBorder="1" applyAlignment="1" applyProtection="1">
      <alignment horizontal="center" vertical="center"/>
    </xf>
    <xf numFmtId="0" fontId="25" fillId="0" borderId="313" xfId="0" applyNumberFormat="1" applyFont="1" applyFill="1" applyBorder="1" applyAlignment="1" applyProtection="1">
      <alignment horizontal="center" vertical="center"/>
    </xf>
    <xf numFmtId="0" fontId="25" fillId="0" borderId="330" xfId="0" applyFont="1" applyFill="1" applyBorder="1" applyAlignment="1" applyProtection="1">
      <alignment horizontal="center" vertical="center"/>
    </xf>
    <xf numFmtId="0" fontId="25" fillId="3" borderId="313" xfId="0" applyFont="1" applyFill="1" applyBorder="1" applyAlignment="1" applyProtection="1">
      <alignment horizontal="center" vertical="center"/>
    </xf>
    <xf numFmtId="178" fontId="25" fillId="0" borderId="326" xfId="0" applyNumberFormat="1" applyFont="1" applyFill="1" applyBorder="1" applyAlignment="1" applyProtection="1">
      <alignment horizontal="center" vertical="center"/>
    </xf>
    <xf numFmtId="0" fontId="25" fillId="0" borderId="315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329" xfId="3" applyFont="1" applyFill="1" applyBorder="1" applyAlignment="1" applyProtection="1">
      <alignment horizontal="center" vertical="center"/>
    </xf>
    <xf numFmtId="0" fontId="25" fillId="0" borderId="330" xfId="3" applyFont="1" applyFill="1" applyBorder="1" applyAlignment="1" applyProtection="1">
      <alignment horizontal="center" vertical="center"/>
    </xf>
    <xf numFmtId="0" fontId="25" fillId="0" borderId="278" xfId="3" applyFont="1" applyFill="1" applyBorder="1" applyAlignment="1" applyProtection="1">
      <alignment horizontal="center" vertical="center"/>
    </xf>
    <xf numFmtId="0" fontId="25" fillId="0" borderId="313" xfId="3" applyFont="1" applyFill="1" applyBorder="1" applyAlignment="1" applyProtection="1">
      <alignment horizontal="center" vertical="center"/>
    </xf>
    <xf numFmtId="176" fontId="25" fillId="0" borderId="339" xfId="0" applyNumberFormat="1" applyFont="1" applyFill="1" applyBorder="1" applyAlignment="1" applyProtection="1">
      <alignment horizontal="center" vertical="center" shrinkToFit="1"/>
    </xf>
    <xf numFmtId="177" fontId="23" fillId="0" borderId="181" xfId="0" applyNumberFormat="1" applyFont="1" applyFill="1" applyBorder="1" applyAlignment="1" applyProtection="1">
      <alignment vertical="center"/>
    </xf>
    <xf numFmtId="0" fontId="8" fillId="4" borderId="195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94" xfId="0" applyNumberFormat="1" applyFont="1" applyFill="1" applyBorder="1" applyAlignment="1" applyProtection="1">
      <alignment horizontal="center" vertical="center"/>
      <protection locked="0"/>
    </xf>
    <xf numFmtId="0" fontId="8" fillId="0" borderId="108" xfId="0" applyFont="1" applyFill="1" applyBorder="1" applyAlignment="1" applyProtection="1">
      <alignment horizontal="center" vertical="center"/>
    </xf>
    <xf numFmtId="0" fontId="8" fillId="6" borderId="110" xfId="0" applyFont="1" applyFill="1" applyBorder="1" applyAlignment="1" applyProtection="1">
      <alignment horizontal="center" vertical="center"/>
    </xf>
    <xf numFmtId="176" fontId="8" fillId="0" borderId="343" xfId="0" applyNumberFormat="1" applyFont="1" applyFill="1" applyBorder="1" applyAlignment="1" applyProtection="1">
      <alignment horizontal="distributed" vertical="center" shrinkToFit="1"/>
    </xf>
    <xf numFmtId="0" fontId="8" fillId="0" borderId="344" xfId="0" applyNumberFormat="1" applyFont="1" applyFill="1" applyBorder="1" applyAlignment="1" applyProtection="1">
      <alignment horizontal="center" vertical="center" shrinkToFit="1"/>
    </xf>
    <xf numFmtId="0" fontId="8" fillId="0" borderId="346" xfId="0" applyFont="1" applyFill="1" applyBorder="1" applyAlignment="1" applyProtection="1">
      <alignment horizontal="center" vertical="center"/>
    </xf>
    <xf numFmtId="176" fontId="8" fillId="0" borderId="347" xfId="0" applyNumberFormat="1" applyFont="1" applyFill="1" applyBorder="1" applyAlignment="1" applyProtection="1">
      <alignment horizontal="center" vertical="center" shrinkToFit="1"/>
    </xf>
    <xf numFmtId="0" fontId="8" fillId="0" borderId="348" xfId="0" applyFont="1" applyFill="1" applyBorder="1" applyAlignment="1" applyProtection="1">
      <alignment horizontal="center" vertical="center"/>
    </xf>
    <xf numFmtId="0" fontId="8" fillId="0" borderId="349" xfId="0" applyFont="1" applyFill="1" applyBorder="1" applyAlignment="1" applyProtection="1">
      <alignment horizontal="center" vertical="center"/>
    </xf>
    <xf numFmtId="0" fontId="8" fillId="0" borderId="350" xfId="0" applyFont="1" applyFill="1" applyBorder="1" applyAlignment="1" applyProtection="1">
      <alignment horizontal="center" vertical="center"/>
    </xf>
    <xf numFmtId="177" fontId="8" fillId="0" borderId="346" xfId="0" applyNumberFormat="1" applyFont="1" applyFill="1" applyBorder="1" applyAlignment="1" applyProtection="1">
      <alignment vertical="center"/>
    </xf>
    <xf numFmtId="0" fontId="8" fillId="3" borderId="351" xfId="0" applyFont="1" applyFill="1" applyBorder="1" applyAlignment="1" applyProtection="1">
      <alignment horizontal="center" vertical="center"/>
    </xf>
    <xf numFmtId="0" fontId="8" fillId="3" borderId="349" xfId="0" applyFont="1" applyFill="1" applyBorder="1" applyAlignment="1" applyProtection="1">
      <alignment horizontal="center" vertical="center"/>
    </xf>
    <xf numFmtId="178" fontId="8" fillId="0" borderId="352" xfId="0" applyNumberFormat="1" applyFont="1" applyFill="1" applyBorder="1" applyAlignment="1" applyProtection="1">
      <alignment horizontal="center" vertical="center"/>
    </xf>
    <xf numFmtId="0" fontId="8" fillId="0" borderId="353" xfId="3" applyFont="1" applyFill="1" applyBorder="1" applyAlignment="1" applyProtection="1">
      <alignment horizontal="center" vertical="center"/>
    </xf>
    <xf numFmtId="0" fontId="8" fillId="0" borderId="348" xfId="3" applyFont="1" applyFill="1" applyBorder="1" applyAlignment="1" applyProtection="1">
      <alignment horizontal="center" vertical="center"/>
    </xf>
    <xf numFmtId="0" fontId="8" fillId="0" borderId="354" xfId="3" applyFont="1" applyFill="1" applyBorder="1" applyAlignment="1" applyProtection="1">
      <alignment horizontal="center" vertical="center"/>
    </xf>
    <xf numFmtId="0" fontId="8" fillId="0" borderId="351" xfId="3" applyFont="1" applyFill="1" applyBorder="1" applyAlignment="1" applyProtection="1">
      <alignment horizontal="center" vertical="center"/>
    </xf>
    <xf numFmtId="0" fontId="8" fillId="0" borderId="349" xfId="3" applyFont="1" applyFill="1" applyBorder="1" applyAlignment="1" applyProtection="1">
      <alignment horizontal="center" vertical="center"/>
    </xf>
    <xf numFmtId="0" fontId="8" fillId="0" borderId="352" xfId="3" applyFont="1" applyFill="1" applyBorder="1" applyAlignment="1" applyProtection="1">
      <alignment horizontal="center" vertical="center"/>
    </xf>
    <xf numFmtId="177" fontId="15" fillId="0" borderId="353" xfId="0" applyNumberFormat="1" applyFont="1" applyFill="1" applyBorder="1" applyAlignment="1" applyProtection="1">
      <alignment vertical="center"/>
    </xf>
    <xf numFmtId="0" fontId="8" fillId="4" borderId="35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53" xfId="0" applyNumberFormat="1" applyFont="1" applyFill="1" applyBorder="1" applyAlignment="1" applyProtection="1">
      <alignment horizontal="center" vertical="center"/>
    </xf>
    <xf numFmtId="0" fontId="8" fillId="0" borderId="356" xfId="0" applyNumberFormat="1" applyFont="1" applyFill="1" applyBorder="1" applyAlignment="1" applyProtection="1">
      <alignment horizontal="center" vertical="center" shrinkToFit="1"/>
    </xf>
    <xf numFmtId="0" fontId="8" fillId="3" borderId="348" xfId="0" applyFont="1" applyFill="1" applyBorder="1" applyAlignment="1" applyProtection="1">
      <alignment horizontal="center" vertical="center"/>
    </xf>
    <xf numFmtId="0" fontId="8" fillId="3" borderId="357" xfId="0" applyFont="1" applyFill="1" applyBorder="1" applyAlignment="1" applyProtection="1">
      <alignment horizontal="center" vertical="center"/>
    </xf>
    <xf numFmtId="178" fontId="8" fillId="0" borderId="346" xfId="0" applyNumberFormat="1" applyFont="1" applyFill="1" applyBorder="1" applyAlignment="1" applyProtection="1">
      <alignment horizontal="center" vertical="center"/>
    </xf>
    <xf numFmtId="0" fontId="8" fillId="0" borderId="347" xfId="0" applyFont="1" applyFill="1" applyBorder="1" applyAlignment="1" applyProtection="1">
      <alignment horizontal="center" vertical="center" shrinkToFit="1"/>
    </xf>
    <xf numFmtId="176" fontId="8" fillId="0" borderId="355" xfId="0" applyNumberFormat="1" applyFont="1" applyFill="1" applyBorder="1" applyAlignment="1" applyProtection="1">
      <alignment horizontal="distributed" vertical="center" shrinkToFit="1"/>
    </xf>
    <xf numFmtId="0" fontId="8" fillId="3" borderId="351" xfId="3" applyFont="1" applyFill="1" applyBorder="1" applyAlignment="1" applyProtection="1">
      <alignment horizontal="center" vertical="center"/>
    </xf>
    <xf numFmtId="178" fontId="8" fillId="0" borderId="349" xfId="3" applyNumberFormat="1" applyFont="1" applyFill="1" applyBorder="1" applyAlignment="1" applyProtection="1">
      <alignment horizontal="center" vertical="center"/>
    </xf>
    <xf numFmtId="0" fontId="8" fillId="3" borderId="352" xfId="3" applyFont="1" applyFill="1" applyBorder="1" applyAlignment="1" applyProtection="1">
      <alignment horizontal="center" vertical="center"/>
    </xf>
    <xf numFmtId="0" fontId="8" fillId="0" borderId="347" xfId="0" applyFont="1" applyBorder="1" applyAlignment="1" applyProtection="1">
      <alignment horizontal="center" vertical="center"/>
    </xf>
    <xf numFmtId="0" fontId="8" fillId="3" borderId="350" xfId="3" applyFont="1" applyFill="1" applyBorder="1" applyAlignment="1" applyProtection="1">
      <alignment horizontal="center" vertical="center"/>
    </xf>
    <xf numFmtId="0" fontId="8" fillId="3" borderId="349" xfId="3" applyFont="1" applyFill="1" applyBorder="1" applyAlignment="1" applyProtection="1">
      <alignment horizontal="center" vertical="center"/>
    </xf>
    <xf numFmtId="0" fontId="8" fillId="0" borderId="346" xfId="0" applyNumberFormat="1" applyFont="1" applyFill="1" applyBorder="1" applyAlignment="1" applyProtection="1">
      <alignment horizontal="center" vertical="center"/>
    </xf>
    <xf numFmtId="0" fontId="8" fillId="3" borderId="348" xfId="3" applyFont="1" applyFill="1" applyBorder="1" applyAlignment="1" applyProtection="1">
      <alignment horizontal="center" vertical="center"/>
    </xf>
    <xf numFmtId="0" fontId="25" fillId="0" borderId="359" xfId="0" applyFont="1" applyFill="1" applyBorder="1" applyAlignment="1" applyProtection="1">
      <alignment horizontal="center" vertical="center"/>
    </xf>
    <xf numFmtId="178" fontId="25" fillId="0" borderId="346" xfId="0" applyNumberFormat="1" applyFont="1" applyFill="1" applyBorder="1" applyAlignment="1" applyProtection="1">
      <alignment horizontal="center" vertical="center"/>
    </xf>
    <xf numFmtId="0" fontId="25" fillId="0" borderId="360" xfId="0" applyFont="1" applyFill="1" applyBorder="1" applyAlignment="1" applyProtection="1">
      <alignment horizontal="center" vertical="center"/>
    </xf>
    <xf numFmtId="176" fontId="25" fillId="0" borderId="356" xfId="0" applyNumberFormat="1" applyFont="1" applyFill="1" applyBorder="1" applyAlignment="1" applyProtection="1">
      <alignment horizontal="center" vertical="center" shrinkToFit="1"/>
    </xf>
    <xf numFmtId="0" fontId="8" fillId="0" borderId="361" xfId="0" applyFont="1" applyFill="1" applyBorder="1" applyAlignment="1" applyProtection="1">
      <alignment horizontal="center" vertical="center"/>
    </xf>
    <xf numFmtId="0" fontId="8" fillId="3" borderId="362" xfId="0" applyFont="1" applyFill="1" applyBorder="1" applyAlignment="1" applyProtection="1">
      <alignment horizontal="center" vertical="center"/>
    </xf>
    <xf numFmtId="0" fontId="8" fillId="3" borderId="350" xfId="0" applyFont="1" applyFill="1" applyBorder="1" applyAlignment="1" applyProtection="1">
      <alignment horizontal="center" vertical="center"/>
    </xf>
    <xf numFmtId="0" fontId="8" fillId="3" borderId="352" xfId="0" applyFont="1" applyFill="1" applyBorder="1" applyAlignment="1" applyProtection="1">
      <alignment horizontal="center" vertical="center"/>
    </xf>
    <xf numFmtId="176" fontId="25" fillId="0" borderId="355" xfId="0" applyNumberFormat="1" applyFont="1" applyFill="1" applyBorder="1" applyAlignment="1" applyProtection="1">
      <alignment horizontal="distributed" vertical="center" shrinkToFit="1"/>
    </xf>
    <xf numFmtId="0" fontId="25" fillId="0" borderId="363" xfId="0" applyNumberFormat="1" applyFont="1" applyFill="1" applyBorder="1" applyAlignment="1" applyProtection="1">
      <alignment horizontal="center" vertical="center" shrinkToFit="1"/>
    </xf>
    <xf numFmtId="0" fontId="25" fillId="0" borderId="345" xfId="0" applyFont="1" applyFill="1" applyBorder="1" applyAlignment="1" applyProtection="1">
      <alignment horizontal="center" vertical="center"/>
    </xf>
    <xf numFmtId="176" fontId="25" fillId="0" borderId="343" xfId="0" applyNumberFormat="1" applyFont="1" applyFill="1" applyBorder="1" applyAlignment="1" applyProtection="1">
      <alignment horizontal="distributed" vertical="center" shrinkToFit="1"/>
    </xf>
    <xf numFmtId="0" fontId="25" fillId="0" borderId="344" xfId="0" applyNumberFormat="1" applyFont="1" applyFill="1" applyBorder="1" applyAlignment="1" applyProtection="1">
      <alignment horizontal="center" vertical="center" shrinkToFit="1"/>
    </xf>
    <xf numFmtId="0" fontId="8" fillId="4" borderId="34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64" xfId="0" applyFont="1" applyFill="1" applyBorder="1" applyAlignment="1" applyProtection="1">
      <alignment horizontal="center" vertical="center"/>
    </xf>
    <xf numFmtId="0" fontId="8" fillId="3" borderId="365" xfId="0" applyFont="1" applyFill="1" applyBorder="1" applyAlignment="1" applyProtection="1">
      <alignment horizontal="center" vertical="center"/>
    </xf>
    <xf numFmtId="0" fontId="25" fillId="0" borderId="356" xfId="0" applyFont="1" applyFill="1" applyBorder="1" applyAlignment="1" applyProtection="1">
      <alignment vertical="center"/>
    </xf>
    <xf numFmtId="0" fontId="8" fillId="0" borderId="366" xfId="0" applyFont="1" applyFill="1" applyBorder="1" applyAlignment="1" applyProtection="1">
      <alignment horizontal="center" vertical="center"/>
    </xf>
    <xf numFmtId="0" fontId="8" fillId="0" borderId="367" xfId="0" applyFont="1" applyFill="1" applyBorder="1" applyAlignment="1" applyProtection="1">
      <alignment horizontal="center" vertical="center"/>
    </xf>
    <xf numFmtId="0" fontId="8" fillId="0" borderId="368" xfId="0" applyFont="1" applyFill="1" applyBorder="1" applyAlignment="1" applyProtection="1">
      <alignment horizontal="center" vertical="center"/>
    </xf>
    <xf numFmtId="0" fontId="8" fillId="3" borderId="369" xfId="0" applyFont="1" applyFill="1" applyBorder="1" applyAlignment="1" applyProtection="1">
      <alignment horizontal="center" vertical="center"/>
    </xf>
    <xf numFmtId="0" fontId="8" fillId="3" borderId="370" xfId="0" applyFont="1" applyFill="1" applyBorder="1" applyAlignment="1" applyProtection="1">
      <alignment horizontal="center" vertical="center"/>
    </xf>
    <xf numFmtId="0" fontId="8" fillId="3" borderId="371" xfId="0" applyFont="1" applyFill="1" applyBorder="1" applyAlignment="1" applyProtection="1">
      <alignment horizontal="center" vertical="center"/>
    </xf>
    <xf numFmtId="0" fontId="8" fillId="3" borderId="372" xfId="0" applyFont="1" applyFill="1" applyBorder="1" applyAlignment="1" applyProtection="1">
      <alignment horizontal="center" vertical="center"/>
    </xf>
    <xf numFmtId="0" fontId="8" fillId="3" borderId="373" xfId="0" applyFont="1" applyFill="1" applyBorder="1" applyAlignment="1" applyProtection="1">
      <alignment horizontal="center" vertical="center"/>
    </xf>
    <xf numFmtId="176" fontId="25" fillId="0" borderId="374" xfId="0" applyNumberFormat="1" applyFont="1" applyFill="1" applyBorder="1" applyAlignment="1" applyProtection="1">
      <alignment horizontal="distributed" vertical="center" shrinkToFit="1"/>
    </xf>
    <xf numFmtId="0" fontId="8" fillId="0" borderId="375" xfId="0" applyFont="1" applyFill="1" applyBorder="1" applyAlignment="1" applyProtection="1">
      <alignment horizontal="center" vertical="center"/>
    </xf>
    <xf numFmtId="0" fontId="8" fillId="4" borderId="37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76" xfId="0" applyFont="1" applyFill="1" applyBorder="1" applyAlignment="1" applyProtection="1">
      <alignment horizontal="center" vertical="center"/>
    </xf>
    <xf numFmtId="176" fontId="25" fillId="0" borderId="336" xfId="0" applyNumberFormat="1" applyFont="1" applyFill="1" applyBorder="1" applyAlignment="1" applyProtection="1">
      <alignment horizontal="distributed" vertical="center" shrinkToFit="1"/>
    </xf>
    <xf numFmtId="0" fontId="25" fillId="0" borderId="346" xfId="0" applyNumberFormat="1" applyFont="1" applyFill="1" applyBorder="1" applyAlignment="1" applyProtection="1">
      <alignment horizontal="center" vertical="center" shrinkToFit="1"/>
    </xf>
    <xf numFmtId="0" fontId="25" fillId="0" borderId="337" xfId="0" applyFont="1" applyFill="1" applyBorder="1" applyAlignment="1" applyProtection="1">
      <alignment horizontal="center" vertical="center"/>
    </xf>
    <xf numFmtId="0" fontId="25" fillId="0" borderId="338" xfId="0" applyFont="1" applyFill="1" applyBorder="1" applyAlignment="1" applyProtection="1">
      <alignment horizontal="center" vertical="center" shrinkToFit="1"/>
    </xf>
    <xf numFmtId="0" fontId="8" fillId="6" borderId="313" xfId="0" applyFont="1" applyFill="1" applyBorder="1" applyAlignment="1" applyProtection="1">
      <alignment horizontal="center" vertical="center"/>
    </xf>
    <xf numFmtId="176" fontId="25" fillId="0" borderId="195" xfId="0" applyNumberFormat="1" applyFont="1" applyFill="1" applyBorder="1" applyAlignment="1" applyProtection="1">
      <alignment horizontal="distributed" vertical="center" shrinkToFit="1"/>
    </xf>
    <xf numFmtId="0" fontId="25" fillId="0" borderId="186" xfId="0" applyNumberFormat="1" applyFont="1" applyFill="1" applyBorder="1" applyAlignment="1" applyProtection="1">
      <alignment horizontal="center" vertical="center" shrinkToFit="1"/>
    </xf>
    <xf numFmtId="0" fontId="25" fillId="0" borderId="340" xfId="0" applyFont="1" applyFill="1" applyBorder="1" applyAlignment="1" applyProtection="1">
      <alignment horizontal="center" vertical="center"/>
    </xf>
    <xf numFmtId="0" fontId="25" fillId="0" borderId="341" xfId="0" applyFont="1" applyFill="1" applyBorder="1" applyAlignment="1" applyProtection="1">
      <alignment horizontal="center" vertical="center"/>
    </xf>
    <xf numFmtId="0" fontId="25" fillId="0" borderId="342" xfId="0" applyFont="1" applyFill="1" applyBorder="1" applyAlignment="1" applyProtection="1">
      <alignment horizontal="center" vertical="center"/>
    </xf>
    <xf numFmtId="178" fontId="25" fillId="0" borderId="160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10" xfId="0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177" fontId="25" fillId="0" borderId="6" xfId="0" applyNumberFormat="1" applyFont="1" applyFill="1" applyBorder="1" applyAlignment="1" applyProtection="1">
      <alignment vertical="center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178" fontId="25" fillId="0" borderId="11" xfId="0" applyNumberFormat="1" applyFont="1" applyFill="1" applyBorder="1" applyAlignment="1" applyProtection="1">
      <alignment horizontal="center" vertical="center"/>
    </xf>
    <xf numFmtId="0" fontId="25" fillId="0" borderId="181" xfId="3" applyFont="1" applyFill="1" applyBorder="1" applyAlignment="1" applyProtection="1">
      <alignment horizontal="center" vertical="center"/>
    </xf>
    <xf numFmtId="0" fontId="25" fillId="0" borderId="7" xfId="3" applyFont="1" applyFill="1" applyBorder="1" applyAlignment="1" applyProtection="1">
      <alignment horizontal="center" vertical="center"/>
    </xf>
    <xf numFmtId="0" fontId="25" fillId="0" borderId="8" xfId="3" applyFont="1" applyFill="1" applyBorder="1" applyAlignment="1" applyProtection="1">
      <alignment horizontal="center" vertical="center"/>
    </xf>
    <xf numFmtId="0" fontId="25" fillId="0" borderId="9" xfId="3" applyFont="1" applyFill="1" applyBorder="1" applyAlignment="1" applyProtection="1">
      <alignment horizontal="center" vertical="center"/>
    </xf>
    <xf numFmtId="0" fontId="25" fillId="0" borderId="10" xfId="3" applyFont="1" applyFill="1" applyBorder="1" applyAlignment="1" applyProtection="1">
      <alignment horizontal="center" vertical="center"/>
    </xf>
    <xf numFmtId="0" fontId="25" fillId="0" borderId="280" xfId="0" applyNumberFormat="1" applyFont="1" applyFill="1" applyBorder="1" applyAlignment="1" applyProtection="1">
      <alignment horizontal="center" vertical="center" shrinkToFit="1"/>
    </xf>
    <xf numFmtId="0" fontId="25" fillId="0" borderId="138" xfId="3" applyFont="1" applyFill="1" applyBorder="1" applyAlignment="1" applyProtection="1">
      <alignment horizontal="center" vertical="center" shrinkToFit="1"/>
    </xf>
    <xf numFmtId="0" fontId="25" fillId="0" borderId="44" xfId="3" applyFont="1" applyFill="1" applyBorder="1" applyAlignment="1" applyProtection="1">
      <alignment horizontal="distributed" vertical="center"/>
    </xf>
    <xf numFmtId="0" fontId="25" fillId="0" borderId="46" xfId="3" applyFont="1" applyFill="1" applyBorder="1" applyAlignment="1" applyProtection="1">
      <alignment horizontal="center" vertical="center"/>
    </xf>
    <xf numFmtId="0" fontId="25" fillId="0" borderId="51" xfId="3" applyFont="1" applyFill="1" applyBorder="1" applyAlignment="1" applyProtection="1">
      <alignment horizontal="center" vertical="center"/>
    </xf>
    <xf numFmtId="0" fontId="25" fillId="0" borderId="53" xfId="3" applyFont="1" applyFill="1" applyBorder="1" applyAlignment="1" applyProtection="1">
      <alignment horizontal="center" vertical="center"/>
    </xf>
    <xf numFmtId="178" fontId="25" fillId="0" borderId="46" xfId="3" applyNumberFormat="1" applyFont="1" applyFill="1" applyBorder="1" applyAlignment="1" applyProtection="1">
      <alignment horizontal="center" vertical="center"/>
    </xf>
    <xf numFmtId="0" fontId="25" fillId="0" borderId="54" xfId="3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03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25" fillId="0" borderId="97" xfId="3" applyFont="1" applyFill="1" applyBorder="1" applyAlignment="1" applyProtection="1">
      <alignment horizontal="center" vertical="center"/>
    </xf>
    <xf numFmtId="0" fontId="15" fillId="0" borderId="97" xfId="3" applyFont="1" applyFill="1" applyBorder="1" applyAlignment="1" applyProtection="1">
      <alignment horizontal="center" vertical="center" textRotation="255" wrapText="1"/>
    </xf>
    <xf numFmtId="0" fontId="8" fillId="0" borderId="21" xfId="3" applyFont="1" applyFill="1" applyBorder="1" applyAlignment="1" applyProtection="1">
      <alignment horizontal="center" vertical="center"/>
    </xf>
    <xf numFmtId="0" fontId="8" fillId="0" borderId="18" xfId="3" applyFont="1" applyFill="1" applyBorder="1" applyAlignment="1" applyProtection="1">
      <alignment horizontal="center" vertical="center"/>
    </xf>
    <xf numFmtId="0" fontId="8" fillId="0" borderId="127" xfId="3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138" xfId="0" applyFont="1" applyFill="1" applyBorder="1" applyAlignment="1" applyProtection="1">
      <alignment horizontal="center" vertical="center"/>
    </xf>
    <xf numFmtId="180" fontId="8" fillId="0" borderId="326" xfId="1" applyNumberFormat="1" applyFont="1" applyFill="1" applyBorder="1" applyAlignment="1" applyProtection="1">
      <alignment horizontal="center" vertical="center"/>
    </xf>
    <xf numFmtId="0" fontId="8" fillId="0" borderId="315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127" xfId="3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/>
    </xf>
    <xf numFmtId="0" fontId="8" fillId="0" borderId="180" xfId="0" applyFont="1" applyFill="1" applyBorder="1" applyAlignment="1" applyProtection="1">
      <alignment horizontal="center" vertical="center"/>
    </xf>
    <xf numFmtId="0" fontId="8" fillId="0" borderId="181" xfId="0" applyFont="1" applyFill="1" applyBorder="1" applyAlignment="1" applyProtection="1">
      <alignment horizontal="center" vertical="center"/>
    </xf>
    <xf numFmtId="181" fontId="8" fillId="0" borderId="209" xfId="3" applyNumberFormat="1" applyFont="1" applyFill="1" applyBorder="1" applyAlignment="1" applyProtection="1">
      <alignment horizontal="center" vertical="center"/>
    </xf>
    <xf numFmtId="181" fontId="8" fillId="0" borderId="210" xfId="3" applyNumberFormat="1" applyFont="1" applyFill="1" applyBorder="1" applyAlignment="1" applyProtection="1">
      <alignment horizontal="center" vertical="center"/>
    </xf>
    <xf numFmtId="181" fontId="8" fillId="0" borderId="211" xfId="3" applyNumberFormat="1" applyFont="1" applyFill="1" applyBorder="1" applyAlignment="1" applyProtection="1">
      <alignment horizontal="center" vertical="center"/>
    </xf>
    <xf numFmtId="0" fontId="8" fillId="0" borderId="160" xfId="0" applyFont="1" applyFill="1" applyBorder="1" applyAlignment="1" applyProtection="1">
      <alignment horizontal="center" vertical="center"/>
    </xf>
    <xf numFmtId="0" fontId="8" fillId="0" borderId="166" xfId="0" applyFont="1" applyFill="1" applyBorder="1" applyAlignment="1" applyProtection="1">
      <alignment horizontal="center" vertical="center"/>
    </xf>
    <xf numFmtId="0" fontId="8" fillId="0" borderId="163" xfId="0" applyFont="1" applyFill="1" applyBorder="1" applyAlignment="1" applyProtection="1">
      <alignment horizontal="center" vertical="center"/>
    </xf>
    <xf numFmtId="178" fontId="8" fillId="0" borderId="209" xfId="3" applyNumberFormat="1" applyFont="1" applyFill="1" applyBorder="1" applyAlignment="1" applyProtection="1">
      <alignment horizontal="center" vertical="center"/>
    </xf>
    <xf numFmtId="178" fontId="8" fillId="0" borderId="210" xfId="3" applyNumberFormat="1" applyFont="1" applyFill="1" applyBorder="1" applyAlignment="1" applyProtection="1">
      <alignment horizontal="center" vertical="center"/>
    </xf>
    <xf numFmtId="178" fontId="8" fillId="0" borderId="211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top" wrapText="1"/>
    </xf>
    <xf numFmtId="0" fontId="8" fillId="0" borderId="165" xfId="3" applyFont="1" applyFill="1" applyBorder="1" applyAlignment="1" applyProtection="1">
      <alignment vertical="top" wrapText="1"/>
    </xf>
    <xf numFmtId="0" fontId="8" fillId="0" borderId="191" xfId="0" applyFont="1" applyFill="1" applyBorder="1" applyAlignment="1" applyProtection="1">
      <alignment horizontal="center" vertical="center" wrapText="1"/>
    </xf>
    <xf numFmtId="0" fontId="8" fillId="0" borderId="120" xfId="0" applyFont="1" applyFill="1" applyBorder="1" applyAlignment="1" applyProtection="1">
      <alignment horizontal="center" vertical="center"/>
    </xf>
    <xf numFmtId="0" fontId="8" fillId="0" borderId="192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top" wrapText="1"/>
    </xf>
    <xf numFmtId="0" fontId="8" fillId="0" borderId="214" xfId="0" applyFont="1" applyFill="1" applyBorder="1" applyAlignment="1" applyProtection="1">
      <alignment horizontal="center" vertical="center" wrapText="1"/>
    </xf>
    <xf numFmtId="0" fontId="8" fillId="0" borderId="215" xfId="0" applyFont="1" applyFill="1" applyBorder="1" applyAlignment="1" applyProtection="1">
      <alignment horizontal="center" vertical="center" wrapText="1"/>
    </xf>
    <xf numFmtId="0" fontId="8" fillId="0" borderId="216" xfId="0" applyFont="1" applyFill="1" applyBorder="1" applyAlignment="1" applyProtection="1">
      <alignment horizontal="center" vertical="center" wrapText="1"/>
    </xf>
    <xf numFmtId="0" fontId="8" fillId="0" borderId="136" xfId="3" applyFont="1" applyFill="1" applyBorder="1" applyAlignment="1" applyProtection="1">
      <alignment horizontal="center" vertical="center"/>
    </xf>
    <xf numFmtId="0" fontId="8" fillId="0" borderId="108" xfId="3" applyFont="1" applyFill="1" applyBorder="1" applyAlignment="1" applyProtection="1">
      <alignment horizontal="center" vertical="center"/>
    </xf>
    <xf numFmtId="0" fontId="8" fillId="0" borderId="21" xfId="3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0" fontId="8" fillId="0" borderId="18" xfId="3" applyFont="1" applyFill="1" applyBorder="1" applyAlignment="1" applyProtection="1">
      <alignment horizontal="center" vertical="center"/>
    </xf>
    <xf numFmtId="0" fontId="8" fillId="0" borderId="110" xfId="3" applyFont="1" applyFill="1" applyBorder="1" applyAlignment="1" applyProtection="1">
      <alignment horizontal="center" vertical="center"/>
    </xf>
    <xf numFmtId="0" fontId="8" fillId="0" borderId="19" xfId="3" applyFont="1" applyFill="1" applyBorder="1" applyAlignment="1" applyProtection="1">
      <alignment horizontal="center" vertical="center"/>
    </xf>
    <xf numFmtId="0" fontId="8" fillId="0" borderId="114" xfId="3" applyFont="1" applyFill="1" applyBorder="1" applyAlignment="1" applyProtection="1">
      <alignment horizontal="center" vertical="center"/>
    </xf>
    <xf numFmtId="0" fontId="25" fillId="0" borderId="345" xfId="0" applyFont="1" applyFill="1" applyBorder="1" applyAlignment="1" applyProtection="1">
      <alignment horizontal="center" vertical="center"/>
    </xf>
    <xf numFmtId="0" fontId="25" fillId="0" borderId="75" xfId="0" applyFont="1" applyFill="1" applyBorder="1" applyAlignment="1" applyProtection="1">
      <alignment horizontal="center" vertical="center"/>
    </xf>
    <xf numFmtId="0" fontId="25" fillId="0" borderId="284" xfId="0" applyFont="1" applyFill="1" applyBorder="1" applyAlignment="1" applyProtection="1">
      <alignment horizontal="center" vertical="center"/>
    </xf>
    <xf numFmtId="176" fontId="25" fillId="0" borderId="158" xfId="0" applyNumberFormat="1" applyFont="1" applyFill="1" applyBorder="1" applyAlignment="1" applyProtection="1">
      <alignment horizontal="center" vertical="center" shrinkToFit="1"/>
    </xf>
    <xf numFmtId="176" fontId="25" fillId="0" borderId="208" xfId="0" applyNumberFormat="1" applyFont="1" applyFill="1" applyBorder="1" applyAlignment="1" applyProtection="1">
      <alignment horizontal="center" vertical="center" shrinkToFit="1"/>
    </xf>
    <xf numFmtId="0" fontId="25" fillId="0" borderId="126" xfId="0" applyFont="1" applyFill="1" applyBorder="1" applyAlignment="1" applyProtection="1">
      <alignment horizontal="center" vertical="center"/>
    </xf>
    <xf numFmtId="0" fontId="25" fillId="0" borderId="358" xfId="0" applyNumberFormat="1" applyFont="1" applyFill="1" applyBorder="1" applyAlignment="1" applyProtection="1">
      <alignment horizontal="center" vertical="center" shrinkToFit="1"/>
    </xf>
    <xf numFmtId="0" fontId="25" fillId="0" borderId="359" xfId="0" applyNumberFormat="1" applyFont="1" applyFill="1" applyBorder="1" applyAlignment="1" applyProtection="1">
      <alignment horizontal="center" vertical="center" shrinkToFit="1"/>
    </xf>
    <xf numFmtId="0" fontId="25" fillId="0" borderId="124" xfId="0" applyNumberFormat="1" applyFont="1" applyFill="1" applyBorder="1" applyAlignment="1" applyProtection="1">
      <alignment horizontal="center" vertical="center" shrinkToFit="1"/>
    </xf>
    <xf numFmtId="0" fontId="25" fillId="0" borderId="75" xfId="0" applyNumberFormat="1" applyFont="1" applyFill="1" applyBorder="1" applyAlignment="1" applyProtection="1">
      <alignment horizontal="center" vertical="center" shrinkToFit="1"/>
    </xf>
    <xf numFmtId="0" fontId="8" fillId="0" borderId="177" xfId="0" applyFont="1" applyFill="1" applyBorder="1" applyAlignment="1" applyProtection="1">
      <alignment horizontal="center" vertical="center" textRotation="255"/>
    </xf>
    <xf numFmtId="0" fontId="8" fillId="0" borderId="178" xfId="0" applyFont="1" applyFill="1" applyBorder="1" applyAlignment="1" applyProtection="1">
      <alignment horizontal="center" vertical="center" textRotation="255"/>
    </xf>
    <xf numFmtId="0" fontId="8" fillId="0" borderId="102" xfId="0" applyFont="1" applyFill="1" applyBorder="1" applyAlignment="1" applyProtection="1">
      <alignment horizontal="center" vertical="center" textRotation="255"/>
    </xf>
    <xf numFmtId="0" fontId="8" fillId="0" borderId="172" xfId="0" applyFont="1" applyFill="1" applyBorder="1" applyAlignment="1" applyProtection="1">
      <alignment horizontal="center" vertical="center" textRotation="255"/>
    </xf>
    <xf numFmtId="0" fontId="8" fillId="0" borderId="173" xfId="0" applyFont="1" applyFill="1" applyBorder="1" applyAlignment="1" applyProtection="1">
      <alignment horizontal="center" vertical="center" textRotation="255"/>
    </xf>
    <xf numFmtId="0" fontId="8" fillId="0" borderId="174" xfId="0" applyFont="1" applyFill="1" applyBorder="1" applyAlignment="1" applyProtection="1">
      <alignment horizontal="center" vertical="center" textRotation="255"/>
    </xf>
    <xf numFmtId="0" fontId="8" fillId="0" borderId="154" xfId="0" applyFont="1" applyBorder="1" applyAlignment="1">
      <alignment horizontal="center" vertical="center" textRotation="255"/>
    </xf>
    <xf numFmtId="0" fontId="8" fillId="0" borderId="229" xfId="0" applyFont="1" applyBorder="1" applyAlignment="1">
      <alignment horizontal="center" vertical="center" textRotation="255"/>
    </xf>
    <xf numFmtId="0" fontId="8" fillId="0" borderId="212" xfId="0" applyFont="1" applyBorder="1" applyAlignment="1">
      <alignment horizontal="center" vertical="center" textRotation="255"/>
    </xf>
    <xf numFmtId="0" fontId="1" fillId="0" borderId="16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65" xfId="0" applyFont="1" applyBorder="1" applyAlignment="1">
      <alignment horizontal="center" vertical="center" textRotation="255"/>
    </xf>
    <xf numFmtId="0" fontId="1" fillId="0" borderId="205" xfId="0" applyFont="1" applyBorder="1" applyAlignment="1">
      <alignment horizontal="center" vertical="center" textRotation="255"/>
    </xf>
    <xf numFmtId="0" fontId="1" fillId="0" borderId="258" xfId="0" applyFont="1" applyBorder="1" applyAlignment="1">
      <alignment horizontal="center" vertical="center" textRotation="255"/>
    </xf>
    <xf numFmtId="0" fontId="1" fillId="0" borderId="117" xfId="0" applyFont="1" applyBorder="1" applyAlignment="1">
      <alignment horizontal="center" vertical="center" textRotation="255"/>
    </xf>
    <xf numFmtId="0" fontId="8" fillId="0" borderId="202" xfId="0" applyNumberFormat="1" applyFont="1" applyFill="1" applyBorder="1" applyAlignment="1" applyProtection="1">
      <alignment horizontal="center" vertical="center" shrinkToFit="1"/>
    </xf>
    <xf numFmtId="0" fontId="8" fillId="0" borderId="126" xfId="0" applyNumberFormat="1" applyFont="1" applyFill="1" applyBorder="1" applyAlignment="1" applyProtection="1">
      <alignment horizontal="center" vertical="center" shrinkToFit="1"/>
    </xf>
    <xf numFmtId="176" fontId="8" fillId="0" borderId="124" xfId="0" applyNumberFormat="1" applyFont="1" applyFill="1" applyBorder="1" applyAlignment="1" applyProtection="1">
      <alignment horizontal="center" vertical="center" shrinkToFit="1"/>
    </xf>
    <xf numFmtId="176" fontId="8" fillId="0" borderId="75" xfId="0" applyNumberFormat="1" applyFont="1" applyFill="1" applyBorder="1" applyAlignment="1" applyProtection="1">
      <alignment horizontal="center" vertical="center" shrinkToFit="1"/>
    </xf>
    <xf numFmtId="0" fontId="8" fillId="0" borderId="345" xfId="0" applyFont="1" applyFill="1" applyBorder="1" applyAlignment="1" applyProtection="1">
      <alignment horizontal="center" vertical="center"/>
    </xf>
    <xf numFmtId="0" fontId="8" fillId="0" borderId="75" xfId="0" applyFont="1" applyFill="1" applyBorder="1" applyAlignment="1" applyProtection="1">
      <alignment horizontal="center" vertical="center"/>
    </xf>
    <xf numFmtId="0" fontId="8" fillId="0" borderId="203" xfId="0" applyFont="1" applyFill="1" applyBorder="1" applyAlignment="1" applyProtection="1">
      <alignment horizontal="center" vertical="center"/>
    </xf>
    <xf numFmtId="0" fontId="8" fillId="0" borderId="250" xfId="0" applyFont="1" applyFill="1" applyBorder="1" applyAlignment="1" applyProtection="1">
      <alignment horizontal="center" vertical="center"/>
    </xf>
    <xf numFmtId="0" fontId="8" fillId="0" borderId="203" xfId="0" applyFont="1" applyFill="1" applyBorder="1" applyAlignment="1" applyProtection="1">
      <alignment horizontal="center" vertical="center" wrapText="1" shrinkToFit="1"/>
    </xf>
    <xf numFmtId="0" fontId="8" fillId="0" borderId="204" xfId="0" applyFont="1" applyFill="1" applyBorder="1" applyAlignment="1" applyProtection="1">
      <alignment horizontal="center" vertical="center" shrinkToFit="1"/>
    </xf>
    <xf numFmtId="0" fontId="8" fillId="0" borderId="161" xfId="0" applyFont="1" applyFill="1" applyBorder="1" applyAlignment="1" applyProtection="1">
      <alignment horizontal="center" vertical="center" shrinkToFit="1"/>
    </xf>
    <xf numFmtId="0" fontId="8" fillId="0" borderId="165" xfId="0" applyFont="1" applyFill="1" applyBorder="1" applyAlignment="1" applyProtection="1">
      <alignment horizontal="center" vertical="center" shrinkToFit="1"/>
    </xf>
    <xf numFmtId="0" fontId="8" fillId="0" borderId="205" xfId="0" applyFont="1" applyFill="1" applyBorder="1" applyAlignment="1" applyProtection="1">
      <alignment horizontal="center" vertical="center" shrinkToFit="1"/>
    </xf>
    <xf numFmtId="0" fontId="8" fillId="0" borderId="117" xfId="0" applyFont="1" applyFill="1" applyBorder="1" applyAlignment="1" applyProtection="1">
      <alignment horizontal="center" vertical="center" shrinkToFit="1"/>
    </xf>
    <xf numFmtId="0" fontId="8" fillId="0" borderId="124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176" fontId="8" fillId="0" borderId="157" xfId="0" applyNumberFormat="1" applyFont="1" applyFill="1" applyBorder="1" applyAlignment="1" applyProtection="1">
      <alignment horizontal="center" vertical="center" shrinkToFit="1"/>
    </xf>
    <xf numFmtId="176" fontId="8" fillId="0" borderId="207" xfId="0" applyNumberFormat="1" applyFont="1" applyFill="1" applyBorder="1" applyAlignment="1" applyProtection="1">
      <alignment horizontal="center" vertical="center" shrinkToFit="1"/>
    </xf>
    <xf numFmtId="0" fontId="8" fillId="0" borderId="261" xfId="0" applyFont="1" applyFill="1" applyBorder="1" applyAlignment="1" applyProtection="1">
      <alignment horizontal="center" vertical="center"/>
    </xf>
    <xf numFmtId="0" fontId="8" fillId="0" borderId="262" xfId="0" applyFont="1" applyFill="1" applyBorder="1" applyAlignment="1" applyProtection="1">
      <alignment horizontal="center" vertical="center"/>
    </xf>
    <xf numFmtId="0" fontId="8" fillId="0" borderId="154" xfId="0" applyFont="1" applyFill="1" applyBorder="1" applyAlignment="1" applyProtection="1">
      <alignment horizontal="center" vertical="center" textRotation="255"/>
    </xf>
    <xf numFmtId="0" fontId="8" fillId="0" borderId="229" xfId="0" applyFont="1" applyFill="1" applyBorder="1" applyAlignment="1" applyProtection="1">
      <alignment horizontal="center" vertical="center" textRotation="255"/>
    </xf>
    <xf numFmtId="0" fontId="8" fillId="0" borderId="212" xfId="0" applyFont="1" applyFill="1" applyBorder="1" applyAlignment="1" applyProtection="1">
      <alignment horizontal="center" vertical="center" textRotation="255"/>
    </xf>
    <xf numFmtId="0" fontId="8" fillId="0" borderId="161" xfId="0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center" vertical="center" textRotation="255"/>
    </xf>
    <xf numFmtId="0" fontId="8" fillId="0" borderId="165" xfId="0" applyFont="1" applyFill="1" applyBorder="1" applyAlignment="1" applyProtection="1">
      <alignment horizontal="center" vertical="center" textRotation="255"/>
    </xf>
    <xf numFmtId="0" fontId="8" fillId="0" borderId="155" xfId="0" applyFont="1" applyFill="1" applyBorder="1" applyAlignment="1" applyProtection="1">
      <alignment horizontal="center" vertical="center" textRotation="255"/>
    </xf>
    <xf numFmtId="0" fontId="8" fillId="0" borderId="186" xfId="0" applyFont="1" applyFill="1" applyBorder="1" applyAlignment="1" applyProtection="1">
      <alignment horizontal="center" vertical="center" textRotation="255"/>
    </xf>
    <xf numFmtId="0" fontId="8" fillId="0" borderId="194" xfId="0" applyFont="1" applyFill="1" applyBorder="1" applyAlignment="1" applyProtection="1">
      <alignment horizontal="center" vertical="center" textRotation="255"/>
    </xf>
    <xf numFmtId="0" fontId="8" fillId="0" borderId="158" xfId="0" applyNumberFormat="1" applyFont="1" applyFill="1" applyBorder="1" applyAlignment="1" applyProtection="1">
      <alignment horizontal="center" vertical="center" shrinkToFit="1"/>
    </xf>
    <xf numFmtId="0" fontId="8" fillId="0" borderId="241" xfId="0" applyFont="1" applyFill="1" applyBorder="1" applyAlignment="1" applyProtection="1">
      <alignment horizontal="center" vertical="center"/>
    </xf>
    <xf numFmtId="0" fontId="8" fillId="0" borderId="124" xfId="0" applyNumberFormat="1" applyFont="1" applyFill="1" applyBorder="1" applyAlignment="1" applyProtection="1">
      <alignment horizontal="center" vertical="center" shrinkToFit="1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8" fillId="0" borderId="157" xfId="0" applyNumberFormat="1" applyFont="1" applyFill="1" applyBorder="1" applyAlignment="1" applyProtection="1">
      <alignment horizontal="center" vertical="center" shrinkToFit="1"/>
    </xf>
    <xf numFmtId="0" fontId="8" fillId="0" borderId="58" xfId="0" applyNumberFormat="1" applyFont="1" applyFill="1" applyBorder="1" applyAlignment="1" applyProtection="1">
      <alignment horizontal="center" vertical="center"/>
    </xf>
    <xf numFmtId="0" fontId="25" fillId="0" borderId="202" xfId="0" applyNumberFormat="1" applyFont="1" applyFill="1" applyBorder="1" applyAlignment="1" applyProtection="1">
      <alignment horizontal="center" vertical="center" shrinkToFit="1"/>
    </xf>
    <xf numFmtId="0" fontId="25" fillId="0" borderId="126" xfId="0" applyNumberFormat="1" applyFont="1" applyFill="1" applyBorder="1" applyAlignment="1" applyProtection="1">
      <alignment horizontal="center" vertical="center" shrinkToFit="1"/>
    </xf>
    <xf numFmtId="0" fontId="8" fillId="0" borderId="173" xfId="3" applyFont="1" applyFill="1" applyBorder="1" applyAlignment="1" applyProtection="1">
      <alignment horizontal="center" vertical="center" wrapText="1"/>
    </xf>
    <xf numFmtId="0" fontId="8" fillId="0" borderId="186" xfId="3" applyFont="1" applyFill="1" applyBorder="1" applyAlignment="1" applyProtection="1">
      <alignment horizontal="center" vertical="center" wrapText="1"/>
    </xf>
    <xf numFmtId="0" fontId="8" fillId="0" borderId="194" xfId="3" applyFont="1" applyFill="1" applyBorder="1" applyAlignment="1" applyProtection="1">
      <alignment horizontal="center" vertical="center" wrapText="1"/>
    </xf>
    <xf numFmtId="49" fontId="8" fillId="0" borderId="175" xfId="0" applyNumberFormat="1" applyFont="1" applyFill="1" applyBorder="1" applyAlignment="1" applyProtection="1">
      <alignment horizontal="center" vertical="center" textRotation="255"/>
    </xf>
    <xf numFmtId="49" fontId="8" fillId="0" borderId="171" xfId="0" applyNumberFormat="1" applyFont="1" applyFill="1" applyBorder="1" applyAlignment="1" applyProtection="1">
      <alignment horizontal="center" vertical="center" textRotation="255"/>
    </xf>
    <xf numFmtId="49" fontId="8" fillId="0" borderId="102" xfId="0" applyNumberFormat="1" applyFont="1" applyFill="1" applyBorder="1" applyAlignment="1" applyProtection="1">
      <alignment horizontal="center" vertical="center" textRotation="255"/>
    </xf>
    <xf numFmtId="49" fontId="8" fillId="0" borderId="172" xfId="0" applyNumberFormat="1" applyFont="1" applyFill="1" applyBorder="1" applyAlignment="1" applyProtection="1">
      <alignment horizontal="center" vertical="center" textRotation="255"/>
    </xf>
    <xf numFmtId="49" fontId="8" fillId="0" borderId="115" xfId="0" applyNumberFormat="1" applyFont="1" applyFill="1" applyBorder="1" applyAlignment="1" applyProtection="1">
      <alignment horizontal="center" vertical="center" textRotation="255"/>
    </xf>
    <xf numFmtId="49" fontId="8" fillId="0" borderId="176" xfId="0" applyNumberFormat="1" applyFont="1" applyFill="1" applyBorder="1" applyAlignment="1" applyProtection="1">
      <alignment horizontal="center" vertical="center" textRotation="255"/>
    </xf>
    <xf numFmtId="49" fontId="8" fillId="0" borderId="197" xfId="0" applyNumberFormat="1" applyFont="1" applyFill="1" applyBorder="1" applyAlignment="1" applyProtection="1">
      <alignment horizontal="center" vertical="center" textRotation="255"/>
    </xf>
    <xf numFmtId="0" fontId="1" fillId="0" borderId="239" xfId="0" applyFont="1" applyBorder="1" applyAlignment="1">
      <alignment horizontal="center" vertical="center"/>
    </xf>
    <xf numFmtId="0" fontId="1" fillId="0" borderId="19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5" xfId="0" applyFont="1" applyBorder="1" applyAlignment="1">
      <alignment horizontal="center" vertical="center"/>
    </xf>
    <xf numFmtId="0" fontId="8" fillId="0" borderId="159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49" fontId="8" fillId="0" borderId="193" xfId="0" applyNumberFormat="1" applyFont="1" applyFill="1" applyBorder="1" applyAlignment="1" applyProtection="1">
      <alignment horizontal="center" vertical="center" textRotation="255"/>
    </xf>
    <xf numFmtId="0" fontId="1" fillId="0" borderId="96" xfId="0" applyFont="1" applyBorder="1" applyAlignment="1">
      <alignment horizontal="center" vertical="center" textRotation="255"/>
    </xf>
    <xf numFmtId="0" fontId="1" fillId="0" borderId="116" xfId="0" applyFont="1" applyBorder="1" applyAlignment="1">
      <alignment horizontal="center" vertical="center" textRotation="255"/>
    </xf>
    <xf numFmtId="0" fontId="8" fillId="4" borderId="217" xfId="0" applyFont="1" applyFill="1" applyBorder="1" applyAlignment="1" applyProtection="1">
      <alignment horizontal="center" vertical="center" textRotation="255" wrapText="1"/>
    </xf>
    <xf numFmtId="0" fontId="8" fillId="4" borderId="195" xfId="0" applyFont="1" applyFill="1" applyBorder="1" applyAlignment="1" applyProtection="1">
      <alignment horizontal="center" vertical="center" textRotation="255" wrapText="1"/>
    </xf>
    <xf numFmtId="0" fontId="8" fillId="5" borderId="182" xfId="3" applyFont="1" applyFill="1" applyBorder="1" applyAlignment="1" applyProtection="1">
      <alignment horizontal="center" vertical="center" textRotation="255" wrapText="1"/>
    </xf>
    <xf numFmtId="0" fontId="8" fillId="5" borderId="183" xfId="3" applyFont="1" applyFill="1" applyBorder="1" applyAlignment="1" applyProtection="1">
      <alignment horizontal="center" vertical="center" textRotation="255" wrapText="1"/>
    </xf>
    <xf numFmtId="0" fontId="8" fillId="0" borderId="81" xfId="3" applyFont="1" applyFill="1" applyBorder="1" applyAlignment="1" applyProtection="1">
      <alignment horizontal="center" vertical="center" textRotation="255" wrapText="1"/>
    </xf>
    <xf numFmtId="0" fontId="8" fillId="0" borderId="195" xfId="3" applyFont="1" applyFill="1" applyBorder="1" applyAlignment="1" applyProtection="1">
      <alignment horizontal="center" vertical="center" textRotation="255" wrapText="1"/>
    </xf>
    <xf numFmtId="0" fontId="8" fillId="0" borderId="159" xfId="3" applyFont="1" applyFill="1" applyBorder="1" applyAlignment="1" applyProtection="1">
      <alignment horizontal="center" vertical="center" textRotation="255" wrapText="1"/>
    </xf>
    <xf numFmtId="0" fontId="8" fillId="0" borderId="14" xfId="3" applyFont="1" applyFill="1" applyBorder="1" applyAlignment="1" applyProtection="1">
      <alignment horizontal="center" vertical="center" textRotation="255" wrapText="1"/>
    </xf>
    <xf numFmtId="0" fontId="8" fillId="0" borderId="55" xfId="3" applyFont="1" applyFill="1" applyBorder="1" applyAlignment="1" applyProtection="1">
      <alignment horizontal="center" vertical="center" textRotation="255" wrapText="1"/>
    </xf>
    <xf numFmtId="0" fontId="8" fillId="0" borderId="15" xfId="3" applyFont="1" applyFill="1" applyBorder="1" applyAlignment="1" applyProtection="1">
      <alignment horizontal="center" vertical="center" textRotation="255" wrapText="1"/>
    </xf>
    <xf numFmtId="0" fontId="8" fillId="0" borderId="133" xfId="3" applyFont="1" applyFill="1" applyBorder="1" applyAlignment="1" applyProtection="1">
      <alignment horizontal="center" vertical="center" textRotation="255" wrapText="1"/>
    </xf>
    <xf numFmtId="0" fontId="8" fillId="0" borderId="218" xfId="0" applyFont="1" applyFill="1" applyBorder="1" applyAlignment="1" applyProtection="1">
      <alignment horizontal="center" vertical="top" textRotation="255" wrapText="1"/>
    </xf>
    <xf numFmtId="0" fontId="8" fillId="0" borderId="181" xfId="0" applyFont="1" applyFill="1" applyBorder="1" applyAlignment="1" applyProtection="1">
      <alignment horizontal="center" vertical="top" textRotation="255" wrapText="1"/>
    </xf>
    <xf numFmtId="0" fontId="8" fillId="0" borderId="175" xfId="3" applyFont="1" applyFill="1" applyBorder="1" applyAlignment="1" applyProtection="1">
      <alignment horizontal="center" vertical="center" textRotation="255"/>
    </xf>
    <xf numFmtId="0" fontId="8" fillId="0" borderId="171" xfId="3" applyFont="1" applyFill="1" applyBorder="1" applyAlignment="1" applyProtection="1">
      <alignment horizontal="center" vertical="center" textRotation="255"/>
    </xf>
    <xf numFmtId="0" fontId="8" fillId="0" borderId="102" xfId="3" applyFont="1" applyFill="1" applyBorder="1" applyAlignment="1" applyProtection="1">
      <alignment horizontal="center" vertical="center" textRotation="255"/>
    </xf>
    <xf numFmtId="0" fontId="8" fillId="0" borderId="172" xfId="3" applyFont="1" applyFill="1" applyBorder="1" applyAlignment="1" applyProtection="1">
      <alignment horizontal="center" vertical="center" textRotation="255"/>
    </xf>
    <xf numFmtId="0" fontId="8" fillId="0" borderId="173" xfId="3" applyFont="1" applyFill="1" applyBorder="1" applyAlignment="1" applyProtection="1">
      <alignment horizontal="center" vertical="center" textRotation="255"/>
    </xf>
    <xf numFmtId="0" fontId="8" fillId="0" borderId="174" xfId="3" applyFont="1" applyFill="1" applyBorder="1" applyAlignment="1" applyProtection="1">
      <alignment horizontal="center" vertical="center" textRotation="255"/>
    </xf>
    <xf numFmtId="0" fontId="8" fillId="0" borderId="197" xfId="0" applyFont="1" applyFill="1" applyBorder="1" applyAlignment="1" applyProtection="1">
      <alignment horizontal="center" vertical="center" textRotation="255" wrapText="1"/>
    </xf>
    <xf numFmtId="0" fontId="8" fillId="0" borderId="198" xfId="0" applyFont="1" applyFill="1" applyBorder="1" applyAlignment="1" applyProtection="1">
      <alignment horizontal="center" vertical="center" textRotation="255" wrapText="1"/>
    </xf>
    <xf numFmtId="0" fontId="8" fillId="0" borderId="161" xfId="0" applyFont="1" applyFill="1" applyBorder="1" applyAlignment="1" applyProtection="1">
      <alignment horizontal="center" vertical="center" textRotation="255" wrapText="1"/>
    </xf>
    <xf numFmtId="0" fontId="8" fillId="0" borderId="165" xfId="0" applyFont="1" applyFill="1" applyBorder="1" applyAlignment="1" applyProtection="1">
      <alignment horizontal="center" vertical="center" textRotation="255" wrapText="1"/>
    </xf>
    <xf numFmtId="0" fontId="8" fillId="0" borderId="155" xfId="0" applyFont="1" applyFill="1" applyBorder="1" applyAlignment="1" applyProtection="1">
      <alignment horizontal="center" vertical="center" textRotation="255" wrapText="1"/>
    </xf>
    <xf numFmtId="0" fontId="8" fillId="0" borderId="194" xfId="0" applyFont="1" applyFill="1" applyBorder="1" applyAlignment="1" applyProtection="1">
      <alignment horizontal="center" vertical="center" textRotation="255" wrapText="1"/>
    </xf>
    <xf numFmtId="0" fontId="8" fillId="0" borderId="199" xfId="3" applyFont="1" applyFill="1" applyBorder="1" applyAlignment="1" applyProtection="1">
      <alignment horizontal="center" vertical="center"/>
    </xf>
    <xf numFmtId="0" fontId="8" fillId="0" borderId="81" xfId="3" applyFont="1" applyFill="1" applyBorder="1" applyAlignment="1" applyProtection="1">
      <alignment horizontal="center" vertical="center"/>
    </xf>
    <xf numFmtId="0" fontId="8" fillId="0" borderId="195" xfId="3" applyFont="1" applyFill="1" applyBorder="1" applyAlignment="1" applyProtection="1">
      <alignment horizontal="center" vertical="center"/>
    </xf>
    <xf numFmtId="0" fontId="8" fillId="0" borderId="157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119" xfId="3" applyFont="1" applyFill="1" applyBorder="1" applyAlignment="1" applyProtection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15" fillId="0" borderId="180" xfId="0" applyFont="1" applyBorder="1" applyAlignment="1" applyProtection="1">
      <alignment horizontal="center" vertical="center" textRotation="255" wrapText="1"/>
    </xf>
    <xf numFmtId="0" fontId="15" fillId="0" borderId="97" xfId="0" applyFont="1" applyBorder="1" applyAlignment="1" applyProtection="1">
      <alignment horizontal="center" vertical="center" textRotation="255" wrapText="1"/>
    </xf>
    <xf numFmtId="0" fontId="15" fillId="0" borderId="181" xfId="0" applyFont="1" applyBorder="1" applyAlignment="1" applyProtection="1">
      <alignment horizontal="center" vertical="center" textRotation="255" wrapText="1"/>
    </xf>
    <xf numFmtId="0" fontId="8" fillId="0" borderId="154" xfId="0" applyFont="1" applyBorder="1" applyAlignment="1" applyProtection="1">
      <alignment horizontal="center" vertical="center" wrapText="1" shrinkToFit="1"/>
    </xf>
    <xf numFmtId="0" fontId="8" fillId="0" borderId="212" xfId="0" applyFont="1" applyBorder="1" applyAlignment="1" applyProtection="1">
      <alignment horizontal="center" vertical="center" shrinkToFit="1"/>
    </xf>
    <xf numFmtId="0" fontId="8" fillId="0" borderId="158" xfId="0" applyFont="1" applyBorder="1" applyAlignment="1" applyProtection="1">
      <alignment horizontal="center" vertical="center" shrinkToFit="1"/>
    </xf>
    <xf numFmtId="0" fontId="8" fillId="0" borderId="162" xfId="0" applyFont="1" applyBorder="1" applyAlignment="1" applyProtection="1">
      <alignment horizontal="center" vertical="center" shrinkToFit="1"/>
    </xf>
    <xf numFmtId="0" fontId="8" fillId="0" borderId="179" xfId="3" applyFont="1" applyFill="1" applyBorder="1" applyAlignment="1" applyProtection="1">
      <alignment horizontal="center" vertical="center" textRotation="255" wrapText="1"/>
    </xf>
    <xf numFmtId="0" fontId="8" fillId="0" borderId="96" xfId="3" applyFont="1" applyFill="1" applyBorder="1" applyAlignment="1" applyProtection="1">
      <alignment horizontal="center" vertical="center" textRotation="255" wrapText="1"/>
    </xf>
    <xf numFmtId="0" fontId="8" fillId="0" borderId="6" xfId="3" applyFont="1" applyFill="1" applyBorder="1" applyAlignment="1" applyProtection="1">
      <alignment horizontal="center" vertical="center" textRotation="255" wrapText="1"/>
    </xf>
    <xf numFmtId="0" fontId="8" fillId="0" borderId="200" xfId="3" applyFont="1" applyFill="1" applyBorder="1" applyAlignment="1" applyProtection="1">
      <alignment horizontal="center" vertical="center" wrapText="1"/>
    </xf>
    <xf numFmtId="0" fontId="8" fillId="0" borderId="123" xfId="3" applyFont="1" applyFill="1" applyBorder="1" applyAlignment="1" applyProtection="1">
      <alignment horizontal="center" vertical="center" wrapText="1"/>
    </xf>
    <xf numFmtId="0" fontId="8" fillId="0" borderId="201" xfId="3" applyFont="1" applyFill="1" applyBorder="1" applyAlignment="1" applyProtection="1">
      <alignment horizontal="center" vertical="center" wrapText="1"/>
    </xf>
    <xf numFmtId="0" fontId="8" fillId="0" borderId="66" xfId="3" applyFont="1" applyFill="1" applyBorder="1" applyAlignment="1" applyProtection="1">
      <alignment horizontal="center" vertical="center" textRotation="255" wrapText="1"/>
    </xf>
    <xf numFmtId="0" fontId="13" fillId="0" borderId="0" xfId="3" applyFont="1" applyFill="1" applyBorder="1" applyAlignment="1" applyProtection="1">
      <alignment horizontal="right" vertical="center"/>
    </xf>
    <xf numFmtId="0" fontId="13" fillId="4" borderId="187" xfId="0" applyFont="1" applyFill="1" applyBorder="1" applyProtection="1">
      <alignment vertical="center"/>
      <protection locked="0"/>
    </xf>
    <xf numFmtId="0" fontId="13" fillId="4" borderId="188" xfId="3" applyFont="1" applyFill="1" applyBorder="1" applyAlignment="1" applyProtection="1">
      <alignment horizontal="center" vertical="center"/>
      <protection locked="0"/>
    </xf>
    <xf numFmtId="0" fontId="13" fillId="4" borderId="189" xfId="3" applyFont="1" applyFill="1" applyBorder="1" applyAlignment="1" applyProtection="1">
      <alignment horizontal="center" vertical="center"/>
      <protection locked="0"/>
    </xf>
    <xf numFmtId="0" fontId="13" fillId="4" borderId="190" xfId="3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left" vertical="center"/>
    </xf>
    <xf numFmtId="0" fontId="25" fillId="0" borderId="0" xfId="3" applyFont="1" applyFill="1" applyBorder="1" applyAlignment="1" applyProtection="1">
      <alignment horizontal="right" vertical="center"/>
    </xf>
    <xf numFmtId="0" fontId="8" fillId="4" borderId="119" xfId="0" applyFont="1" applyFill="1" applyBorder="1" applyAlignment="1" applyProtection="1">
      <alignment horizontal="center" vertical="center" wrapText="1"/>
    </xf>
    <xf numFmtId="0" fontId="8" fillId="4" borderId="121" xfId="0" applyFont="1" applyFill="1" applyBorder="1" applyAlignment="1" applyProtection="1">
      <alignment horizontal="center" vertical="center" wrapText="1"/>
    </xf>
    <xf numFmtId="0" fontId="8" fillId="0" borderId="119" xfId="3" applyFont="1" applyFill="1" applyBorder="1" applyAlignment="1" applyProtection="1">
      <alignment horizontal="center" vertical="center" wrapText="1"/>
    </xf>
    <xf numFmtId="0" fontId="8" fillId="0" borderId="121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center" vertical="center" textRotation="255"/>
    </xf>
    <xf numFmtId="0" fontId="8" fillId="0" borderId="55" xfId="3" applyFont="1" applyFill="1" applyBorder="1" applyAlignment="1" applyProtection="1">
      <alignment horizontal="center" vertical="center" textRotation="255"/>
    </xf>
    <xf numFmtId="0" fontId="8" fillId="0" borderId="159" xfId="3" applyFont="1" applyFill="1" applyBorder="1" applyAlignment="1" applyProtection="1">
      <alignment horizontal="center" vertical="center" textRotation="255"/>
    </xf>
    <xf numFmtId="0" fontId="8" fillId="0" borderId="14" xfId="3" applyFont="1" applyFill="1" applyBorder="1" applyAlignment="1" applyProtection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8" fillId="0" borderId="141" xfId="3" applyFont="1" applyFill="1" applyBorder="1" applyAlignment="1" applyProtection="1">
      <alignment horizontal="center" vertical="center" textRotation="255" wrapText="1"/>
    </xf>
    <xf numFmtId="0" fontId="8" fillId="0" borderId="184" xfId="0" applyFont="1" applyFill="1" applyBorder="1" applyAlignment="1">
      <alignment horizontal="center" vertical="center" textRotation="255" wrapText="1"/>
    </xf>
    <xf numFmtId="0" fontId="8" fillId="0" borderId="307" xfId="0" applyFont="1" applyFill="1" applyBorder="1" applyAlignment="1">
      <alignment horizontal="center" vertical="center" textRotation="255" wrapText="1"/>
    </xf>
    <xf numFmtId="0" fontId="8" fillId="0" borderId="180" xfId="3" applyFont="1" applyFill="1" applyBorder="1" applyAlignment="1" applyProtection="1">
      <alignment horizontal="center" vertical="center" textRotation="255" wrapText="1"/>
    </xf>
    <xf numFmtId="0" fontId="8" fillId="0" borderId="97" xfId="3" applyFont="1" applyFill="1" applyBorder="1" applyAlignment="1" applyProtection="1">
      <alignment horizontal="center" vertical="center" textRotation="255" wrapText="1"/>
    </xf>
    <xf numFmtId="0" fontId="8" fillId="0" borderId="181" xfId="3" applyFont="1" applyFill="1" applyBorder="1" applyAlignment="1" applyProtection="1">
      <alignment horizontal="center" vertical="center" textRotation="255" wrapText="1"/>
    </xf>
    <xf numFmtId="0" fontId="8" fillId="0" borderId="119" xfId="0" applyFont="1" applyFill="1" applyBorder="1" applyAlignment="1" applyProtection="1">
      <alignment horizontal="center" vertical="center" wrapText="1"/>
    </xf>
    <xf numFmtId="0" fontId="8" fillId="0" borderId="123" xfId="0" applyFont="1" applyFill="1" applyBorder="1" applyAlignment="1" applyProtection="1">
      <alignment horizontal="center" vertical="center" wrapText="1"/>
    </xf>
    <xf numFmtId="0" fontId="8" fillId="0" borderId="121" xfId="0" applyFont="1" applyFill="1" applyBorder="1" applyAlignment="1" applyProtection="1">
      <alignment horizontal="center" vertical="center" wrapText="1"/>
    </xf>
    <xf numFmtId="0" fontId="8" fillId="0" borderId="186" xfId="0" applyFont="1" applyFill="1" applyBorder="1" applyAlignment="1" applyProtection="1">
      <alignment horizontal="center" vertical="center" wrapText="1"/>
    </xf>
    <xf numFmtId="0" fontId="8" fillId="0" borderId="186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3" xfId="0" applyFont="1" applyFill="1" applyBorder="1" applyAlignment="1" applyProtection="1">
      <alignment horizontal="center" vertical="center" textRotation="255" wrapText="1"/>
    </xf>
    <xf numFmtId="0" fontId="8" fillId="0" borderId="6" xfId="0" applyFont="1" applyFill="1" applyBorder="1" applyAlignment="1" applyProtection="1">
      <alignment horizontal="center" vertical="center" textRotation="255" wrapText="1"/>
    </xf>
    <xf numFmtId="0" fontId="25" fillId="0" borderId="206" xfId="0" applyNumberFormat="1" applyFont="1" applyFill="1" applyBorder="1" applyAlignment="1" applyProtection="1">
      <alignment horizontal="center" vertical="center" shrinkToFit="1"/>
    </xf>
    <xf numFmtId="0" fontId="25" fillId="0" borderId="285" xfId="0" applyNumberFormat="1" applyFont="1" applyFill="1" applyBorder="1" applyAlignment="1" applyProtection="1">
      <alignment horizontal="center" vertical="center" shrinkToFit="1"/>
    </xf>
    <xf numFmtId="0" fontId="8" fillId="0" borderId="203" xfId="0" applyFont="1" applyBorder="1" applyAlignment="1" applyProtection="1">
      <alignment horizontal="center" vertical="center" wrapText="1" shrinkToFit="1"/>
    </xf>
    <xf numFmtId="0" fontId="8" fillId="0" borderId="204" xfId="0" applyFont="1" applyBorder="1" applyAlignment="1" applyProtection="1">
      <alignment horizontal="center" vertical="center" shrinkToFit="1"/>
    </xf>
    <xf numFmtId="0" fontId="8" fillId="0" borderId="161" xfId="0" applyFont="1" applyBorder="1" applyAlignment="1" applyProtection="1">
      <alignment horizontal="center" vertical="center" shrinkToFit="1"/>
    </xf>
    <xf numFmtId="0" fontId="8" fillId="0" borderId="165" xfId="0" applyFont="1" applyBorder="1" applyAlignment="1" applyProtection="1">
      <alignment horizontal="center" vertical="center" shrinkToFit="1"/>
    </xf>
    <xf numFmtId="0" fontId="8" fillId="0" borderId="284" xfId="0" applyFont="1" applyFill="1" applyBorder="1" applyAlignment="1" applyProtection="1">
      <alignment horizontal="center" vertical="center"/>
    </xf>
    <xf numFmtId="0" fontId="25" fillId="0" borderId="196" xfId="0" applyFont="1" applyFill="1" applyBorder="1" applyAlignment="1" applyProtection="1">
      <alignment horizontal="center" vertical="center"/>
    </xf>
    <xf numFmtId="0" fontId="8" fillId="0" borderId="196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85" xfId="0" applyFont="1" applyFill="1" applyBorder="1" applyAlignment="1">
      <alignment horizontal="center" vertical="center" textRotation="255" wrapText="1"/>
    </xf>
    <xf numFmtId="176" fontId="8" fillId="0" borderId="154" xfId="0" applyNumberFormat="1" applyFont="1" applyFill="1" applyBorder="1" applyAlignment="1" applyProtection="1">
      <alignment horizontal="center" vertical="center" textRotation="255" shrinkToFit="1"/>
    </xf>
    <xf numFmtId="176" fontId="8" fillId="0" borderId="212" xfId="0" applyNumberFormat="1" applyFont="1" applyFill="1" applyBorder="1" applyAlignment="1" applyProtection="1">
      <alignment horizontal="center" vertical="center" textRotation="255" shrinkToFit="1"/>
    </xf>
    <xf numFmtId="176" fontId="8" fillId="0" borderId="161" xfId="0" applyNumberFormat="1" applyFont="1" applyFill="1" applyBorder="1" applyAlignment="1" applyProtection="1">
      <alignment horizontal="center" vertical="center" textRotation="255" shrinkToFit="1"/>
    </xf>
    <xf numFmtId="176" fontId="8" fillId="0" borderId="165" xfId="0" applyNumberFormat="1" applyFont="1" applyFill="1" applyBorder="1" applyAlignment="1" applyProtection="1">
      <alignment horizontal="center" vertical="center" textRotation="255" shrinkToFit="1"/>
    </xf>
    <xf numFmtId="176" fontId="8" fillId="0" borderId="155" xfId="0" applyNumberFormat="1" applyFont="1" applyFill="1" applyBorder="1" applyAlignment="1" applyProtection="1">
      <alignment horizontal="center" vertical="center" textRotation="255" shrinkToFit="1"/>
    </xf>
    <xf numFmtId="176" fontId="8" fillId="0" borderId="194" xfId="0" applyNumberFormat="1" applyFont="1" applyFill="1" applyBorder="1" applyAlignment="1" applyProtection="1">
      <alignment horizontal="center" vertical="center" textRotation="255" shrinkToFit="1"/>
    </xf>
    <xf numFmtId="0" fontId="8" fillId="0" borderId="205" xfId="0" applyFont="1" applyFill="1" applyBorder="1" applyAlignment="1" applyProtection="1">
      <alignment horizontal="center" vertical="center" textRotation="255"/>
    </xf>
    <xf numFmtId="0" fontId="8" fillId="0" borderId="258" xfId="0" applyFont="1" applyFill="1" applyBorder="1" applyAlignment="1" applyProtection="1">
      <alignment horizontal="center" vertical="center" textRotation="255"/>
    </xf>
    <xf numFmtId="0" fontId="8" fillId="0" borderId="117" xfId="0" applyFont="1" applyFill="1" applyBorder="1" applyAlignment="1" applyProtection="1">
      <alignment horizontal="center" vertical="center" textRotation="255"/>
    </xf>
    <xf numFmtId="0" fontId="25" fillId="0" borderId="62" xfId="0" applyNumberFormat="1" applyFont="1" applyFill="1" applyBorder="1" applyAlignment="1" applyProtection="1">
      <alignment horizontal="center" vertical="center" shrinkToFit="1"/>
    </xf>
    <xf numFmtId="0" fontId="26" fillId="0" borderId="0" xfId="3" applyFont="1" applyFill="1" applyBorder="1" applyAlignment="1" applyProtection="1">
      <alignment horizontal="left" vertical="center"/>
    </xf>
    <xf numFmtId="0" fontId="25" fillId="0" borderId="175" xfId="3" applyFont="1" applyFill="1" applyBorder="1" applyAlignment="1" applyProtection="1">
      <alignment horizontal="center" vertical="center" textRotation="255"/>
    </xf>
    <xf numFmtId="0" fontId="25" fillId="0" borderId="171" xfId="3" applyFont="1" applyFill="1" applyBorder="1" applyAlignment="1" applyProtection="1">
      <alignment horizontal="center" vertical="center" textRotation="255"/>
    </xf>
    <xf numFmtId="0" fontId="25" fillId="0" borderId="102" xfId="3" applyFont="1" applyFill="1" applyBorder="1" applyAlignment="1" applyProtection="1">
      <alignment horizontal="center" vertical="center" textRotation="255"/>
    </xf>
    <xf numFmtId="0" fontId="25" fillId="0" borderId="172" xfId="3" applyFont="1" applyFill="1" applyBorder="1" applyAlignment="1" applyProtection="1">
      <alignment horizontal="center" vertical="center" textRotation="255"/>
    </xf>
    <xf numFmtId="0" fontId="25" fillId="0" borderId="173" xfId="3" applyFont="1" applyFill="1" applyBorder="1" applyAlignment="1" applyProtection="1">
      <alignment horizontal="center" vertical="center" textRotation="255"/>
    </xf>
    <xf numFmtId="0" fontId="25" fillId="0" borderId="174" xfId="3" applyFont="1" applyFill="1" applyBorder="1" applyAlignment="1" applyProtection="1">
      <alignment horizontal="center" vertical="center" textRotation="255"/>
    </xf>
    <xf numFmtId="0" fontId="25" fillId="0" borderId="197" xfId="0" applyFont="1" applyFill="1" applyBorder="1" applyAlignment="1" applyProtection="1">
      <alignment horizontal="center" vertical="center" textRotation="255" wrapText="1"/>
    </xf>
    <xf numFmtId="0" fontId="25" fillId="0" borderId="198" xfId="0" applyFont="1" applyFill="1" applyBorder="1" applyAlignment="1" applyProtection="1">
      <alignment horizontal="center" vertical="center" textRotation="255" wrapText="1"/>
    </xf>
    <xf numFmtId="0" fontId="25" fillId="0" borderId="161" xfId="0" applyFont="1" applyFill="1" applyBorder="1" applyAlignment="1" applyProtection="1">
      <alignment horizontal="center" vertical="center" textRotation="255" wrapText="1"/>
    </xf>
    <xf numFmtId="0" fontId="25" fillId="0" borderId="165" xfId="0" applyFont="1" applyFill="1" applyBorder="1" applyAlignment="1" applyProtection="1">
      <alignment horizontal="center" vertical="center" textRotation="255" wrapText="1"/>
    </xf>
    <xf numFmtId="0" fontId="25" fillId="0" borderId="155" xfId="0" applyFont="1" applyFill="1" applyBorder="1" applyAlignment="1" applyProtection="1">
      <alignment horizontal="center" vertical="center" textRotation="255" wrapText="1"/>
    </xf>
    <xf numFmtId="0" fontId="25" fillId="0" borderId="194" xfId="0" applyFont="1" applyFill="1" applyBorder="1" applyAlignment="1" applyProtection="1">
      <alignment horizontal="center" vertical="center" textRotation="255" wrapText="1"/>
    </xf>
    <xf numFmtId="0" fontId="25" fillId="0" borderId="199" xfId="3" applyFont="1" applyFill="1" applyBorder="1" applyAlignment="1" applyProtection="1">
      <alignment horizontal="center" vertical="center"/>
    </xf>
    <xf numFmtId="0" fontId="25" fillId="0" borderId="81" xfId="3" applyFont="1" applyFill="1" applyBorder="1" applyAlignment="1" applyProtection="1">
      <alignment horizontal="center" vertical="center"/>
    </xf>
    <xf numFmtId="0" fontId="25" fillId="0" borderId="195" xfId="3" applyFont="1" applyFill="1" applyBorder="1" applyAlignment="1" applyProtection="1">
      <alignment horizontal="center" vertical="center"/>
    </xf>
    <xf numFmtId="0" fontId="25" fillId="0" borderId="179" xfId="3" applyFont="1" applyFill="1" applyBorder="1" applyAlignment="1" applyProtection="1">
      <alignment horizontal="center" vertical="center" textRotation="255" wrapText="1"/>
    </xf>
    <xf numFmtId="0" fontId="25" fillId="0" borderId="96" xfId="3" applyFont="1" applyFill="1" applyBorder="1" applyAlignment="1" applyProtection="1">
      <alignment horizontal="center" vertical="center" textRotation="255" wrapText="1"/>
    </xf>
    <xf numFmtId="0" fontId="25" fillId="0" borderId="6" xfId="3" applyFont="1" applyFill="1" applyBorder="1" applyAlignment="1" applyProtection="1">
      <alignment horizontal="center" vertical="center" textRotation="255" wrapText="1"/>
    </xf>
    <xf numFmtId="0" fontId="25" fillId="0" borderId="159" xfId="3" applyFont="1" applyFill="1" applyBorder="1" applyAlignment="1" applyProtection="1">
      <alignment horizontal="center" vertical="center" textRotation="255" wrapText="1"/>
    </xf>
    <xf numFmtId="0" fontId="25" fillId="0" borderId="55" xfId="3" applyFont="1" applyFill="1" applyBorder="1" applyAlignment="1" applyProtection="1">
      <alignment horizontal="center" vertical="center" textRotation="255" wrapText="1"/>
    </xf>
    <xf numFmtId="0" fontId="25" fillId="0" borderId="193" xfId="0" applyFont="1" applyFill="1" applyBorder="1" applyAlignment="1" applyProtection="1">
      <alignment horizontal="center" vertical="center" textRotation="255" wrapText="1"/>
    </xf>
    <xf numFmtId="0" fontId="25" fillId="0" borderId="6" xfId="0" applyFont="1" applyFill="1" applyBorder="1" applyAlignment="1" applyProtection="1">
      <alignment horizontal="center" vertical="center" textRotation="255" wrapText="1"/>
    </xf>
    <xf numFmtId="0" fontId="25" fillId="0" borderId="184" xfId="0" applyFont="1" applyFill="1" applyBorder="1" applyAlignment="1">
      <alignment horizontal="center" vertical="center" textRotation="255" wrapText="1"/>
    </xf>
    <xf numFmtId="0" fontId="25" fillId="0" borderId="185" xfId="0" applyFont="1" applyFill="1" applyBorder="1" applyAlignment="1">
      <alignment horizontal="center" vertical="center" textRotation="255" wrapText="1"/>
    </xf>
    <xf numFmtId="0" fontId="25" fillId="0" borderId="180" xfId="3" applyFont="1" applyFill="1" applyBorder="1" applyAlignment="1" applyProtection="1">
      <alignment horizontal="center" vertical="center" textRotation="255" wrapText="1"/>
    </xf>
    <xf numFmtId="0" fontId="25" fillId="0" borderId="97" xfId="3" applyFont="1" applyFill="1" applyBorder="1" applyAlignment="1" applyProtection="1">
      <alignment horizontal="center" vertical="center" textRotation="255" wrapText="1"/>
    </xf>
    <xf numFmtId="0" fontId="25" fillId="0" borderId="181" xfId="3" applyFont="1" applyFill="1" applyBorder="1" applyAlignment="1" applyProtection="1">
      <alignment horizontal="center" vertical="center" textRotation="255" wrapText="1"/>
    </xf>
    <xf numFmtId="0" fontId="25" fillId="0" borderId="119" xfId="0" applyFont="1" applyFill="1" applyBorder="1" applyAlignment="1" applyProtection="1">
      <alignment horizontal="center" vertical="center" wrapText="1"/>
    </xf>
    <xf numFmtId="0" fontId="25" fillId="0" borderId="123" xfId="0" applyFont="1" applyFill="1" applyBorder="1" applyAlignment="1" applyProtection="1">
      <alignment horizontal="center" vertical="center" wrapText="1"/>
    </xf>
    <xf numFmtId="0" fontId="25" fillId="0" borderId="121" xfId="0" applyFont="1" applyFill="1" applyBorder="1" applyAlignment="1" applyProtection="1">
      <alignment horizontal="center" vertical="center" wrapText="1"/>
    </xf>
    <xf numFmtId="0" fontId="25" fillId="0" borderId="173" xfId="3" applyFont="1" applyFill="1" applyBorder="1" applyAlignment="1" applyProtection="1">
      <alignment horizontal="center" vertical="center" wrapText="1"/>
    </xf>
    <xf numFmtId="0" fontId="25" fillId="0" borderId="186" xfId="3" applyFont="1" applyFill="1" applyBorder="1" applyAlignment="1" applyProtection="1">
      <alignment horizontal="center" vertical="center" wrapText="1"/>
    </xf>
    <xf numFmtId="0" fontId="25" fillId="0" borderId="186" xfId="0" applyFont="1" applyFill="1" applyBorder="1" applyAlignment="1" applyProtection="1">
      <alignment horizontal="center" vertical="center" wrapText="1"/>
    </xf>
    <xf numFmtId="0" fontId="25" fillId="0" borderId="186" xfId="0" applyFont="1" applyFill="1" applyBorder="1" applyAlignment="1" applyProtection="1">
      <alignment horizontal="center" vertical="center"/>
    </xf>
    <xf numFmtId="0" fontId="25" fillId="0" borderId="194" xfId="0" applyFont="1" applyFill="1" applyBorder="1" applyAlignment="1" applyProtection="1">
      <alignment horizontal="center" vertical="center"/>
    </xf>
    <xf numFmtId="0" fontId="25" fillId="0" borderId="200" xfId="3" applyFont="1" applyFill="1" applyBorder="1" applyAlignment="1" applyProtection="1">
      <alignment horizontal="center" vertical="center" wrapText="1"/>
    </xf>
    <xf numFmtId="0" fontId="25" fillId="0" borderId="123" xfId="3" applyFont="1" applyFill="1" applyBorder="1" applyAlignment="1" applyProtection="1">
      <alignment horizontal="center" vertical="center" wrapText="1"/>
    </xf>
    <xf numFmtId="0" fontId="25" fillId="0" borderId="201" xfId="3" applyFont="1" applyFill="1" applyBorder="1" applyAlignment="1" applyProtection="1">
      <alignment horizontal="center" vertical="center" wrapText="1"/>
    </xf>
    <xf numFmtId="0" fontId="25" fillId="0" borderId="66" xfId="3" applyFont="1" applyFill="1" applyBorder="1" applyAlignment="1" applyProtection="1">
      <alignment horizontal="center" vertical="center" textRotation="255" wrapText="1"/>
    </xf>
    <xf numFmtId="49" fontId="25" fillId="0" borderId="175" xfId="0" applyNumberFormat="1" applyFont="1" applyFill="1" applyBorder="1" applyAlignment="1" applyProtection="1">
      <alignment horizontal="center" vertical="center" textRotation="255"/>
    </xf>
    <xf numFmtId="49" fontId="25" fillId="0" borderId="171" xfId="0" applyNumberFormat="1" applyFont="1" applyFill="1" applyBorder="1" applyAlignment="1" applyProtection="1">
      <alignment horizontal="center" vertical="center" textRotation="255"/>
    </xf>
    <xf numFmtId="49" fontId="25" fillId="0" borderId="102" xfId="0" applyNumberFormat="1" applyFont="1" applyFill="1" applyBorder="1" applyAlignment="1" applyProtection="1">
      <alignment horizontal="center" vertical="center" textRotation="255"/>
    </xf>
    <xf numFmtId="49" fontId="25" fillId="0" borderId="172" xfId="0" applyNumberFormat="1" applyFont="1" applyFill="1" applyBorder="1" applyAlignment="1" applyProtection="1">
      <alignment horizontal="center" vertical="center" textRotation="255"/>
    </xf>
    <xf numFmtId="49" fontId="25" fillId="0" borderId="115" xfId="0" applyNumberFormat="1" applyFont="1" applyFill="1" applyBorder="1" applyAlignment="1" applyProtection="1">
      <alignment horizontal="center" vertical="center" textRotation="255"/>
    </xf>
    <xf numFmtId="49" fontId="25" fillId="0" borderId="176" xfId="0" applyNumberFormat="1" applyFont="1" applyFill="1" applyBorder="1" applyAlignment="1" applyProtection="1">
      <alignment horizontal="center" vertical="center" textRotation="255"/>
    </xf>
    <xf numFmtId="49" fontId="25" fillId="0" borderId="197" xfId="0" applyNumberFormat="1" applyFont="1" applyFill="1" applyBorder="1" applyAlignment="1" applyProtection="1">
      <alignment horizontal="center" vertical="center" textRotation="255"/>
    </xf>
    <xf numFmtId="0" fontId="27" fillId="0" borderId="239" xfId="0" applyFont="1" applyBorder="1" applyAlignment="1">
      <alignment horizontal="center" vertical="center"/>
    </xf>
    <xf numFmtId="0" fontId="27" fillId="0" borderId="198" xfId="0" applyFont="1" applyBorder="1" applyAlignment="1">
      <alignment horizontal="center" vertical="center"/>
    </xf>
    <xf numFmtId="0" fontId="27" fillId="0" borderId="161" xfId="0" applyFont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/>
    </xf>
    <xf numFmtId="0" fontId="27" fillId="0" borderId="16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59" xfId="0" applyFont="1" applyFill="1" applyBorder="1" applyAlignment="1" applyProtection="1">
      <alignment horizontal="center" vertical="center"/>
    </xf>
    <xf numFmtId="0" fontId="25" fillId="0" borderId="55" xfId="0" applyFont="1" applyFill="1" applyBorder="1" applyAlignment="1" applyProtection="1">
      <alignment horizontal="center" vertical="center"/>
    </xf>
    <xf numFmtId="0" fontId="25" fillId="0" borderId="124" xfId="0" applyFont="1" applyFill="1" applyBorder="1" applyAlignment="1" applyProtection="1">
      <alignment horizontal="center" vertical="center"/>
    </xf>
    <xf numFmtId="0" fontId="25" fillId="0" borderId="57" xfId="0" applyFont="1" applyFill="1" applyBorder="1" applyAlignment="1" applyProtection="1">
      <alignment horizontal="center" vertical="center"/>
    </xf>
    <xf numFmtId="0" fontId="25" fillId="0" borderId="203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49" fontId="25" fillId="0" borderId="193" xfId="0" applyNumberFormat="1" applyFont="1" applyFill="1" applyBorder="1" applyAlignment="1" applyProtection="1">
      <alignment horizontal="center" vertical="center" textRotation="255"/>
    </xf>
    <xf numFmtId="0" fontId="27" fillId="0" borderId="96" xfId="0" applyFont="1" applyBorder="1" applyAlignment="1">
      <alignment horizontal="center" vertical="center" textRotation="255"/>
    </xf>
    <xf numFmtId="0" fontId="27" fillId="0" borderId="116" xfId="0" applyFont="1" applyBorder="1" applyAlignment="1">
      <alignment horizontal="center" vertical="center" textRotation="255"/>
    </xf>
    <xf numFmtId="0" fontId="25" fillId="0" borderId="154" xfId="0" applyFont="1" applyBorder="1" applyAlignment="1" applyProtection="1">
      <alignment horizontal="center" vertical="center" wrapText="1" shrinkToFit="1"/>
    </xf>
    <xf numFmtId="0" fontId="25" fillId="0" borderId="212" xfId="0" applyFont="1" applyBorder="1" applyAlignment="1" applyProtection="1">
      <alignment horizontal="center" vertical="center" shrinkToFit="1"/>
    </xf>
    <xf numFmtId="0" fontId="25" fillId="0" borderId="158" xfId="0" applyFont="1" applyBorder="1" applyAlignment="1" applyProtection="1">
      <alignment horizontal="center" vertical="center" shrinkToFit="1"/>
    </xf>
    <xf numFmtId="0" fontId="25" fillId="0" borderId="162" xfId="0" applyFont="1" applyBorder="1" applyAlignment="1" applyProtection="1">
      <alignment horizontal="center" vertical="center" shrinkToFit="1"/>
    </xf>
    <xf numFmtId="0" fontId="25" fillId="0" borderId="203" xfId="0" applyFont="1" applyBorder="1" applyAlignment="1" applyProtection="1">
      <alignment horizontal="center" vertical="center" wrapText="1" shrinkToFit="1"/>
    </xf>
    <xf numFmtId="0" fontId="25" fillId="0" borderId="204" xfId="0" applyFont="1" applyBorder="1" applyAlignment="1" applyProtection="1">
      <alignment horizontal="center" vertical="center" shrinkToFit="1"/>
    </xf>
    <xf numFmtId="0" fontId="25" fillId="0" borderId="161" xfId="0" applyFont="1" applyBorder="1" applyAlignment="1" applyProtection="1">
      <alignment horizontal="center" vertical="center" shrinkToFit="1"/>
    </xf>
    <xf numFmtId="0" fontId="25" fillId="0" borderId="165" xfId="0" applyFont="1" applyBorder="1" applyAlignment="1" applyProtection="1">
      <alignment horizontal="center" vertical="center" shrinkToFit="1"/>
    </xf>
    <xf numFmtId="0" fontId="25" fillId="0" borderId="203" xfId="0" applyFont="1" applyFill="1" applyBorder="1" applyAlignment="1" applyProtection="1">
      <alignment horizontal="center" vertical="center" wrapText="1" shrinkToFit="1"/>
    </xf>
    <xf numFmtId="0" fontId="25" fillId="0" borderId="204" xfId="0" applyFont="1" applyFill="1" applyBorder="1" applyAlignment="1" applyProtection="1">
      <alignment horizontal="center" vertical="center" shrinkToFit="1"/>
    </xf>
    <xf numFmtId="0" fontId="25" fillId="0" borderId="161" xfId="0" applyFont="1" applyFill="1" applyBorder="1" applyAlignment="1" applyProtection="1">
      <alignment horizontal="center" vertical="center" shrinkToFit="1"/>
    </xf>
    <xf numFmtId="0" fontId="25" fillId="0" borderId="165" xfId="0" applyFont="1" applyFill="1" applyBorder="1" applyAlignment="1" applyProtection="1">
      <alignment horizontal="center" vertical="center" shrinkToFit="1"/>
    </xf>
    <xf numFmtId="0" fontId="25" fillId="0" borderId="205" xfId="0" applyFont="1" applyFill="1" applyBorder="1" applyAlignment="1" applyProtection="1">
      <alignment horizontal="center" vertical="center" shrinkToFit="1"/>
    </xf>
    <xf numFmtId="0" fontId="25" fillId="0" borderId="117" xfId="0" applyFont="1" applyFill="1" applyBorder="1" applyAlignment="1" applyProtection="1">
      <alignment horizontal="center" vertical="center" shrinkToFit="1"/>
    </xf>
    <xf numFmtId="0" fontId="25" fillId="0" borderId="56" xfId="0" applyFont="1" applyFill="1" applyBorder="1" applyAlignment="1" applyProtection="1">
      <alignment horizontal="center" vertical="center"/>
    </xf>
    <xf numFmtId="0" fontId="25" fillId="0" borderId="157" xfId="0" applyFont="1" applyFill="1" applyBorder="1" applyAlignment="1" applyProtection="1">
      <alignment horizontal="center" vertical="center"/>
    </xf>
    <xf numFmtId="0" fontId="25" fillId="0" borderId="58" xfId="0" applyFont="1" applyFill="1" applyBorder="1" applyAlignment="1" applyProtection="1">
      <alignment horizontal="center" vertical="center"/>
    </xf>
    <xf numFmtId="0" fontId="25" fillId="0" borderId="177" xfId="0" applyFont="1" applyFill="1" applyBorder="1" applyAlignment="1" applyProtection="1">
      <alignment horizontal="center" vertical="center" textRotation="255"/>
    </xf>
    <xf numFmtId="0" fontId="25" fillId="0" borderId="178" xfId="0" applyFont="1" applyFill="1" applyBorder="1" applyAlignment="1" applyProtection="1">
      <alignment horizontal="center" vertical="center" textRotation="255"/>
    </xf>
    <xf numFmtId="0" fontId="25" fillId="0" borderId="102" xfId="0" applyFont="1" applyFill="1" applyBorder="1" applyAlignment="1" applyProtection="1">
      <alignment horizontal="center" vertical="center" textRotation="255"/>
    </xf>
    <xf numFmtId="0" fontId="25" fillId="0" borderId="172" xfId="0" applyFont="1" applyFill="1" applyBorder="1" applyAlignment="1" applyProtection="1">
      <alignment horizontal="center" vertical="center" textRotation="255"/>
    </xf>
    <xf numFmtId="0" fontId="25" fillId="0" borderId="173" xfId="0" applyFont="1" applyFill="1" applyBorder="1" applyAlignment="1" applyProtection="1">
      <alignment horizontal="center" vertical="center" textRotation="255"/>
    </xf>
    <xf numFmtId="0" fontId="25" fillId="0" borderId="174" xfId="0" applyFont="1" applyFill="1" applyBorder="1" applyAlignment="1" applyProtection="1">
      <alignment horizontal="center" vertical="center" textRotation="255"/>
    </xf>
    <xf numFmtId="0" fontId="25" fillId="0" borderId="154" xfId="0" applyFont="1" applyBorder="1" applyAlignment="1">
      <alignment horizontal="center" vertical="center" textRotation="255"/>
    </xf>
    <xf numFmtId="0" fontId="25" fillId="0" borderId="229" xfId="0" applyFont="1" applyBorder="1" applyAlignment="1">
      <alignment horizontal="center" vertical="center" textRotation="255"/>
    </xf>
    <xf numFmtId="0" fontId="25" fillId="0" borderId="212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horizontal="center" vertical="center" textRotation="255"/>
    </xf>
    <xf numFmtId="0" fontId="27" fillId="0" borderId="165" xfId="0" applyFont="1" applyBorder="1" applyAlignment="1">
      <alignment horizontal="center" vertical="center" textRotation="255"/>
    </xf>
    <xf numFmtId="0" fontId="27" fillId="0" borderId="205" xfId="0" applyFont="1" applyBorder="1" applyAlignment="1">
      <alignment horizontal="center" vertical="center" textRotation="255"/>
    </xf>
    <xf numFmtId="0" fontId="27" fillId="0" borderId="258" xfId="0" applyFont="1" applyBorder="1" applyAlignment="1">
      <alignment horizontal="center" vertical="center" textRotation="255"/>
    </xf>
    <xf numFmtId="0" fontId="27" fillId="0" borderId="117" xfId="0" applyFont="1" applyBorder="1" applyAlignment="1">
      <alignment horizontal="center" vertical="center" textRotation="255"/>
    </xf>
    <xf numFmtId="176" fontId="25" fillId="0" borderId="124" xfId="0" applyNumberFormat="1" applyFont="1" applyFill="1" applyBorder="1" applyAlignment="1" applyProtection="1">
      <alignment horizontal="center" vertical="center" shrinkToFit="1"/>
    </xf>
    <xf numFmtId="176" fontId="25" fillId="0" borderId="75" xfId="0" applyNumberFormat="1" applyFont="1" applyFill="1" applyBorder="1" applyAlignment="1" applyProtection="1">
      <alignment horizontal="center" vertical="center" shrinkToFit="1"/>
    </xf>
    <xf numFmtId="0" fontId="25" fillId="0" borderId="250" xfId="0" applyFont="1" applyFill="1" applyBorder="1" applyAlignment="1" applyProtection="1">
      <alignment horizontal="center" vertical="center"/>
    </xf>
    <xf numFmtId="176" fontId="25" fillId="0" borderId="157" xfId="0" applyNumberFormat="1" applyFont="1" applyFill="1" applyBorder="1" applyAlignment="1" applyProtection="1">
      <alignment horizontal="center" vertical="center" shrinkToFit="1"/>
    </xf>
    <xf numFmtId="176" fontId="25" fillId="0" borderId="207" xfId="0" applyNumberFormat="1" applyFont="1" applyFill="1" applyBorder="1" applyAlignment="1" applyProtection="1">
      <alignment horizontal="center" vertical="center" shrinkToFit="1"/>
    </xf>
    <xf numFmtId="0" fontId="25" fillId="0" borderId="261" xfId="0" applyFont="1" applyFill="1" applyBorder="1" applyAlignment="1" applyProtection="1">
      <alignment horizontal="center" vertical="center"/>
    </xf>
    <xf numFmtId="0" fontId="25" fillId="0" borderId="262" xfId="0" applyFont="1" applyFill="1" applyBorder="1" applyAlignment="1" applyProtection="1">
      <alignment horizontal="center" vertical="center"/>
    </xf>
    <xf numFmtId="0" fontId="25" fillId="0" borderId="154" xfId="0" applyFont="1" applyFill="1" applyBorder="1" applyAlignment="1" applyProtection="1">
      <alignment horizontal="center" vertical="center" textRotation="255"/>
    </xf>
    <xf numFmtId="0" fontId="25" fillId="0" borderId="229" xfId="0" applyFont="1" applyFill="1" applyBorder="1" applyAlignment="1" applyProtection="1">
      <alignment horizontal="center" vertical="center" textRotation="255"/>
    </xf>
    <xf numFmtId="0" fontId="25" fillId="0" borderId="212" xfId="0" applyFont="1" applyFill="1" applyBorder="1" applyAlignment="1" applyProtection="1">
      <alignment horizontal="center" vertical="center" textRotation="255"/>
    </xf>
    <xf numFmtId="0" fontId="25" fillId="0" borderId="161" xfId="0" applyFont="1" applyFill="1" applyBorder="1" applyAlignment="1" applyProtection="1">
      <alignment horizontal="center" vertical="center" textRotation="255"/>
    </xf>
    <xf numFmtId="0" fontId="25" fillId="0" borderId="0" xfId="0" applyFont="1" applyFill="1" applyBorder="1" applyAlignment="1" applyProtection="1">
      <alignment horizontal="center" vertical="center" textRotation="255"/>
    </xf>
    <xf numFmtId="0" fontId="25" fillId="0" borderId="165" xfId="0" applyFont="1" applyFill="1" applyBorder="1" applyAlignment="1" applyProtection="1">
      <alignment horizontal="center" vertical="center" textRotation="255"/>
    </xf>
    <xf numFmtId="0" fontId="25" fillId="0" borderId="205" xfId="0" applyFont="1" applyFill="1" applyBorder="1" applyAlignment="1" applyProtection="1">
      <alignment horizontal="center" vertical="center" textRotation="255"/>
    </xf>
    <xf numFmtId="0" fontId="25" fillId="0" borderId="258" xfId="0" applyFont="1" applyFill="1" applyBorder="1" applyAlignment="1" applyProtection="1">
      <alignment horizontal="center" vertical="center" textRotation="255"/>
    </xf>
    <xf numFmtId="0" fontId="25" fillId="0" borderId="117" xfId="0" applyFont="1" applyFill="1" applyBorder="1" applyAlignment="1" applyProtection="1">
      <alignment horizontal="center" vertical="center" textRotation="255"/>
    </xf>
    <xf numFmtId="0" fontId="25" fillId="0" borderId="158" xfId="0" applyNumberFormat="1" applyFont="1" applyFill="1" applyBorder="1" applyAlignment="1" applyProtection="1">
      <alignment horizontal="center" vertical="center" shrinkToFit="1"/>
    </xf>
    <xf numFmtId="0" fontId="25" fillId="0" borderId="241" xfId="0" applyFont="1" applyFill="1" applyBorder="1" applyAlignment="1" applyProtection="1">
      <alignment horizontal="center" vertical="center"/>
    </xf>
    <xf numFmtId="0" fontId="25" fillId="0" borderId="57" xfId="0" applyNumberFormat="1" applyFont="1" applyFill="1" applyBorder="1" applyAlignment="1" applyProtection="1">
      <alignment horizontal="center" vertical="center"/>
    </xf>
    <xf numFmtId="0" fontId="25" fillId="0" borderId="157" xfId="0" applyNumberFormat="1" applyFont="1" applyFill="1" applyBorder="1" applyAlignment="1" applyProtection="1">
      <alignment horizontal="center" vertical="center" shrinkToFit="1"/>
    </xf>
    <xf numFmtId="0" fontId="25" fillId="0" borderId="58" xfId="0" applyNumberFormat="1" applyFont="1" applyFill="1" applyBorder="1" applyAlignment="1" applyProtection="1">
      <alignment horizontal="center" vertical="center"/>
    </xf>
    <xf numFmtId="0" fontId="25" fillId="0" borderId="155" xfId="0" applyFont="1" applyFill="1" applyBorder="1" applyAlignment="1" applyProtection="1">
      <alignment horizontal="center" vertical="center" textRotation="255"/>
    </xf>
    <xf numFmtId="176" fontId="25" fillId="0" borderId="154" xfId="0" applyNumberFormat="1" applyFont="1" applyFill="1" applyBorder="1" applyAlignment="1" applyProtection="1">
      <alignment horizontal="center" vertical="center" textRotation="255" shrinkToFit="1"/>
    </xf>
    <xf numFmtId="176" fontId="25" fillId="0" borderId="212" xfId="0" applyNumberFormat="1" applyFont="1" applyFill="1" applyBorder="1" applyAlignment="1" applyProtection="1">
      <alignment horizontal="center" vertical="center" textRotation="255" shrinkToFit="1"/>
    </xf>
    <xf numFmtId="176" fontId="25" fillId="0" borderId="161" xfId="0" applyNumberFormat="1" applyFont="1" applyFill="1" applyBorder="1" applyAlignment="1" applyProtection="1">
      <alignment horizontal="center" vertical="center" textRotation="255" shrinkToFit="1"/>
    </xf>
    <xf numFmtId="176" fontId="25" fillId="0" borderId="165" xfId="0" applyNumberFormat="1" applyFont="1" applyFill="1" applyBorder="1" applyAlignment="1" applyProtection="1">
      <alignment horizontal="center" vertical="center" textRotation="255" shrinkToFit="1"/>
    </xf>
    <xf numFmtId="176" fontId="25" fillId="0" borderId="155" xfId="0" applyNumberFormat="1" applyFont="1" applyFill="1" applyBorder="1" applyAlignment="1" applyProtection="1">
      <alignment horizontal="center" vertical="center" textRotation="255" shrinkToFit="1"/>
    </xf>
    <xf numFmtId="176" fontId="25" fillId="0" borderId="194" xfId="0" applyNumberFormat="1" applyFont="1" applyFill="1" applyBorder="1" applyAlignment="1" applyProtection="1">
      <alignment horizontal="center" vertical="center" textRotation="255" shrinkToFit="1"/>
    </xf>
    <xf numFmtId="178" fontId="15" fillId="0" borderId="225" xfId="3" applyNumberFormat="1" applyFont="1" applyFill="1" applyBorder="1" applyAlignment="1" applyProtection="1">
      <alignment horizontal="center" vertical="center"/>
    </xf>
    <xf numFmtId="178" fontId="15" fillId="0" borderId="226" xfId="3" applyNumberFormat="1" applyFont="1" applyFill="1" applyBorder="1" applyAlignment="1" applyProtection="1">
      <alignment horizontal="center" vertical="center"/>
    </xf>
    <xf numFmtId="178" fontId="15" fillId="0" borderId="227" xfId="3" applyNumberFormat="1" applyFont="1" applyFill="1" applyBorder="1" applyAlignment="1" applyProtection="1">
      <alignment horizontal="center" vertical="center"/>
    </xf>
    <xf numFmtId="0" fontId="15" fillId="0" borderId="173" xfId="3" applyFont="1" applyFill="1" applyBorder="1" applyAlignment="1" applyProtection="1">
      <alignment horizontal="center" vertical="center"/>
    </xf>
    <xf numFmtId="0" fontId="15" fillId="0" borderId="186" xfId="3" applyFont="1" applyFill="1" applyBorder="1" applyAlignment="1" applyProtection="1">
      <alignment horizontal="center" vertical="center"/>
    </xf>
    <xf numFmtId="0" fontId="15" fillId="0" borderId="194" xfId="3" applyFont="1" applyFill="1" applyBorder="1" applyAlignment="1" applyProtection="1">
      <alignment horizontal="center" vertical="center"/>
    </xf>
    <xf numFmtId="0" fontId="8" fillId="5" borderId="119" xfId="0" applyFont="1" applyFill="1" applyBorder="1" applyAlignment="1" applyProtection="1">
      <alignment horizontal="center" vertical="center" wrapText="1"/>
    </xf>
    <xf numFmtId="0" fontId="8" fillId="5" borderId="123" xfId="0" applyFont="1" applyFill="1" applyBorder="1" applyAlignment="1" applyProtection="1">
      <alignment horizontal="center" vertical="center" wrapText="1"/>
    </xf>
    <xf numFmtId="0" fontId="8" fillId="5" borderId="121" xfId="0" applyFont="1" applyFill="1" applyBorder="1" applyAlignment="1" applyProtection="1">
      <alignment horizontal="center" vertical="center" wrapText="1"/>
    </xf>
    <xf numFmtId="0" fontId="8" fillId="5" borderId="180" xfId="0" applyFont="1" applyFill="1" applyBorder="1" applyAlignment="1" applyProtection="1">
      <alignment horizontal="center" vertical="center" wrapText="1"/>
    </xf>
    <xf numFmtId="0" fontId="8" fillId="5" borderId="97" xfId="0" applyFont="1" applyFill="1" applyBorder="1" applyAlignment="1" applyProtection="1">
      <alignment horizontal="center" vertical="center" wrapText="1"/>
    </xf>
    <xf numFmtId="0" fontId="8" fillId="5" borderId="181" xfId="0" applyFont="1" applyFill="1" applyBorder="1" applyAlignment="1" applyProtection="1">
      <alignment horizontal="center" vertical="center" wrapText="1"/>
    </xf>
    <xf numFmtId="0" fontId="8" fillId="5" borderId="191" xfId="0" applyFont="1" applyFill="1" applyBorder="1" applyAlignment="1" applyProtection="1">
      <alignment horizontal="center" vertical="center"/>
    </xf>
    <xf numFmtId="0" fontId="8" fillId="5" borderId="120" xfId="0" applyFont="1" applyFill="1" applyBorder="1" applyAlignment="1" applyProtection="1">
      <alignment horizontal="center" vertical="center"/>
    </xf>
    <xf numFmtId="0" fontId="8" fillId="5" borderId="192" xfId="0" applyFont="1" applyFill="1" applyBorder="1" applyAlignment="1" applyProtection="1">
      <alignment horizontal="center" vertical="center"/>
    </xf>
    <xf numFmtId="0" fontId="8" fillId="5" borderId="217" xfId="0" applyFont="1" applyFill="1" applyBorder="1" applyAlignment="1" applyProtection="1">
      <alignment horizontal="center" vertical="center" wrapText="1"/>
    </xf>
    <xf numFmtId="0" fontId="8" fillId="5" borderId="81" xfId="0" applyFont="1" applyFill="1" applyBorder="1" applyAlignment="1" applyProtection="1">
      <alignment horizontal="center" vertical="center" wrapText="1"/>
    </xf>
    <xf numFmtId="0" fontId="8" fillId="5" borderId="195" xfId="0" applyFont="1" applyFill="1" applyBorder="1" applyAlignment="1" applyProtection="1">
      <alignment horizontal="center" vertical="center" wrapText="1"/>
    </xf>
    <xf numFmtId="0" fontId="8" fillId="5" borderId="154" xfId="0" applyFont="1" applyFill="1" applyBorder="1" applyAlignment="1" applyProtection="1">
      <alignment horizontal="center" vertical="center" wrapText="1"/>
    </xf>
    <xf numFmtId="0" fontId="8" fillId="5" borderId="229" xfId="0" applyFont="1" applyFill="1" applyBorder="1" applyAlignment="1" applyProtection="1">
      <alignment horizontal="center" vertical="center" wrapText="1"/>
    </xf>
    <xf numFmtId="0" fontId="8" fillId="5" borderId="178" xfId="0" applyFont="1" applyFill="1" applyBorder="1" applyAlignment="1" applyProtection="1">
      <alignment horizontal="center" vertical="center" wrapText="1"/>
    </xf>
    <xf numFmtId="0" fontId="8" fillId="5" borderId="16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172" xfId="0" applyFont="1" applyFill="1" applyBorder="1" applyAlignment="1" applyProtection="1">
      <alignment horizontal="center" vertical="center" wrapText="1"/>
    </xf>
    <xf numFmtId="0" fontId="8" fillId="5" borderId="155" xfId="0" applyFont="1" applyFill="1" applyBorder="1" applyAlignment="1" applyProtection="1">
      <alignment horizontal="center" vertical="center" wrapText="1"/>
    </xf>
    <xf numFmtId="0" fontId="8" fillId="5" borderId="186" xfId="0" applyFont="1" applyFill="1" applyBorder="1" applyAlignment="1" applyProtection="1">
      <alignment horizontal="center" vertical="center" wrapText="1"/>
    </xf>
    <xf numFmtId="0" fontId="8" fillId="5" borderId="174" xfId="0" applyFont="1" applyFill="1" applyBorder="1" applyAlignment="1" applyProtection="1">
      <alignment horizontal="center" vertical="center" wrapText="1"/>
    </xf>
    <xf numFmtId="0" fontId="8" fillId="5" borderId="212" xfId="0" applyFont="1" applyFill="1" applyBorder="1" applyAlignment="1" applyProtection="1">
      <alignment horizontal="center" vertical="center" wrapText="1"/>
    </xf>
    <xf numFmtId="0" fontId="8" fillId="5" borderId="158" xfId="0" applyFont="1" applyFill="1" applyBorder="1" applyAlignment="1" applyProtection="1">
      <alignment horizontal="center" vertical="center" wrapText="1"/>
    </xf>
    <xf numFmtId="0" fontId="8" fillId="5" borderId="74" xfId="0" applyFont="1" applyFill="1" applyBorder="1" applyAlignment="1" applyProtection="1">
      <alignment horizontal="center" vertical="center" wrapText="1"/>
    </xf>
    <xf numFmtId="0" fontId="8" fillId="5" borderId="162" xfId="0" applyFont="1" applyFill="1" applyBorder="1" applyAlignment="1" applyProtection="1">
      <alignment horizontal="center" vertical="center" wrapText="1"/>
    </xf>
    <xf numFmtId="0" fontId="9" fillId="5" borderId="217" xfId="0" applyFont="1" applyFill="1" applyBorder="1" applyAlignment="1" applyProtection="1">
      <alignment horizontal="center" vertical="center" wrapText="1"/>
    </xf>
    <xf numFmtId="0" fontId="9" fillId="5" borderId="81" xfId="0" applyFont="1" applyFill="1" applyBorder="1" applyAlignment="1" applyProtection="1">
      <alignment horizontal="center" vertical="center" wrapText="1"/>
    </xf>
    <xf numFmtId="0" fontId="9" fillId="5" borderId="248" xfId="0" applyFont="1" applyFill="1" applyBorder="1" applyAlignment="1" applyProtection="1">
      <alignment horizontal="center" vertical="center" wrapText="1"/>
    </xf>
    <xf numFmtId="0" fontId="9" fillId="5" borderId="193" xfId="0" applyFont="1" applyFill="1" applyBorder="1" applyAlignment="1" applyProtection="1">
      <alignment horizontal="center" vertical="center" wrapText="1"/>
    </xf>
    <xf numFmtId="0" fontId="9" fillId="5" borderId="96" xfId="0" applyFont="1" applyFill="1" applyBorder="1" applyAlignment="1" applyProtection="1">
      <alignment horizontal="center" vertical="center" wrapText="1"/>
    </xf>
    <xf numFmtId="0" fontId="9" fillId="5" borderId="116" xfId="0" applyFont="1" applyFill="1" applyBorder="1" applyAlignment="1" applyProtection="1">
      <alignment horizontal="center" vertical="center" wrapText="1"/>
    </xf>
    <xf numFmtId="0" fontId="9" fillId="5" borderId="182" xfId="0" applyFont="1" applyFill="1" applyBorder="1" applyAlignment="1" applyProtection="1">
      <alignment horizontal="center" vertical="center" wrapText="1"/>
    </xf>
    <xf numFmtId="0" fontId="9" fillId="5" borderId="246" xfId="0" applyFont="1" applyFill="1" applyBorder="1" applyAlignment="1" applyProtection="1">
      <alignment horizontal="center" vertical="center" wrapText="1"/>
    </xf>
    <xf numFmtId="0" fontId="9" fillId="5" borderId="247" xfId="0" applyFont="1" applyFill="1" applyBorder="1" applyAlignment="1" applyProtection="1">
      <alignment horizontal="center" vertical="center" wrapText="1"/>
    </xf>
    <xf numFmtId="0" fontId="8" fillId="5" borderId="228" xfId="0" applyFont="1" applyFill="1" applyBorder="1" applyAlignment="1" applyProtection="1">
      <alignment horizontal="center" vertical="center"/>
    </xf>
    <xf numFmtId="0" fontId="8" fillId="5" borderId="204" xfId="0" applyFont="1" applyFill="1" applyBorder="1" applyAlignment="1" applyProtection="1">
      <alignment horizontal="center" vertical="center"/>
    </xf>
    <xf numFmtId="0" fontId="8" fillId="5" borderId="186" xfId="0" applyFont="1" applyFill="1" applyBorder="1" applyAlignment="1" applyProtection="1">
      <alignment horizontal="center" vertical="center"/>
    </xf>
    <xf numFmtId="0" fontId="8" fillId="5" borderId="194" xfId="0" applyFont="1" applyFill="1" applyBorder="1" applyAlignment="1" applyProtection="1">
      <alignment horizontal="center" vertical="center"/>
    </xf>
    <xf numFmtId="0" fontId="8" fillId="5" borderId="222" xfId="0" applyFont="1" applyFill="1" applyBorder="1" applyAlignment="1" applyProtection="1">
      <alignment horizontal="center" vertical="center"/>
    </xf>
    <xf numFmtId="0" fontId="8" fillId="5" borderId="223" xfId="0" applyFont="1" applyFill="1" applyBorder="1" applyAlignment="1" applyProtection="1">
      <alignment horizontal="center" vertical="center"/>
    </xf>
    <xf numFmtId="0" fontId="8" fillId="5" borderId="224" xfId="0" applyFont="1" applyFill="1" applyBorder="1" applyAlignment="1" applyProtection="1">
      <alignment horizontal="center" vertical="center"/>
    </xf>
    <xf numFmtId="0" fontId="15" fillId="0" borderId="220" xfId="3" applyFont="1" applyFill="1" applyBorder="1" applyAlignment="1" applyProtection="1">
      <alignment horizontal="center" vertical="center"/>
    </xf>
    <xf numFmtId="0" fontId="15" fillId="0" borderId="10" xfId="3" applyFont="1" applyFill="1" applyBorder="1" applyAlignment="1" applyProtection="1">
      <alignment horizontal="center" vertical="center"/>
    </xf>
    <xf numFmtId="0" fontId="15" fillId="0" borderId="232" xfId="3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horizontal="center" vertical="center"/>
    </xf>
    <xf numFmtId="0" fontId="15" fillId="0" borderId="180" xfId="0" applyFont="1" applyFill="1" applyBorder="1" applyAlignment="1" applyProtection="1">
      <alignment horizontal="center" vertical="center" wrapText="1"/>
    </xf>
    <xf numFmtId="0" fontId="15" fillId="0" borderId="181" xfId="0" applyFont="1" applyFill="1" applyBorder="1" applyAlignment="1" applyProtection="1">
      <alignment horizontal="center" vertical="center" wrapText="1"/>
    </xf>
    <xf numFmtId="178" fontId="16" fillId="0" borderId="225" xfId="3" applyNumberFormat="1" applyFont="1" applyFill="1" applyBorder="1" applyAlignment="1" applyProtection="1">
      <alignment horizontal="center" vertical="center"/>
    </xf>
    <xf numFmtId="178" fontId="16" fillId="0" borderId="226" xfId="3" applyNumberFormat="1" applyFont="1" applyFill="1" applyBorder="1" applyAlignment="1" applyProtection="1">
      <alignment horizontal="center" vertical="center"/>
    </xf>
    <xf numFmtId="178" fontId="16" fillId="0" borderId="227" xfId="3" applyNumberFormat="1" applyFont="1" applyFill="1" applyBorder="1" applyAlignment="1" applyProtection="1">
      <alignment horizontal="center" vertical="center"/>
    </xf>
    <xf numFmtId="0" fontId="15" fillId="0" borderId="237" xfId="3" applyFont="1" applyFill="1" applyBorder="1" applyAlignment="1" applyProtection="1">
      <alignment horizontal="center" vertical="center"/>
    </xf>
    <xf numFmtId="0" fontId="15" fillId="0" borderId="210" xfId="3" applyFont="1" applyFill="1" applyBorder="1" applyAlignment="1" applyProtection="1">
      <alignment horizontal="center" vertical="center"/>
    </xf>
    <xf numFmtId="0" fontId="15" fillId="0" borderId="211" xfId="3" applyFont="1" applyFill="1" applyBorder="1" applyAlignment="1" applyProtection="1">
      <alignment horizontal="center" vertical="center"/>
    </xf>
    <xf numFmtId="0" fontId="19" fillId="5" borderId="180" xfId="0" applyFont="1" applyFill="1" applyBorder="1" applyAlignment="1">
      <alignment vertical="center" textRotation="255"/>
    </xf>
    <xf numFmtId="0" fontId="19" fillId="5" borderId="97" xfId="0" applyFont="1" applyFill="1" applyBorder="1" applyAlignment="1">
      <alignment vertical="center" textRotation="255"/>
    </xf>
    <xf numFmtId="0" fontId="19" fillId="5" borderId="181" xfId="0" applyFont="1" applyFill="1" applyBorder="1" applyAlignment="1">
      <alignment vertical="center" textRotation="255"/>
    </xf>
    <xf numFmtId="0" fontId="15" fillId="0" borderId="199" xfId="3" applyFont="1" applyFill="1" applyBorder="1" applyAlignment="1" applyProtection="1">
      <alignment horizontal="center" vertical="center"/>
    </xf>
    <xf numFmtId="0" fontId="15" fillId="0" borderId="195" xfId="3" applyFont="1" applyFill="1" applyBorder="1" applyAlignment="1" applyProtection="1">
      <alignment horizontal="center" vertical="center"/>
    </xf>
    <xf numFmtId="0" fontId="15" fillId="0" borderId="234" xfId="3" applyFont="1" applyFill="1" applyBorder="1" applyAlignment="1" applyProtection="1">
      <alignment horizontal="center" vertical="center"/>
    </xf>
    <xf numFmtId="0" fontId="15" fillId="0" borderId="9" xfId="3" applyFont="1" applyFill="1" applyBorder="1" applyAlignment="1" applyProtection="1">
      <alignment horizontal="center" vertical="center"/>
    </xf>
    <xf numFmtId="0" fontId="15" fillId="0" borderId="238" xfId="3" applyFont="1" applyFill="1" applyBorder="1" applyAlignment="1" applyProtection="1">
      <alignment horizontal="center" vertical="center"/>
    </xf>
    <xf numFmtId="0" fontId="15" fillId="0" borderId="12" xfId="3" applyFont="1" applyFill="1" applyBorder="1" applyAlignment="1" applyProtection="1">
      <alignment horizontal="center" vertical="center"/>
    </xf>
    <xf numFmtId="0" fontId="8" fillId="0" borderId="200" xfId="0" applyFont="1" applyFill="1" applyBorder="1" applyAlignment="1" applyProtection="1">
      <alignment horizontal="center" vertical="center" wrapText="1"/>
    </xf>
    <xf numFmtId="0" fontId="8" fillId="0" borderId="222" xfId="3" applyFont="1" applyFill="1" applyBorder="1" applyAlignment="1" applyProtection="1">
      <alignment horizontal="center" vertical="center"/>
    </xf>
    <xf numFmtId="0" fontId="8" fillId="0" borderId="233" xfId="3" applyFont="1" applyFill="1" applyBorder="1" applyAlignment="1" applyProtection="1">
      <alignment horizontal="center" vertical="center"/>
    </xf>
    <xf numFmtId="0" fontId="8" fillId="0" borderId="235" xfId="3" applyFont="1" applyFill="1" applyBorder="1" applyAlignment="1" applyProtection="1">
      <alignment horizontal="center" vertical="center"/>
    </xf>
    <xf numFmtId="0" fontId="8" fillId="0" borderId="236" xfId="3" applyFont="1" applyFill="1" applyBorder="1" applyAlignment="1" applyProtection="1">
      <alignment horizontal="center" vertical="center"/>
    </xf>
    <xf numFmtId="0" fontId="8" fillId="0" borderId="210" xfId="3" applyFont="1" applyFill="1" applyBorder="1" applyAlignment="1" applyProtection="1">
      <alignment horizontal="center" vertical="center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155" xfId="0" applyFont="1" applyFill="1" applyBorder="1" applyAlignment="1" applyProtection="1">
      <alignment horizontal="center" vertical="center"/>
    </xf>
    <xf numFmtId="0" fontId="8" fillId="0" borderId="173" xfId="0" applyFont="1" applyFill="1" applyBorder="1" applyAlignment="1" applyProtection="1">
      <alignment horizontal="center" vertical="center"/>
    </xf>
    <xf numFmtId="0" fontId="8" fillId="0" borderId="201" xfId="0" applyFont="1" applyFill="1" applyBorder="1" applyAlignment="1" applyProtection="1">
      <alignment horizontal="center" vertical="center" wrapText="1"/>
    </xf>
    <xf numFmtId="49" fontId="8" fillId="0" borderId="217" xfId="3" applyNumberFormat="1" applyFont="1" applyFill="1" applyBorder="1" applyAlignment="1" applyProtection="1">
      <alignment horizontal="center" vertical="center" textRotation="255"/>
    </xf>
    <xf numFmtId="49" fontId="8" fillId="0" borderId="193" xfId="3" applyNumberFormat="1" applyFont="1" applyFill="1" applyBorder="1" applyAlignment="1" applyProtection="1">
      <alignment horizontal="center" vertical="center" textRotation="255"/>
    </xf>
    <xf numFmtId="49" fontId="8" fillId="0" borderId="81" xfId="3" applyNumberFormat="1" applyFont="1" applyFill="1" applyBorder="1" applyAlignment="1" applyProtection="1">
      <alignment horizontal="center" vertical="center" textRotation="255"/>
    </xf>
    <xf numFmtId="49" fontId="8" fillId="0" borderId="96" xfId="3" applyNumberFormat="1" applyFont="1" applyFill="1" applyBorder="1" applyAlignment="1" applyProtection="1">
      <alignment horizontal="center" vertical="center" textRotation="255"/>
    </xf>
    <xf numFmtId="0" fontId="8" fillId="0" borderId="42" xfId="3" applyFont="1" applyFill="1" applyBorder="1" applyAlignment="1" applyProtection="1">
      <alignment horizontal="center" vertical="center" textRotation="255" wrapText="1"/>
    </xf>
    <xf numFmtId="0" fontId="8" fillId="0" borderId="98" xfId="0" applyFont="1" applyFill="1" applyBorder="1" applyAlignment="1" applyProtection="1">
      <alignment horizontal="center" vertical="center" textRotation="255" wrapText="1"/>
    </xf>
    <xf numFmtId="0" fontId="8" fillId="4" borderId="182" xfId="3" applyFont="1" applyFill="1" applyBorder="1" applyAlignment="1" applyProtection="1">
      <alignment horizontal="center" vertical="center" textRotation="255" wrapText="1"/>
    </xf>
    <xf numFmtId="0" fontId="8" fillId="4" borderId="183" xfId="3" applyFont="1" applyFill="1" applyBorder="1" applyAlignment="1" applyProtection="1">
      <alignment horizontal="center" vertical="center" textRotation="255" wrapText="1"/>
    </xf>
    <xf numFmtId="0" fontId="8" fillId="0" borderId="217" xfId="3" applyFont="1" applyFill="1" applyBorder="1" applyAlignment="1" applyProtection="1">
      <alignment horizontal="center" vertical="center" textRotation="255"/>
    </xf>
    <xf numFmtId="0" fontId="0" fillId="0" borderId="81" xfId="0" applyBorder="1" applyAlignment="1">
      <alignment horizontal="center" vertical="center" textRotation="255"/>
    </xf>
    <xf numFmtId="0" fontId="0" fillId="0" borderId="195" xfId="0" applyBorder="1" applyAlignment="1">
      <alignment horizontal="center" vertical="center" textRotation="255"/>
    </xf>
    <xf numFmtId="0" fontId="8" fillId="0" borderId="193" xfId="3" applyFont="1" applyFill="1" applyBorder="1" applyAlignment="1" applyProtection="1">
      <alignment horizontal="center" vertical="center" textRotation="255"/>
    </xf>
    <xf numFmtId="0" fontId="8" fillId="0" borderId="96" xfId="3" applyFont="1" applyFill="1" applyBorder="1" applyAlignment="1" applyProtection="1">
      <alignment horizontal="center" vertical="center" textRotation="255"/>
    </xf>
    <xf numFmtId="0" fontId="8" fillId="0" borderId="116" xfId="3" applyFont="1" applyFill="1" applyBorder="1" applyAlignment="1" applyProtection="1">
      <alignment horizontal="center" vertical="center" textRotation="255"/>
    </xf>
    <xf numFmtId="0" fontId="8" fillId="0" borderId="230" xfId="3" applyFont="1" applyFill="1" applyBorder="1" applyAlignment="1" applyProtection="1">
      <alignment horizontal="center" vertical="center" wrapText="1"/>
    </xf>
    <xf numFmtId="0" fontId="8" fillId="0" borderId="231" xfId="3" applyFont="1" applyFill="1" applyBorder="1" applyAlignment="1" applyProtection="1">
      <alignment horizontal="center" vertical="center" wrapText="1"/>
    </xf>
    <xf numFmtId="0" fontId="8" fillId="0" borderId="157" xfId="3" applyFont="1" applyFill="1" applyBorder="1" applyAlignment="1" applyProtection="1">
      <alignment horizontal="center" vertical="center"/>
    </xf>
    <xf numFmtId="0" fontId="8" fillId="0" borderId="58" xfId="3" applyFont="1" applyFill="1" applyBorder="1" applyAlignment="1" applyProtection="1">
      <alignment horizontal="center" vertical="center"/>
    </xf>
    <xf numFmtId="0" fontId="8" fillId="0" borderId="230" xfId="3" applyFont="1" applyFill="1" applyBorder="1" applyAlignment="1" applyProtection="1">
      <alignment horizontal="center" vertical="center" textRotation="255" wrapText="1"/>
    </xf>
    <xf numFmtId="0" fontId="8" fillId="0" borderId="98" xfId="3" applyFont="1" applyFill="1" applyBorder="1" applyAlignment="1" applyProtection="1">
      <alignment horizontal="center" vertical="center" textRotation="255" wrapText="1"/>
    </xf>
    <xf numFmtId="0" fontId="8" fillId="0" borderId="231" xfId="3" applyFont="1" applyFill="1" applyBorder="1" applyAlignment="1" applyProtection="1">
      <alignment horizontal="center" vertical="center" textRotation="255" wrapText="1"/>
    </xf>
    <xf numFmtId="0" fontId="0" fillId="0" borderId="96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8" fillId="0" borderId="124" xfId="3" applyFont="1" applyFill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center" vertical="center"/>
    </xf>
    <xf numFmtId="0" fontId="8" fillId="0" borderId="98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0" fontId="8" fillId="0" borderId="219" xfId="3" applyFont="1" applyFill="1" applyBorder="1" applyAlignment="1" applyProtection="1">
      <alignment horizontal="center" vertical="center" wrapText="1"/>
    </xf>
    <xf numFmtId="0" fontId="8" fillId="0" borderId="220" xfId="3" applyFont="1" applyFill="1" applyBorder="1" applyAlignment="1" applyProtection="1">
      <alignment horizontal="center" vertical="center" wrapText="1"/>
    </xf>
    <xf numFmtId="0" fontId="8" fillId="0" borderId="221" xfId="3" applyFont="1" applyFill="1" applyBorder="1" applyAlignment="1" applyProtection="1">
      <alignment horizontal="center" vertical="center" wrapText="1"/>
    </xf>
    <xf numFmtId="0" fontId="8" fillId="0" borderId="109" xfId="3" applyFont="1" applyFill="1" applyBorder="1" applyAlignment="1" applyProtection="1">
      <alignment horizontal="center" vertical="center" wrapText="1"/>
    </xf>
    <xf numFmtId="0" fontId="8" fillId="0" borderId="110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111" xfId="3" applyFont="1" applyFill="1" applyBorder="1" applyAlignment="1" applyProtection="1">
      <alignment horizontal="center" vertical="center" wrapText="1"/>
    </xf>
    <xf numFmtId="0" fontId="25" fillId="0" borderId="186" xfId="3" applyFont="1" applyFill="1" applyBorder="1" applyAlignment="1" applyProtection="1">
      <alignment horizontal="right" vertical="center"/>
    </xf>
    <xf numFmtId="0" fontId="13" fillId="4" borderId="188" xfId="0" applyFont="1" applyFill="1" applyBorder="1" applyProtection="1">
      <alignment vertical="center"/>
      <protection locked="0"/>
    </xf>
    <xf numFmtId="0" fontId="13" fillId="4" borderId="190" xfId="0" applyFont="1" applyFill="1" applyBorder="1" applyProtection="1">
      <alignment vertical="center"/>
      <protection locked="0"/>
    </xf>
  </cellXfs>
  <cellStyles count="25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桁区切り" xfId="1" builtinId="6"/>
    <cellStyle name="通貨 [0]_H21本科４年 A" xfId="2"/>
    <cellStyle name="標準" xfId="0" builtinId="0"/>
    <cellStyle name="標準 2" xfId="24"/>
    <cellStyle name="標準_04　教科系統図.xls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40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  <dxf>
      <font>
        <b val="0"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254000</xdr:colOff>
      <xdr:row>16</xdr:row>
      <xdr:rowOff>50800</xdr:rowOff>
    </xdr:from>
    <xdr:to>
      <xdr:col>13</xdr:col>
      <xdr:colOff>368300</xdr:colOff>
      <xdr:row>17</xdr:row>
      <xdr:rowOff>88900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045075" y="61277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254000</xdr:colOff>
      <xdr:row>16</xdr:row>
      <xdr:rowOff>50800</xdr:rowOff>
    </xdr:from>
    <xdr:to>
      <xdr:col>13</xdr:col>
      <xdr:colOff>368300</xdr:colOff>
      <xdr:row>17</xdr:row>
      <xdr:rowOff>88900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045075" y="61277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G66"/>
  <sheetViews>
    <sheetView showGridLines="0" showZeros="0" tabSelected="1" zoomScale="70" zoomScaleNormal="70" zoomScaleSheetLayoutView="100" workbookViewId="0">
      <selection activeCell="AG46" sqref="AG46"/>
    </sheetView>
  </sheetViews>
  <sheetFormatPr defaultColWidth="8.625" defaultRowHeight="12"/>
  <cols>
    <col min="1" max="1" width="1.875" style="6" customWidth="1"/>
    <col min="2" max="4" width="2.875" style="6" customWidth="1"/>
    <col min="5" max="5" width="5.125" style="6" customWidth="1"/>
    <col min="6" max="6" width="1.25" style="6" customWidth="1"/>
    <col min="7" max="7" width="0.625" style="6" customWidth="1"/>
    <col min="8" max="8" width="21.875" style="232" customWidth="1"/>
    <col min="9" max="13" width="3.625" style="6" customWidth="1"/>
    <col min="14" max="19" width="5.875" style="6" customWidth="1"/>
    <col min="20" max="20" width="7.375" style="6" customWidth="1"/>
    <col min="21" max="22" width="5.875" style="6" customWidth="1"/>
    <col min="23" max="23" width="5.875" style="230" customWidth="1"/>
    <col min="24" max="24" width="5.125" style="6" customWidth="1"/>
    <col min="25" max="25" width="1.5" style="6" customWidth="1"/>
    <col min="26" max="40" width="3.625" style="5" customWidth="1"/>
    <col min="41" max="41" width="6.125" style="6" customWidth="1"/>
    <col min="42" max="42" width="7.375" style="6" customWidth="1"/>
    <col min="43" max="43" width="5.875" style="6" customWidth="1"/>
    <col min="44" max="44" width="10.875" style="6" customWidth="1"/>
    <col min="45" max="45" width="3" style="6" customWidth="1"/>
    <col min="46" max="54" width="3.375" style="6" customWidth="1"/>
    <col min="55" max="55" width="5" style="6" customWidth="1"/>
    <col min="56" max="59" width="7.375" style="6" customWidth="1"/>
    <col min="60" max="60" width="1.875" style="6" customWidth="1"/>
    <col min="61" max="16384" width="8.625" style="6"/>
  </cols>
  <sheetData>
    <row r="1" spans="1:59" ht="35.1" customHeight="1">
      <c r="B1" s="1287" t="s">
        <v>140</v>
      </c>
      <c r="C1" s="1287"/>
      <c r="D1" s="963"/>
      <c r="E1" s="1288"/>
      <c r="F1" s="1288"/>
      <c r="G1" s="7"/>
      <c r="H1" s="1289" t="s">
        <v>161</v>
      </c>
      <c r="I1" s="1290"/>
      <c r="J1" s="1290"/>
      <c r="K1" s="1290"/>
      <c r="L1" s="1290"/>
      <c r="M1" s="1291"/>
      <c r="N1" s="415"/>
      <c r="O1" s="263"/>
      <c r="P1" s="264"/>
      <c r="Q1" s="1292" t="s">
        <v>283</v>
      </c>
      <c r="R1" s="1292"/>
      <c r="S1" s="1292"/>
      <c r="T1" s="1292"/>
      <c r="U1" s="1292"/>
      <c r="V1" s="1292"/>
      <c r="W1" s="1292"/>
      <c r="X1" s="1292"/>
      <c r="Y1" s="8"/>
      <c r="Z1" s="1293" t="s">
        <v>227</v>
      </c>
      <c r="AA1" s="1293"/>
      <c r="AB1" s="1293"/>
      <c r="AC1" s="1293"/>
      <c r="AD1" s="1293"/>
      <c r="AE1" s="1293"/>
      <c r="AF1" s="1293"/>
      <c r="AG1" s="1293"/>
      <c r="AH1" s="1293"/>
      <c r="AI1" s="1293"/>
      <c r="AJ1" s="1293"/>
      <c r="AK1" s="1293"/>
      <c r="AL1" s="1293"/>
      <c r="AM1" s="1293"/>
      <c r="AN1" s="1293"/>
      <c r="AO1" s="1293"/>
      <c r="AP1" s="1293"/>
      <c r="AQ1" s="1293"/>
      <c r="AR1" s="1293"/>
      <c r="AS1" s="1293"/>
      <c r="AT1" s="1293"/>
      <c r="AU1" s="1293"/>
      <c r="AV1" s="1293"/>
      <c r="AW1" s="1293"/>
      <c r="AX1" s="1293"/>
      <c r="AY1" s="1293"/>
      <c r="AZ1" s="1293"/>
      <c r="BA1" s="1293"/>
      <c r="BB1" s="1293"/>
      <c r="BC1" s="1293"/>
      <c r="BD1" s="1293"/>
      <c r="BE1" s="1293"/>
      <c r="BF1" s="1293"/>
      <c r="BG1" s="1293"/>
    </row>
    <row r="2" spans="1:59" ht="11.1" customHeight="1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1"/>
      <c r="Y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33" customHeight="1" thickBot="1">
      <c r="A3" s="1"/>
      <c r="B3" s="1294" t="s">
        <v>270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5" t="s">
        <v>285</v>
      </c>
      <c r="T3" s="1295"/>
      <c r="U3" s="1295"/>
      <c r="V3" s="1295"/>
      <c r="W3" s="1295"/>
      <c r="X3" s="1295"/>
      <c r="Y3" s="8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1"/>
    </row>
    <row r="4" spans="1:59" ht="35.1" customHeight="1">
      <c r="A4" s="1"/>
      <c r="B4" s="1253" t="s">
        <v>144</v>
      </c>
      <c r="C4" s="1254"/>
      <c r="D4" s="484"/>
      <c r="E4" s="1259" t="s">
        <v>22</v>
      </c>
      <c r="F4" s="1260"/>
      <c r="H4" s="1265" t="s">
        <v>196</v>
      </c>
      <c r="I4" s="1280" t="s">
        <v>170</v>
      </c>
      <c r="J4" s="1283" t="s">
        <v>124</v>
      </c>
      <c r="K4" s="1284"/>
      <c r="L4" s="1284"/>
      <c r="M4" s="1285"/>
      <c r="N4" s="1280" t="s">
        <v>184</v>
      </c>
      <c r="O4" s="1307" t="s">
        <v>185</v>
      </c>
      <c r="P4" s="1309" t="s">
        <v>141</v>
      </c>
      <c r="Q4" s="1312" t="s">
        <v>21</v>
      </c>
      <c r="R4" s="1313"/>
      <c r="S4" s="1313"/>
      <c r="T4" s="1313"/>
      <c r="U4" s="1313"/>
      <c r="V4" s="1313"/>
      <c r="W4" s="1314"/>
      <c r="X4" s="1309" t="s">
        <v>228</v>
      </c>
      <c r="Y4" s="553"/>
      <c r="Z4" s="1270" t="s">
        <v>229</v>
      </c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1272"/>
      <c r="AN4" s="554"/>
      <c r="AO4" s="1273" t="s">
        <v>159</v>
      </c>
      <c r="AP4" s="1296" t="s">
        <v>146</v>
      </c>
      <c r="AQ4" s="1297"/>
      <c r="AS4" s="1298" t="s">
        <v>122</v>
      </c>
      <c r="AT4" s="1284"/>
      <c r="AU4" s="1284"/>
      <c r="AV4" s="1284"/>
      <c r="AW4" s="1284"/>
      <c r="AX4" s="1284"/>
      <c r="AY4" s="1284"/>
      <c r="AZ4" s="1284"/>
      <c r="BA4" s="1284"/>
      <c r="BB4" s="1299"/>
      <c r="BC4" s="234"/>
      <c r="BD4" s="1298" t="s">
        <v>123</v>
      </c>
      <c r="BE4" s="1284"/>
      <c r="BF4" s="1299"/>
      <c r="BG4" s="1"/>
    </row>
    <row r="5" spans="1:59" ht="174" customHeight="1">
      <c r="A5" s="1"/>
      <c r="B5" s="1255"/>
      <c r="C5" s="1256"/>
      <c r="D5" s="485"/>
      <c r="E5" s="1261"/>
      <c r="F5" s="1262"/>
      <c r="H5" s="1266"/>
      <c r="I5" s="1281"/>
      <c r="J5" s="1246" t="s">
        <v>183</v>
      </c>
      <c r="K5" s="1248"/>
      <c r="L5" s="1246" t="s">
        <v>186</v>
      </c>
      <c r="M5" s="1248"/>
      <c r="N5" s="1286"/>
      <c r="O5" s="1308"/>
      <c r="P5" s="1310"/>
      <c r="Q5" s="11" t="s">
        <v>142</v>
      </c>
      <c r="R5" s="12" t="s">
        <v>171</v>
      </c>
      <c r="S5" s="13" t="s">
        <v>172</v>
      </c>
      <c r="T5" s="1318" t="s">
        <v>284</v>
      </c>
      <c r="U5" s="451" t="s">
        <v>143</v>
      </c>
      <c r="V5" s="452" t="s">
        <v>118</v>
      </c>
      <c r="W5" s="453" t="s">
        <v>126</v>
      </c>
      <c r="X5" s="1310"/>
      <c r="Y5" s="9"/>
      <c r="Z5" s="1300" t="s">
        <v>180</v>
      </c>
      <c r="AA5" s="1301"/>
      <c r="AB5" s="1302" t="s">
        <v>102</v>
      </c>
      <c r="AC5" s="1303"/>
      <c r="AD5" s="1303"/>
      <c r="AE5" s="1301"/>
      <c r="AF5" s="1302" t="s">
        <v>103</v>
      </c>
      <c r="AG5" s="1304"/>
      <c r="AH5" s="1304"/>
      <c r="AI5" s="1304"/>
      <c r="AJ5" s="1305"/>
      <c r="AK5" s="1246" t="s">
        <v>199</v>
      </c>
      <c r="AL5" s="1247"/>
      <c r="AM5" s="1306"/>
      <c r="AN5" s="14"/>
      <c r="AO5" s="1274"/>
      <c r="AP5" s="1240" t="s">
        <v>127</v>
      </c>
      <c r="AQ5" s="1242" t="s">
        <v>148</v>
      </c>
      <c r="AS5" s="1244" t="s">
        <v>128</v>
      </c>
      <c r="AT5" s="1246" t="s">
        <v>99</v>
      </c>
      <c r="AU5" s="1247"/>
      <c r="AV5" s="1247"/>
      <c r="AW5" s="1248"/>
      <c r="AX5" s="1249" t="s">
        <v>129</v>
      </c>
      <c r="AY5" s="1249"/>
      <c r="AZ5" s="1249"/>
      <c r="BA5" s="1249"/>
      <c r="BB5" s="1250"/>
      <c r="BC5" s="1251" t="s">
        <v>130</v>
      </c>
      <c r="BD5" s="454" t="s">
        <v>143</v>
      </c>
      <c r="BE5" s="452" t="s">
        <v>118</v>
      </c>
      <c r="BF5" s="453" t="s">
        <v>126</v>
      </c>
      <c r="BG5" s="1"/>
    </row>
    <row r="6" spans="1:59" ht="35.1" customHeight="1" thickBot="1">
      <c r="A6" s="1"/>
      <c r="B6" s="1257"/>
      <c r="C6" s="1258"/>
      <c r="D6" s="486"/>
      <c r="E6" s="1263"/>
      <c r="F6" s="1264"/>
      <c r="H6" s="1267"/>
      <c r="I6" s="1282"/>
      <c r="J6" s="261" t="s">
        <v>38</v>
      </c>
      <c r="K6" s="863" t="s">
        <v>166</v>
      </c>
      <c r="L6" s="261" t="s">
        <v>38</v>
      </c>
      <c r="M6" s="863" t="s">
        <v>166</v>
      </c>
      <c r="N6" s="15" t="s">
        <v>182</v>
      </c>
      <c r="O6" s="15" t="s">
        <v>182</v>
      </c>
      <c r="P6" s="1311"/>
      <c r="Q6" s="1220" t="s">
        <v>139</v>
      </c>
      <c r="R6" s="1221"/>
      <c r="S6" s="1221"/>
      <c r="T6" s="1319"/>
      <c r="U6" s="1315" t="s">
        <v>121</v>
      </c>
      <c r="V6" s="1316"/>
      <c r="W6" s="1317"/>
      <c r="X6" s="1311"/>
      <c r="Y6" s="9"/>
      <c r="Z6" s="16" t="s">
        <v>131</v>
      </c>
      <c r="AA6" s="17" t="s">
        <v>132</v>
      </c>
      <c r="AB6" s="18" t="s">
        <v>162</v>
      </c>
      <c r="AC6" s="19" t="s">
        <v>163</v>
      </c>
      <c r="AD6" s="19" t="s">
        <v>164</v>
      </c>
      <c r="AE6" s="17" t="s">
        <v>15</v>
      </c>
      <c r="AF6" s="18" t="s">
        <v>16</v>
      </c>
      <c r="AG6" s="19" t="s">
        <v>232</v>
      </c>
      <c r="AH6" s="19" t="s">
        <v>233</v>
      </c>
      <c r="AI6" s="19" t="s">
        <v>234</v>
      </c>
      <c r="AJ6" s="17" t="s">
        <v>235</v>
      </c>
      <c r="AK6" s="18" t="s">
        <v>17</v>
      </c>
      <c r="AL6" s="19" t="s">
        <v>18</v>
      </c>
      <c r="AM6" s="20" t="s">
        <v>4</v>
      </c>
      <c r="AN6" s="10"/>
      <c r="AO6" s="1275"/>
      <c r="AP6" s="1241"/>
      <c r="AQ6" s="1243"/>
      <c r="AS6" s="1245"/>
      <c r="AT6" s="21" t="s">
        <v>5</v>
      </c>
      <c r="AU6" s="22" t="s">
        <v>6</v>
      </c>
      <c r="AV6" s="23" t="s">
        <v>8</v>
      </c>
      <c r="AW6" s="23" t="s">
        <v>9</v>
      </c>
      <c r="AX6" s="24" t="s">
        <v>1</v>
      </c>
      <c r="AY6" s="22" t="s">
        <v>10</v>
      </c>
      <c r="AZ6" s="22" t="s">
        <v>11</v>
      </c>
      <c r="BA6" s="22" t="s">
        <v>12</v>
      </c>
      <c r="BB6" s="25" t="s">
        <v>13</v>
      </c>
      <c r="BC6" s="1252"/>
      <c r="BD6" s="1220" t="s">
        <v>149</v>
      </c>
      <c r="BE6" s="1221"/>
      <c r="BF6" s="1222"/>
      <c r="BG6" s="1"/>
    </row>
    <row r="7" spans="1:59" ht="17.100000000000001" customHeight="1">
      <c r="A7" s="1"/>
      <c r="B7" s="1223" t="s">
        <v>212</v>
      </c>
      <c r="C7" s="1224"/>
      <c r="D7" s="1229" t="s">
        <v>245</v>
      </c>
      <c r="E7" s="1230"/>
      <c r="F7" s="1231"/>
      <c r="H7" s="26" t="s">
        <v>213</v>
      </c>
      <c r="I7" s="27">
        <f>SUM(J7:M7)</f>
        <v>2</v>
      </c>
      <c r="J7" s="1234">
        <v>2</v>
      </c>
      <c r="K7" s="1235"/>
      <c r="L7" s="1234"/>
      <c r="M7" s="1235"/>
      <c r="N7" s="28">
        <f>I7*30</f>
        <v>60</v>
      </c>
      <c r="O7" s="29">
        <f>N7*45/60</f>
        <v>45</v>
      </c>
      <c r="P7" s="30" t="s">
        <v>117</v>
      </c>
      <c r="Q7" s="31" t="s">
        <v>14</v>
      </c>
      <c r="R7" s="32"/>
      <c r="S7" s="33"/>
      <c r="T7" s="34" t="s">
        <v>106</v>
      </c>
      <c r="U7" s="35" t="str">
        <f t="shared" ref="U7:U16" si="0">IF($X7="○",$O7,"")</f>
        <v/>
      </c>
      <c r="V7" s="36"/>
      <c r="W7" s="37"/>
      <c r="X7" s="367" t="str">
        <f>IF($AP7&gt;=60,"○","")</f>
        <v/>
      </c>
      <c r="Y7" s="979"/>
      <c r="Z7" s="543"/>
      <c r="AA7" s="984"/>
      <c r="AB7" s="980"/>
      <c r="AC7" s="982"/>
      <c r="AD7" s="982"/>
      <c r="AE7" s="984"/>
      <c r="AF7" s="980" t="s">
        <v>106</v>
      </c>
      <c r="AG7" s="982"/>
      <c r="AH7" s="982"/>
      <c r="AI7" s="982"/>
      <c r="AJ7" s="984" t="s">
        <v>0</v>
      </c>
      <c r="AK7" s="980"/>
      <c r="AL7" s="982"/>
      <c r="AM7" s="40"/>
      <c r="AN7" s="10"/>
      <c r="AO7" s="41" t="s">
        <v>106</v>
      </c>
      <c r="AP7" s="235"/>
      <c r="AQ7" s="427">
        <f t="shared" ref="AQ7:AQ39" si="1">N7</f>
        <v>60</v>
      </c>
      <c r="AS7" s="42" t="str">
        <f>IF(ISNUMBER($AP7),IF(AND($AP7&gt;=60,$AP7&lt;=100),"●",""),"")</f>
        <v/>
      </c>
      <c r="AT7" s="43"/>
      <c r="AU7" s="44"/>
      <c r="AV7" s="45"/>
      <c r="AW7" s="45"/>
      <c r="AX7" s="43"/>
      <c r="AY7" s="44"/>
      <c r="AZ7" s="44"/>
      <c r="BA7" s="44"/>
      <c r="BB7" s="46"/>
      <c r="BC7" s="254" t="str">
        <f t="shared" ref="BC7:BC42" si="2">IF(ISNUMBER($AP7),IF(AND($AP7&gt;=60,$AP7&lt;=100),$I7,""),"")</f>
        <v/>
      </c>
      <c r="BD7" s="47" t="str">
        <f>IF(ISNUMBER($AP7),IF(AND($AP7&gt;=60,$AP7&lt;=100),$AQ7*45/60,""),"")</f>
        <v/>
      </c>
      <c r="BE7" s="36"/>
      <c r="BF7" s="37"/>
      <c r="BG7" s="1"/>
    </row>
    <row r="8" spans="1:59" ht="17.100000000000001" customHeight="1">
      <c r="A8" s="1"/>
      <c r="B8" s="1225"/>
      <c r="C8" s="1226"/>
      <c r="D8" s="1176"/>
      <c r="E8" s="1232"/>
      <c r="F8" s="1233"/>
      <c r="H8" s="994" t="s">
        <v>266</v>
      </c>
      <c r="I8" s="967">
        <f t="shared" ref="I8:I16" si="3">SUM(J8:M8)</f>
        <v>2</v>
      </c>
      <c r="J8" s="1196">
        <v>2</v>
      </c>
      <c r="K8" s="1197"/>
      <c r="L8" s="1196"/>
      <c r="M8" s="1197"/>
      <c r="N8" s="865">
        <f>I8*30</f>
        <v>60</v>
      </c>
      <c r="O8" s="866">
        <f t="shared" ref="O8:O16" si="4">N8*45/60</f>
        <v>45</v>
      </c>
      <c r="P8" s="602" t="s">
        <v>117</v>
      </c>
      <c r="Q8" s="867" t="s">
        <v>106</v>
      </c>
      <c r="R8" s="53"/>
      <c r="S8" s="54"/>
      <c r="T8" s="55" t="s">
        <v>106</v>
      </c>
      <c r="U8" s="868" t="str">
        <f t="shared" si="0"/>
        <v/>
      </c>
      <c r="V8" s="869"/>
      <c r="W8" s="870"/>
      <c r="X8" s="871" t="str">
        <f t="shared" ref="X8:X42" si="5">IF($AP8&gt;=60,"○","")</f>
        <v/>
      </c>
      <c r="Y8" s="979"/>
      <c r="Z8" s="872"/>
      <c r="AA8" s="873"/>
      <c r="AB8" s="599"/>
      <c r="AC8" s="874"/>
      <c r="AD8" s="874"/>
      <c r="AE8" s="873"/>
      <c r="AF8" s="599" t="s">
        <v>2</v>
      </c>
      <c r="AG8" s="874"/>
      <c r="AH8" s="874"/>
      <c r="AI8" s="874" t="s">
        <v>0</v>
      </c>
      <c r="AJ8" s="873"/>
      <c r="AK8" s="599"/>
      <c r="AL8" s="874"/>
      <c r="AM8" s="875"/>
      <c r="AN8" s="10"/>
      <c r="AO8" s="64" t="s">
        <v>106</v>
      </c>
      <c r="AP8" s="237"/>
      <c r="AQ8" s="428">
        <f t="shared" si="1"/>
        <v>60</v>
      </c>
      <c r="AS8" s="924" t="str">
        <f>IF(ISNUMBER($AP8),IF(AND($AP8&gt;=60,$AP8&lt;=100),"●",""),"")</f>
        <v/>
      </c>
      <c r="AT8" s="603"/>
      <c r="AU8" s="67"/>
      <c r="AV8" s="854"/>
      <c r="AW8" s="854"/>
      <c r="AX8" s="69"/>
      <c r="AY8" s="70"/>
      <c r="AZ8" s="70"/>
      <c r="BA8" s="70"/>
      <c r="BB8" s="71"/>
      <c r="BC8" s="857" t="str">
        <f t="shared" si="2"/>
        <v/>
      </c>
      <c r="BD8" s="925" t="str">
        <f t="shared" ref="BD8:BD16" si="6">IF(ISNUMBER($AP8),IF(AND($AP8&gt;=60,$AP8&lt;=100),$AQ8*45/60,""),"")</f>
        <v/>
      </c>
      <c r="BE8" s="869"/>
      <c r="BF8" s="870"/>
      <c r="BG8" s="1"/>
    </row>
    <row r="9" spans="1:59" ht="17.100000000000001" customHeight="1">
      <c r="A9" s="1"/>
      <c r="B9" s="1225"/>
      <c r="C9" s="1226"/>
      <c r="D9" s="1176"/>
      <c r="E9" s="1232"/>
      <c r="F9" s="1233"/>
      <c r="H9" s="752" t="s">
        <v>267</v>
      </c>
      <c r="I9" s="1114">
        <f t="shared" ref="I9" si="7">SUM(J9:M9)</f>
        <v>2</v>
      </c>
      <c r="J9" s="1188"/>
      <c r="K9" s="1236"/>
      <c r="L9" s="1188">
        <v>2</v>
      </c>
      <c r="M9" s="1236"/>
      <c r="N9" s="500">
        <f>I9*30</f>
        <v>60</v>
      </c>
      <c r="O9" s="488">
        <f t="shared" ref="O9" si="8">N9*45/60</f>
        <v>45</v>
      </c>
      <c r="P9" s="489" t="s">
        <v>117</v>
      </c>
      <c r="Q9" s="490" t="s">
        <v>106</v>
      </c>
      <c r="R9" s="53"/>
      <c r="S9" s="54"/>
      <c r="T9" s="55" t="s">
        <v>106</v>
      </c>
      <c r="U9" s="501" t="str">
        <f t="shared" si="0"/>
        <v/>
      </c>
      <c r="V9" s="502"/>
      <c r="W9" s="503"/>
      <c r="X9" s="352" t="str">
        <f t="shared" si="5"/>
        <v/>
      </c>
      <c r="Y9" s="1112"/>
      <c r="Z9" s="443"/>
      <c r="AA9" s="439"/>
      <c r="AB9" s="438"/>
      <c r="AC9" s="444"/>
      <c r="AD9" s="444"/>
      <c r="AE9" s="439"/>
      <c r="AF9" s="438" t="s">
        <v>2</v>
      </c>
      <c r="AG9" s="444"/>
      <c r="AH9" s="444"/>
      <c r="AI9" s="444" t="s">
        <v>0</v>
      </c>
      <c r="AJ9" s="439"/>
      <c r="AK9" s="438"/>
      <c r="AL9" s="444"/>
      <c r="AM9" s="447"/>
      <c r="AN9" s="10"/>
      <c r="AO9" s="64" t="s">
        <v>106</v>
      </c>
      <c r="AP9" s="237"/>
      <c r="AQ9" s="506">
        <f t="shared" ref="AQ9" si="9">N9</f>
        <v>60</v>
      </c>
      <c r="AS9" s="924" t="str">
        <f>IF(ISNUMBER($AP9),IF(AND($AP9&gt;=60,$AP9&lt;=100),"●",""),"")</f>
        <v/>
      </c>
      <c r="AT9" s="69"/>
      <c r="AU9" s="67"/>
      <c r="AV9" s="180"/>
      <c r="AW9" s="180"/>
      <c r="AX9" s="69"/>
      <c r="AY9" s="70"/>
      <c r="AZ9" s="70"/>
      <c r="BA9" s="70"/>
      <c r="BB9" s="71"/>
      <c r="BC9" s="258" t="str">
        <f t="shared" si="2"/>
        <v/>
      </c>
      <c r="BD9" s="925" t="str">
        <f t="shared" si="6"/>
        <v/>
      </c>
      <c r="BE9" s="502"/>
      <c r="BF9" s="503"/>
      <c r="BG9" s="1"/>
    </row>
    <row r="10" spans="1:59" ht="17.100000000000001" customHeight="1">
      <c r="A10" s="1"/>
      <c r="B10" s="1225"/>
      <c r="C10" s="1226"/>
      <c r="D10" s="1176"/>
      <c r="E10" s="1232"/>
      <c r="F10" s="1233"/>
      <c r="H10" s="752" t="s">
        <v>20</v>
      </c>
      <c r="I10" s="967">
        <f t="shared" si="3"/>
        <v>2</v>
      </c>
      <c r="J10" s="1113"/>
      <c r="K10" s="1120">
        <v>2</v>
      </c>
      <c r="L10" s="1188" t="s">
        <v>280</v>
      </c>
      <c r="M10" s="1236"/>
      <c r="N10" s="500">
        <v>30</v>
      </c>
      <c r="O10" s="488">
        <f t="shared" si="4"/>
        <v>22.5</v>
      </c>
      <c r="P10" s="489" t="s">
        <v>117</v>
      </c>
      <c r="Q10" s="867" t="s">
        <v>2</v>
      </c>
      <c r="R10" s="855"/>
      <c r="S10" s="876"/>
      <c r="T10" s="617" t="s">
        <v>281</v>
      </c>
      <c r="U10" s="868" t="str">
        <f t="shared" si="0"/>
        <v/>
      </c>
      <c r="V10" s="869"/>
      <c r="W10" s="870"/>
      <c r="X10" s="871" t="str">
        <f t="shared" si="5"/>
        <v/>
      </c>
      <c r="Y10" s="1112"/>
      <c r="Z10" s="872"/>
      <c r="AA10" s="873"/>
      <c r="AB10" s="599"/>
      <c r="AC10" s="874"/>
      <c r="AD10" s="874"/>
      <c r="AE10" s="873"/>
      <c r="AF10" s="599"/>
      <c r="AG10" s="874" t="s">
        <v>2</v>
      </c>
      <c r="AH10" s="874"/>
      <c r="AI10" s="874"/>
      <c r="AJ10" s="873"/>
      <c r="AK10" s="599"/>
      <c r="AL10" s="874"/>
      <c r="AM10" s="875"/>
      <c r="AN10" s="10"/>
      <c r="AO10" s="877" t="s">
        <v>282</v>
      </c>
      <c r="AP10" s="237"/>
      <c r="AQ10" s="506">
        <f t="shared" si="1"/>
        <v>30</v>
      </c>
      <c r="AS10" s="924" t="str">
        <f>IF(ISNUMBER($AP10),IF(AND($AP10&gt;=60,$AP10&lt;=100),"●",""),"")</f>
        <v/>
      </c>
      <c r="AT10" s="603"/>
      <c r="AU10" s="853"/>
      <c r="AV10" s="854"/>
      <c r="AW10" s="854"/>
      <c r="AX10" s="603"/>
      <c r="AY10" s="853"/>
      <c r="AZ10" s="853"/>
      <c r="BA10" s="853"/>
      <c r="BB10" s="856"/>
      <c r="BC10" s="857" t="str">
        <f t="shared" ref="BC10" si="10">IF(ISNUMBER($AP10),IF(AND($AP10&gt;=60,$AP10&lt;=100),$I10,""),"")</f>
        <v/>
      </c>
      <c r="BD10" s="925" t="str">
        <f t="shared" ref="BD10" si="11">IF(ISNUMBER($AP10),IF(AND($AP10&gt;=60,$AP10&lt;=100),$AQ10*45/60,""),"")</f>
        <v/>
      </c>
      <c r="BE10" s="869"/>
      <c r="BF10" s="870"/>
      <c r="BG10" s="1"/>
    </row>
    <row r="11" spans="1:59" ht="17.100000000000001" customHeight="1">
      <c r="A11" s="1"/>
      <c r="B11" s="1225"/>
      <c r="C11" s="1226"/>
      <c r="D11" s="1237" t="s">
        <v>246</v>
      </c>
      <c r="E11" s="1276" t="s">
        <v>236</v>
      </c>
      <c r="F11" s="1277"/>
      <c r="H11" s="733" t="s">
        <v>198</v>
      </c>
      <c r="I11" s="968">
        <f t="shared" si="3"/>
        <v>2</v>
      </c>
      <c r="J11" s="1234">
        <v>2</v>
      </c>
      <c r="K11" s="1235"/>
      <c r="L11" s="1234"/>
      <c r="M11" s="1235"/>
      <c r="N11" s="28">
        <f>I11*30</f>
        <v>60</v>
      </c>
      <c r="O11" s="29">
        <f t="shared" si="4"/>
        <v>45</v>
      </c>
      <c r="P11" s="30" t="s">
        <v>117</v>
      </c>
      <c r="Q11" s="110" t="s">
        <v>150</v>
      </c>
      <c r="R11" s="111"/>
      <c r="S11" s="112"/>
      <c r="T11" s="113" t="s">
        <v>189</v>
      </c>
      <c r="U11" s="504" t="str">
        <f t="shared" si="0"/>
        <v/>
      </c>
      <c r="V11" s="445"/>
      <c r="W11" s="505"/>
      <c r="X11" s="367" t="str">
        <f t="shared" si="5"/>
        <v/>
      </c>
      <c r="Y11" s="979"/>
      <c r="Z11" s="117"/>
      <c r="AA11" s="118"/>
      <c r="AB11" s="119"/>
      <c r="AC11" s="120"/>
      <c r="AD11" s="120"/>
      <c r="AE11" s="118"/>
      <c r="AF11" s="119" t="s">
        <v>2</v>
      </c>
      <c r="AG11" s="120"/>
      <c r="AH11" s="120"/>
      <c r="AI11" s="120" t="s">
        <v>0</v>
      </c>
      <c r="AJ11" s="118"/>
      <c r="AK11" s="119"/>
      <c r="AL11" s="120"/>
      <c r="AM11" s="121"/>
      <c r="AN11" s="10"/>
      <c r="AO11" s="41" t="s">
        <v>189</v>
      </c>
      <c r="AP11" s="507"/>
      <c r="AQ11" s="427">
        <f t="shared" si="1"/>
        <v>60</v>
      </c>
      <c r="AS11" s="510"/>
      <c r="AT11" s="43"/>
      <c r="AU11" s="511" t="str">
        <f>IF(ISNUMBER($AP11),IF(AND($AP11&gt;=60,$AP11&lt;=100),"●",""),"")</f>
        <v/>
      </c>
      <c r="AV11" s="45"/>
      <c r="AW11" s="45"/>
      <c r="AX11" s="43"/>
      <c r="AY11" s="44"/>
      <c r="AZ11" s="44"/>
      <c r="BA11" s="44"/>
      <c r="BB11" s="46"/>
      <c r="BC11" s="254" t="str">
        <f t="shared" si="2"/>
        <v/>
      </c>
      <c r="BD11" s="512" t="str">
        <f t="shared" si="6"/>
        <v/>
      </c>
      <c r="BE11" s="445"/>
      <c r="BF11" s="505"/>
      <c r="BG11" s="1"/>
    </row>
    <row r="12" spans="1:59" ht="17.100000000000001" customHeight="1">
      <c r="A12" s="1"/>
      <c r="B12" s="1225"/>
      <c r="C12" s="1226"/>
      <c r="D12" s="1238"/>
      <c r="E12" s="1278"/>
      <c r="F12" s="1279"/>
      <c r="H12" s="994" t="s">
        <v>193</v>
      </c>
      <c r="I12" s="966">
        <f t="shared" si="3"/>
        <v>2</v>
      </c>
      <c r="J12" s="1196">
        <v>2</v>
      </c>
      <c r="K12" s="1197"/>
      <c r="L12" s="1196"/>
      <c r="M12" s="1197"/>
      <c r="N12" s="865">
        <f>I12*30</f>
        <v>60</v>
      </c>
      <c r="O12" s="866">
        <f t="shared" si="4"/>
        <v>45</v>
      </c>
      <c r="P12" s="602" t="s">
        <v>117</v>
      </c>
      <c r="Q12" s="867" t="s">
        <v>151</v>
      </c>
      <c r="R12" s="855"/>
      <c r="S12" s="876"/>
      <c r="T12" s="617" t="s">
        <v>189</v>
      </c>
      <c r="U12" s="868" t="str">
        <f t="shared" si="0"/>
        <v/>
      </c>
      <c r="V12" s="869"/>
      <c r="W12" s="870"/>
      <c r="X12" s="871" t="str">
        <f t="shared" si="5"/>
        <v/>
      </c>
      <c r="Y12" s="979"/>
      <c r="Z12" s="872"/>
      <c r="AA12" s="873"/>
      <c r="AB12" s="599"/>
      <c r="AC12" s="874"/>
      <c r="AD12" s="874"/>
      <c r="AE12" s="873"/>
      <c r="AF12" s="599"/>
      <c r="AG12" s="874"/>
      <c r="AH12" s="874"/>
      <c r="AI12" s="874" t="s">
        <v>0</v>
      </c>
      <c r="AJ12" s="873"/>
      <c r="AK12" s="599"/>
      <c r="AL12" s="874"/>
      <c r="AM12" s="875"/>
      <c r="AN12" s="10"/>
      <c r="AO12" s="877" t="s">
        <v>189</v>
      </c>
      <c r="AP12" s="878"/>
      <c r="AQ12" s="428">
        <f t="shared" si="1"/>
        <v>60</v>
      </c>
      <c r="AS12" s="926"/>
      <c r="AT12" s="603"/>
      <c r="AU12" s="927" t="str">
        <f>IF(ISNUMBER($AP12),IF(AND($AP12&gt;=60,$AP12&lt;=100),"●",""),"")</f>
        <v/>
      </c>
      <c r="AV12" s="854"/>
      <c r="AW12" s="854"/>
      <c r="AX12" s="603"/>
      <c r="AY12" s="853"/>
      <c r="AZ12" s="853"/>
      <c r="BA12" s="853"/>
      <c r="BB12" s="856"/>
      <c r="BC12" s="857" t="str">
        <f t="shared" si="2"/>
        <v/>
      </c>
      <c r="BD12" s="925" t="str">
        <f t="shared" si="6"/>
        <v/>
      </c>
      <c r="BE12" s="869"/>
      <c r="BF12" s="870"/>
      <c r="BG12" s="1"/>
    </row>
    <row r="13" spans="1:59" ht="17.100000000000001" customHeight="1">
      <c r="A13" s="1"/>
      <c r="B13" s="1225"/>
      <c r="C13" s="1226"/>
      <c r="D13" s="1238"/>
      <c r="E13" s="1190" t="s">
        <v>236</v>
      </c>
      <c r="F13" s="1191"/>
      <c r="H13" s="994" t="s">
        <v>125</v>
      </c>
      <c r="I13" s="966">
        <f t="shared" si="3"/>
        <v>2</v>
      </c>
      <c r="J13" s="1196"/>
      <c r="K13" s="1197"/>
      <c r="L13" s="1196">
        <v>2</v>
      </c>
      <c r="M13" s="1197"/>
      <c r="N13" s="865">
        <f t="shared" ref="N13:N16" si="12">I13*30</f>
        <v>60</v>
      </c>
      <c r="O13" s="866">
        <f t="shared" si="4"/>
        <v>45</v>
      </c>
      <c r="P13" s="602" t="s">
        <v>117</v>
      </c>
      <c r="Q13" s="867" t="s">
        <v>154</v>
      </c>
      <c r="R13" s="855"/>
      <c r="S13" s="876"/>
      <c r="T13" s="617" t="s">
        <v>191</v>
      </c>
      <c r="U13" s="868" t="str">
        <f t="shared" si="0"/>
        <v/>
      </c>
      <c r="V13" s="869"/>
      <c r="W13" s="870"/>
      <c r="X13" s="871" t="str">
        <f t="shared" si="5"/>
        <v/>
      </c>
      <c r="Y13" s="979"/>
      <c r="Z13" s="872"/>
      <c r="AA13" s="873"/>
      <c r="AB13" s="599"/>
      <c r="AC13" s="874"/>
      <c r="AD13" s="874"/>
      <c r="AE13" s="873"/>
      <c r="AF13" s="599"/>
      <c r="AG13" s="874"/>
      <c r="AH13" s="874"/>
      <c r="AI13" s="874" t="s">
        <v>0</v>
      </c>
      <c r="AJ13" s="873"/>
      <c r="AK13" s="599"/>
      <c r="AL13" s="874"/>
      <c r="AM13" s="875"/>
      <c r="AN13" s="10"/>
      <c r="AO13" s="877" t="s">
        <v>191</v>
      </c>
      <c r="AP13" s="878"/>
      <c r="AQ13" s="428">
        <f t="shared" si="1"/>
        <v>60</v>
      </c>
      <c r="AS13" s="926"/>
      <c r="AT13" s="929" t="str">
        <f>IF(ISNUMBER($AP13),IF(AND($AP13&gt;=60,$AP13&lt;=100),"●",""),"")</f>
        <v/>
      </c>
      <c r="AU13" s="853"/>
      <c r="AV13" s="854"/>
      <c r="AW13" s="854"/>
      <c r="AX13" s="603"/>
      <c r="AY13" s="853"/>
      <c r="AZ13" s="853"/>
      <c r="BA13" s="853"/>
      <c r="BB13" s="856"/>
      <c r="BC13" s="857" t="str">
        <f t="shared" si="2"/>
        <v/>
      </c>
      <c r="BD13" s="925" t="str">
        <f t="shared" si="6"/>
        <v/>
      </c>
      <c r="BE13" s="869"/>
      <c r="BF13" s="870"/>
      <c r="BG13" s="1"/>
    </row>
    <row r="14" spans="1:59" ht="17.100000000000001" customHeight="1">
      <c r="A14" s="1"/>
      <c r="B14" s="1225"/>
      <c r="C14" s="1226"/>
      <c r="D14" s="1238"/>
      <c r="E14" s="1192"/>
      <c r="F14" s="1193"/>
      <c r="H14" s="994" t="s">
        <v>155</v>
      </c>
      <c r="I14" s="969">
        <f t="shared" si="3"/>
        <v>2</v>
      </c>
      <c r="J14" s="1196"/>
      <c r="K14" s="1197"/>
      <c r="L14" s="1198">
        <v>2</v>
      </c>
      <c r="M14" s="1197"/>
      <c r="N14" s="865">
        <f t="shared" si="12"/>
        <v>60</v>
      </c>
      <c r="O14" s="866">
        <f t="shared" si="4"/>
        <v>45</v>
      </c>
      <c r="P14" s="602" t="s">
        <v>117</v>
      </c>
      <c r="Q14" s="867" t="s">
        <v>156</v>
      </c>
      <c r="R14" s="855"/>
      <c r="S14" s="876"/>
      <c r="T14" s="617" t="s">
        <v>191</v>
      </c>
      <c r="U14" s="868" t="str">
        <f t="shared" si="0"/>
        <v/>
      </c>
      <c r="V14" s="869"/>
      <c r="W14" s="870"/>
      <c r="X14" s="871" t="str">
        <f t="shared" si="5"/>
        <v/>
      </c>
      <c r="Y14" s="979"/>
      <c r="Z14" s="872"/>
      <c r="AA14" s="873"/>
      <c r="AB14" s="599"/>
      <c r="AC14" s="874"/>
      <c r="AD14" s="874"/>
      <c r="AE14" s="873"/>
      <c r="AF14" s="599" t="s">
        <v>0</v>
      </c>
      <c r="AG14" s="874"/>
      <c r="AH14" s="874"/>
      <c r="AI14" s="874"/>
      <c r="AJ14" s="873"/>
      <c r="AK14" s="599"/>
      <c r="AL14" s="874"/>
      <c r="AM14" s="875"/>
      <c r="AN14" s="10"/>
      <c r="AO14" s="877" t="s">
        <v>191</v>
      </c>
      <c r="AP14" s="878"/>
      <c r="AQ14" s="428">
        <f t="shared" si="1"/>
        <v>60</v>
      </c>
      <c r="AS14" s="926"/>
      <c r="AT14" s="929" t="str">
        <f>IF(ISNUMBER($AP14),IF(AND($AP14&gt;=60,$AP14&lt;=100),"●",""),"")</f>
        <v/>
      </c>
      <c r="AU14" s="853"/>
      <c r="AV14" s="854"/>
      <c r="AW14" s="854"/>
      <c r="AX14" s="603"/>
      <c r="AY14" s="853"/>
      <c r="AZ14" s="853"/>
      <c r="BA14" s="853"/>
      <c r="BB14" s="856"/>
      <c r="BC14" s="857" t="str">
        <f t="shared" si="2"/>
        <v/>
      </c>
      <c r="BD14" s="925" t="str">
        <f t="shared" si="6"/>
        <v/>
      </c>
      <c r="BE14" s="869"/>
      <c r="BF14" s="870"/>
      <c r="BG14" s="1"/>
    </row>
    <row r="15" spans="1:59" ht="17.100000000000001" customHeight="1">
      <c r="A15" s="1"/>
      <c r="B15" s="1225"/>
      <c r="C15" s="1226"/>
      <c r="D15" s="1238"/>
      <c r="E15" s="1192"/>
      <c r="F15" s="1193"/>
      <c r="H15" s="994" t="s">
        <v>268</v>
      </c>
      <c r="I15" s="969">
        <f t="shared" si="3"/>
        <v>2</v>
      </c>
      <c r="J15" s="1196"/>
      <c r="K15" s="1197"/>
      <c r="L15" s="1198">
        <v>2</v>
      </c>
      <c r="M15" s="1197"/>
      <c r="N15" s="865">
        <f t="shared" si="12"/>
        <v>60</v>
      </c>
      <c r="O15" s="866">
        <f t="shared" si="4"/>
        <v>45</v>
      </c>
      <c r="P15" s="602" t="s">
        <v>117</v>
      </c>
      <c r="Q15" s="867" t="s">
        <v>156</v>
      </c>
      <c r="R15" s="855"/>
      <c r="S15" s="876"/>
      <c r="T15" s="617" t="s">
        <v>191</v>
      </c>
      <c r="U15" s="868" t="str">
        <f t="shared" si="0"/>
        <v/>
      </c>
      <c r="V15" s="869"/>
      <c r="W15" s="870"/>
      <c r="X15" s="871" t="str">
        <f t="shared" si="5"/>
        <v/>
      </c>
      <c r="Y15" s="979"/>
      <c r="Z15" s="872"/>
      <c r="AA15" s="873"/>
      <c r="AB15" s="599"/>
      <c r="AC15" s="874"/>
      <c r="AD15" s="874"/>
      <c r="AE15" s="873"/>
      <c r="AF15" s="599" t="s">
        <v>157</v>
      </c>
      <c r="AG15" s="874"/>
      <c r="AH15" s="874"/>
      <c r="AI15" s="874"/>
      <c r="AJ15" s="873"/>
      <c r="AK15" s="599"/>
      <c r="AL15" s="874"/>
      <c r="AM15" s="875"/>
      <c r="AN15" s="10"/>
      <c r="AO15" s="877" t="s">
        <v>191</v>
      </c>
      <c r="AP15" s="878"/>
      <c r="AQ15" s="428">
        <f t="shared" si="1"/>
        <v>60</v>
      </c>
      <c r="AS15" s="926"/>
      <c r="AT15" s="929" t="str">
        <f>IF(ISNUMBER($AP15),IF(AND($AP15&gt;=60,$AP15&lt;=100),"●",""),"")</f>
        <v/>
      </c>
      <c r="AU15" s="853"/>
      <c r="AV15" s="854"/>
      <c r="AW15" s="854"/>
      <c r="AX15" s="603"/>
      <c r="AY15" s="853"/>
      <c r="AZ15" s="853"/>
      <c r="BA15" s="853"/>
      <c r="BB15" s="856"/>
      <c r="BC15" s="857" t="str">
        <f t="shared" si="2"/>
        <v/>
      </c>
      <c r="BD15" s="925" t="str">
        <f t="shared" si="6"/>
        <v/>
      </c>
      <c r="BE15" s="869"/>
      <c r="BF15" s="870"/>
      <c r="BG15" s="1"/>
    </row>
    <row r="16" spans="1:59" ht="17.100000000000001" customHeight="1">
      <c r="A16" s="1"/>
      <c r="B16" s="1227"/>
      <c r="C16" s="1228"/>
      <c r="D16" s="1239"/>
      <c r="E16" s="1194"/>
      <c r="F16" s="1195"/>
      <c r="H16" s="767" t="s">
        <v>147</v>
      </c>
      <c r="I16" s="84">
        <f t="shared" si="3"/>
        <v>2</v>
      </c>
      <c r="J16" s="1268"/>
      <c r="K16" s="1269"/>
      <c r="L16" s="1268">
        <v>2</v>
      </c>
      <c r="M16" s="1269"/>
      <c r="N16" s="85">
        <f t="shared" si="12"/>
        <v>60</v>
      </c>
      <c r="O16" s="86">
        <f t="shared" si="4"/>
        <v>45</v>
      </c>
      <c r="P16" s="87" t="s">
        <v>109</v>
      </c>
      <c r="Q16" s="88" t="s">
        <v>156</v>
      </c>
      <c r="R16" s="89"/>
      <c r="S16" s="90"/>
      <c r="T16" s="91" t="s">
        <v>191</v>
      </c>
      <c r="U16" s="92" t="str">
        <f t="shared" si="0"/>
        <v/>
      </c>
      <c r="V16" s="93"/>
      <c r="W16" s="94"/>
      <c r="X16" s="322" t="str">
        <f t="shared" si="5"/>
        <v/>
      </c>
      <c r="Y16" s="979"/>
      <c r="Z16" s="95"/>
      <c r="AA16" s="96"/>
      <c r="AB16" s="97"/>
      <c r="AC16" s="98"/>
      <c r="AD16" s="98"/>
      <c r="AE16" s="96"/>
      <c r="AF16" s="97"/>
      <c r="AG16" s="98" t="s">
        <v>2</v>
      </c>
      <c r="AH16" s="98"/>
      <c r="AI16" s="98"/>
      <c r="AJ16" s="96"/>
      <c r="AK16" s="97"/>
      <c r="AL16" s="98"/>
      <c r="AM16" s="99"/>
      <c r="AN16" s="10"/>
      <c r="AO16" s="100" t="s">
        <v>191</v>
      </c>
      <c r="AP16" s="240"/>
      <c r="AQ16" s="429">
        <f t="shared" si="1"/>
        <v>60</v>
      </c>
      <c r="AS16" s="101"/>
      <c r="AT16" s="102" t="str">
        <f>IF(ISNUMBER($AP16),IF(AND($AP16&gt;=60,$AP16&lt;=100),"●",""),"")</f>
        <v/>
      </c>
      <c r="AU16" s="103"/>
      <c r="AV16" s="104"/>
      <c r="AW16" s="104"/>
      <c r="AX16" s="105"/>
      <c r="AY16" s="103"/>
      <c r="AZ16" s="103"/>
      <c r="BA16" s="103"/>
      <c r="BB16" s="106"/>
      <c r="BC16" s="256" t="str">
        <f t="shared" si="2"/>
        <v/>
      </c>
      <c r="BD16" s="107" t="str">
        <f t="shared" si="6"/>
        <v/>
      </c>
      <c r="BE16" s="93"/>
      <c r="BF16" s="94"/>
      <c r="BG16" s="1"/>
    </row>
    <row r="17" spans="1:59" ht="17.100000000000001" customHeight="1">
      <c r="A17" s="1"/>
      <c r="B17" s="1167" t="s">
        <v>26</v>
      </c>
      <c r="C17" s="1168"/>
      <c r="D17" s="1173" t="s">
        <v>254</v>
      </c>
      <c r="E17" s="1174"/>
      <c r="F17" s="1175"/>
      <c r="G17" s="211"/>
      <c r="H17" s="494" t="s">
        <v>255</v>
      </c>
      <c r="I17" s="495">
        <f>SUM(J17:M17)</f>
        <v>2</v>
      </c>
      <c r="J17" s="1182"/>
      <c r="K17" s="1183"/>
      <c r="L17" s="660">
        <v>2</v>
      </c>
      <c r="M17" s="661"/>
      <c r="N17" s="515">
        <f>I17*30</f>
        <v>60</v>
      </c>
      <c r="O17" s="108">
        <f>N17*45/60</f>
        <v>45</v>
      </c>
      <c r="P17" s="109" t="s">
        <v>117</v>
      </c>
      <c r="Q17" s="110" t="s">
        <v>106</v>
      </c>
      <c r="R17" s="111" t="s">
        <v>226</v>
      </c>
      <c r="S17" s="112"/>
      <c r="T17" s="113" t="s">
        <v>53</v>
      </c>
      <c r="U17" s="43"/>
      <c r="V17" s="44"/>
      <c r="W17" s="147" t="str">
        <f>IF($X17="○",$O17,"")</f>
        <v/>
      </c>
      <c r="X17" s="422" t="str">
        <f>IF($AP17&gt;=60,"○","")</f>
        <v/>
      </c>
      <c r="Y17" s="10"/>
      <c r="Z17" s="117"/>
      <c r="AA17" s="118"/>
      <c r="AB17" s="119"/>
      <c r="AC17" s="120" t="s">
        <v>3</v>
      </c>
      <c r="AD17" s="120"/>
      <c r="AE17" s="118"/>
      <c r="AF17" s="119"/>
      <c r="AG17" s="120"/>
      <c r="AH17" s="120"/>
      <c r="AI17" s="120"/>
      <c r="AJ17" s="118"/>
      <c r="AK17" s="119"/>
      <c r="AL17" s="120"/>
      <c r="AM17" s="121"/>
      <c r="AN17" s="10"/>
      <c r="AO17" s="122" t="s">
        <v>53</v>
      </c>
      <c r="AP17" s="242"/>
      <c r="AQ17" s="430">
        <f t="shared" si="1"/>
        <v>60</v>
      </c>
      <c r="AR17" s="995"/>
      <c r="AS17" s="581" t="str">
        <f>IF(ISNUMBER($AP17),IF(AND($AP17&gt;=60,$AP17&lt;=100),"●",""),"")</f>
        <v/>
      </c>
      <c r="AT17" s="43"/>
      <c r="AU17" s="44"/>
      <c r="AV17" s="45"/>
      <c r="AW17" s="45"/>
      <c r="AX17" s="582" t="str">
        <f>IF(ISNUMBER($AP17),IF(AND($AP17&gt;=60,$AP17&lt;=100),"●",""),"")</f>
        <v/>
      </c>
      <c r="AY17" s="44"/>
      <c r="AZ17" s="44"/>
      <c r="BA17" s="44"/>
      <c r="BB17" s="46"/>
      <c r="BC17" s="254" t="str">
        <f t="shared" si="2"/>
        <v/>
      </c>
      <c r="BD17" s="149"/>
      <c r="BE17" s="44"/>
      <c r="BF17" s="147" t="str">
        <f>IF(ISNUMBER($AP17),IF(AND($AP17&gt;=60,$AP17&lt;=100),$AQ17*45/60,""),"")</f>
        <v/>
      </c>
      <c r="BG17" s="1"/>
    </row>
    <row r="18" spans="1:59" ht="17.100000000000001" customHeight="1">
      <c r="A18" s="1"/>
      <c r="B18" s="1169"/>
      <c r="C18" s="1170"/>
      <c r="D18" s="1176"/>
      <c r="E18" s="1177"/>
      <c r="F18" s="1178"/>
      <c r="G18" s="211"/>
      <c r="H18" s="1018" t="s">
        <v>204</v>
      </c>
      <c r="I18" s="1019">
        <f>SUM(J18:M18)</f>
        <v>4</v>
      </c>
      <c r="J18" s="1184">
        <v>4</v>
      </c>
      <c r="K18" s="1185"/>
      <c r="L18" s="1186"/>
      <c r="M18" s="1187"/>
      <c r="N18" s="1020">
        <f>I18*30</f>
        <v>120</v>
      </c>
      <c r="O18" s="126">
        <f>N18*45/60</f>
        <v>90</v>
      </c>
      <c r="P18" s="1021" t="s">
        <v>117</v>
      </c>
      <c r="Q18" s="1022" t="s">
        <v>106</v>
      </c>
      <c r="R18" s="1023"/>
      <c r="S18" s="1024" t="s">
        <v>106</v>
      </c>
      <c r="T18" s="1025" t="s">
        <v>106</v>
      </c>
      <c r="U18" s="1026"/>
      <c r="V18" s="1027"/>
      <c r="W18" s="1028" t="str">
        <f>IF($X18="○",$O18,"")</f>
        <v/>
      </c>
      <c r="X18" s="1029" t="str">
        <f>IF($AP18&gt;=60,"○","")</f>
        <v/>
      </c>
      <c r="Y18" s="10"/>
      <c r="Z18" s="1030"/>
      <c r="AA18" s="1031" t="s">
        <v>3</v>
      </c>
      <c r="AB18" s="1032"/>
      <c r="AC18" s="1033"/>
      <c r="AD18" s="1033"/>
      <c r="AE18" s="1031"/>
      <c r="AF18" s="1032"/>
      <c r="AG18" s="1033"/>
      <c r="AH18" s="1033"/>
      <c r="AI18" s="1033"/>
      <c r="AJ18" s="1031"/>
      <c r="AK18" s="1032"/>
      <c r="AL18" s="1033"/>
      <c r="AM18" s="1034"/>
      <c r="AN18" s="10"/>
      <c r="AO18" s="1035" t="s">
        <v>106</v>
      </c>
      <c r="AP18" s="1036"/>
      <c r="AQ18" s="431">
        <f t="shared" si="1"/>
        <v>120</v>
      </c>
      <c r="AR18" s="995"/>
      <c r="AS18" s="606" t="str">
        <f>IF(ISNUMBER($AP18),IF(AND($AP18&gt;=60,$AP18&lt;=100),"●",""),"")</f>
        <v/>
      </c>
      <c r="AT18" s="608"/>
      <c r="AU18" s="917"/>
      <c r="AV18" s="930"/>
      <c r="AW18" s="930"/>
      <c r="AX18" s="608"/>
      <c r="AY18" s="917"/>
      <c r="AZ18" s="917"/>
      <c r="BA18" s="917"/>
      <c r="BB18" s="931"/>
      <c r="BC18" s="1037" t="str">
        <f t="shared" si="2"/>
        <v/>
      </c>
      <c r="BD18" s="933"/>
      <c r="BE18" s="917"/>
      <c r="BF18" s="918" t="str">
        <f>IF(ISNUMBER($AP18),IF(AND($AP18&gt;=60,$AP18&lt;=100),$AQ18*45/60,""),"")</f>
        <v/>
      </c>
      <c r="BG18" s="1"/>
    </row>
    <row r="19" spans="1:59" ht="17.100000000000001" customHeight="1">
      <c r="A19" s="1"/>
      <c r="B19" s="1169"/>
      <c r="C19" s="1170"/>
      <c r="D19" s="1176"/>
      <c r="E19" s="1177"/>
      <c r="F19" s="1178"/>
      <c r="G19" s="211"/>
      <c r="H19" s="1018" t="s">
        <v>206</v>
      </c>
      <c r="I19" s="1019">
        <f>SUM(J19:M19)</f>
        <v>2</v>
      </c>
      <c r="J19" s="965"/>
      <c r="K19" s="1038">
        <v>2</v>
      </c>
      <c r="L19" s="1186"/>
      <c r="M19" s="1187"/>
      <c r="N19" s="1020">
        <f>I19*30</f>
        <v>60</v>
      </c>
      <c r="O19" s="126">
        <f>N19*45/60</f>
        <v>45</v>
      </c>
      <c r="P19" s="1021" t="s">
        <v>218</v>
      </c>
      <c r="Q19" s="1022" t="s">
        <v>106</v>
      </c>
      <c r="R19" s="1023"/>
      <c r="S19" s="1024" t="s">
        <v>106</v>
      </c>
      <c r="T19" s="1025" t="s">
        <v>106</v>
      </c>
      <c r="U19" s="1026"/>
      <c r="V19" s="1027"/>
      <c r="W19" s="1028" t="str">
        <f>IF($X19="○",$O19,"")</f>
        <v/>
      </c>
      <c r="X19" s="1029" t="str">
        <f>IF($AP19&gt;=60,"○","")</f>
        <v/>
      </c>
      <c r="Y19" s="10"/>
      <c r="Z19" s="1030" t="s">
        <v>106</v>
      </c>
      <c r="AA19" s="1031"/>
      <c r="AB19" s="1032"/>
      <c r="AC19" s="1033"/>
      <c r="AD19" s="1033" t="s">
        <v>3</v>
      </c>
      <c r="AE19" s="1031"/>
      <c r="AF19" s="1032"/>
      <c r="AG19" s="1033"/>
      <c r="AH19" s="1033"/>
      <c r="AI19" s="1033"/>
      <c r="AJ19" s="1031"/>
      <c r="AK19" s="1032"/>
      <c r="AL19" s="1033" t="s">
        <v>3</v>
      </c>
      <c r="AM19" s="1034"/>
      <c r="AN19" s="10"/>
      <c r="AO19" s="1035" t="s">
        <v>106</v>
      </c>
      <c r="AP19" s="1036"/>
      <c r="AQ19" s="431">
        <f t="shared" si="1"/>
        <v>60</v>
      </c>
      <c r="AR19" s="995"/>
      <c r="AS19" s="606" t="str">
        <f>IF(ISNUMBER($AP19),IF(AND($AP19&gt;=60,$AP19&lt;=100),"●",""),"")</f>
        <v/>
      </c>
      <c r="AT19" s="620"/>
      <c r="AU19" s="917"/>
      <c r="AV19" s="930"/>
      <c r="AW19" s="930"/>
      <c r="AX19" s="608"/>
      <c r="AY19" s="917"/>
      <c r="AZ19" s="917"/>
      <c r="BA19" s="917"/>
      <c r="BB19" s="931"/>
      <c r="BC19" s="257" t="str">
        <f t="shared" si="2"/>
        <v/>
      </c>
      <c r="BD19" s="1039"/>
      <c r="BE19" s="1027"/>
      <c r="BF19" s="1028" t="str">
        <f>IF(ISNUMBER($AP19),IF(AND($AP19&gt;=60,$AP19&lt;=100),$AQ19*45/60,""),"")</f>
        <v/>
      </c>
      <c r="BG19" s="1"/>
    </row>
    <row r="20" spans="1:59" ht="17.100000000000001" customHeight="1">
      <c r="A20" s="1"/>
      <c r="B20" s="1169"/>
      <c r="C20" s="1170"/>
      <c r="D20" s="1176"/>
      <c r="E20" s="1177"/>
      <c r="F20" s="1178"/>
      <c r="G20" s="211"/>
      <c r="H20" s="1018" t="s">
        <v>173</v>
      </c>
      <c r="I20" s="1019">
        <f>SUM(J20:M20)</f>
        <v>2</v>
      </c>
      <c r="J20" s="1188"/>
      <c r="K20" s="1189"/>
      <c r="L20" s="487">
        <v>2</v>
      </c>
      <c r="M20" s="498"/>
      <c r="N20" s="884">
        <f>I20*30</f>
        <v>60</v>
      </c>
      <c r="O20" s="560">
        <f>N20*45/60</f>
        <v>45</v>
      </c>
      <c r="P20" s="610" t="s">
        <v>218</v>
      </c>
      <c r="Q20" s="996" t="s">
        <v>106</v>
      </c>
      <c r="R20" s="886"/>
      <c r="S20" s="887" t="s">
        <v>106</v>
      </c>
      <c r="T20" s="153" t="s">
        <v>106</v>
      </c>
      <c r="U20" s="69"/>
      <c r="V20" s="70"/>
      <c r="W20" s="491" t="str">
        <f>IF($X20="○",$O20,"")</f>
        <v/>
      </c>
      <c r="X20" s="888" t="str">
        <f>IF($AP20&gt;=60,"○","")</f>
        <v/>
      </c>
      <c r="Y20" s="10"/>
      <c r="Z20" s="920" t="s">
        <v>106</v>
      </c>
      <c r="AA20" s="921"/>
      <c r="AB20" s="518"/>
      <c r="AC20" s="922"/>
      <c r="AD20" s="922" t="s">
        <v>3</v>
      </c>
      <c r="AE20" s="921"/>
      <c r="AF20" s="601"/>
      <c r="AG20" s="922"/>
      <c r="AH20" s="922"/>
      <c r="AI20" s="922"/>
      <c r="AJ20" s="921"/>
      <c r="AK20" s="601"/>
      <c r="AL20" s="922" t="s">
        <v>3</v>
      </c>
      <c r="AM20" s="923"/>
      <c r="AN20" s="10"/>
      <c r="AO20" s="889" t="s">
        <v>106</v>
      </c>
      <c r="AP20" s="900"/>
      <c r="AQ20" s="433">
        <f t="shared" si="1"/>
        <v>60</v>
      </c>
      <c r="AR20" s="995"/>
      <c r="AS20" s="281" t="str">
        <f>IF(ISNUMBER($AP20),IF(AND($AP20&gt;=60,$AP20&lt;=100),"●",""),"")</f>
        <v/>
      </c>
      <c r="AT20" s="1040"/>
      <c r="AU20" s="70"/>
      <c r="AV20" s="180"/>
      <c r="AW20" s="180"/>
      <c r="AX20" s="69"/>
      <c r="AY20" s="70"/>
      <c r="AZ20" s="70"/>
      <c r="BA20" s="70"/>
      <c r="BB20" s="71"/>
      <c r="BC20" s="492" t="str">
        <f t="shared" si="2"/>
        <v/>
      </c>
      <c r="BD20" s="474"/>
      <c r="BE20" s="70"/>
      <c r="BF20" s="491" t="str">
        <f>IF(ISNUMBER($AP20),IF(AND($AP20&gt;=60,$AP20&lt;=100),$AQ20*45/60,""),"")</f>
        <v/>
      </c>
      <c r="BG20" s="1"/>
    </row>
    <row r="21" spans="1:59" ht="17.100000000000001" customHeight="1">
      <c r="A21" s="1"/>
      <c r="B21" s="1169"/>
      <c r="C21" s="1170"/>
      <c r="D21" s="1179"/>
      <c r="E21" s="1180"/>
      <c r="F21" s="1181"/>
      <c r="G21" s="211"/>
      <c r="H21" s="135" t="s">
        <v>174</v>
      </c>
      <c r="I21" s="136">
        <f t="shared" ref="I21:I38" si="13">SUM(J21:M21)</f>
        <v>10</v>
      </c>
      <c r="J21" s="1199"/>
      <c r="K21" s="1200"/>
      <c r="L21" s="1201">
        <v>10</v>
      </c>
      <c r="M21" s="1202"/>
      <c r="N21" s="558">
        <f t="shared" ref="N21:N31" si="14">I21*30</f>
        <v>300</v>
      </c>
      <c r="O21" s="1041">
        <f t="shared" ref="O21:O38" si="15">N21*45/60</f>
        <v>225</v>
      </c>
      <c r="P21" s="1042" t="s">
        <v>218</v>
      </c>
      <c r="Q21" s="885" t="s">
        <v>106</v>
      </c>
      <c r="R21" s="886"/>
      <c r="S21" s="887" t="s">
        <v>106</v>
      </c>
      <c r="T21" s="153" t="s">
        <v>106</v>
      </c>
      <c r="U21" s="105"/>
      <c r="V21" s="103"/>
      <c r="W21" s="573" t="str">
        <f t="shared" ref="W21" si="16">IF($X21="○",$O21,"")</f>
        <v/>
      </c>
      <c r="X21" s="888" t="str">
        <f t="shared" ref="X21" si="17">IF($AP21&gt;=60,"○","")</f>
        <v/>
      </c>
      <c r="Y21" s="10"/>
      <c r="Z21" s="1030" t="s">
        <v>3</v>
      </c>
      <c r="AA21" s="1031" t="s">
        <v>3</v>
      </c>
      <c r="AB21" s="155"/>
      <c r="AC21" s="1033"/>
      <c r="AD21" s="1033" t="s">
        <v>3</v>
      </c>
      <c r="AE21" s="1031" t="s">
        <v>3</v>
      </c>
      <c r="AF21" s="1032"/>
      <c r="AG21" s="1033"/>
      <c r="AH21" s="1033"/>
      <c r="AI21" s="1033"/>
      <c r="AJ21" s="1031" t="s">
        <v>3</v>
      </c>
      <c r="AK21" s="1032"/>
      <c r="AL21" s="1033" t="s">
        <v>3</v>
      </c>
      <c r="AM21" s="1034" t="s">
        <v>3</v>
      </c>
      <c r="AN21" s="10"/>
      <c r="AO21" s="889" t="s">
        <v>106</v>
      </c>
      <c r="AP21" s="890"/>
      <c r="AQ21" s="433">
        <f t="shared" si="1"/>
        <v>300</v>
      </c>
      <c r="AR21" s="497"/>
      <c r="AS21" s="324" t="str">
        <f t="shared" ref="AS21" si="18">IF(ISNUMBER($AP21),IF(AND($AP21&gt;=60,$AP21&lt;=100),"●",""),"")</f>
        <v/>
      </c>
      <c r="AT21" s="105"/>
      <c r="AU21" s="103"/>
      <c r="AV21" s="104"/>
      <c r="AW21" s="104"/>
      <c r="AX21" s="105"/>
      <c r="AY21" s="103"/>
      <c r="AZ21" s="103"/>
      <c r="BA21" s="103"/>
      <c r="BB21" s="106"/>
      <c r="BC21" s="256" t="str">
        <f t="shared" si="2"/>
        <v/>
      </c>
      <c r="BD21" s="188"/>
      <c r="BE21" s="103"/>
      <c r="BF21" s="573" t="str">
        <f t="shared" ref="BF21" si="19">IF(ISNUMBER($AP21),IF(AND($AP21&gt;=60,$AP21&lt;=100),$AQ21*45/60,""),"")</f>
        <v/>
      </c>
      <c r="BG21" s="1"/>
    </row>
    <row r="22" spans="1:59" ht="17.100000000000001" customHeight="1">
      <c r="A22" s="1"/>
      <c r="B22" s="1169"/>
      <c r="C22" s="1170"/>
      <c r="D22" s="1203" t="s">
        <v>245</v>
      </c>
      <c r="E22" s="1204"/>
      <c r="F22" s="1205"/>
      <c r="G22" s="211"/>
      <c r="H22" s="891" t="s">
        <v>108</v>
      </c>
      <c r="I22" s="165">
        <f t="shared" si="13"/>
        <v>2</v>
      </c>
      <c r="J22" s="1212">
        <v>2</v>
      </c>
      <c r="K22" s="1213"/>
      <c r="L22" s="1212"/>
      <c r="M22" s="1213"/>
      <c r="N22" s="515">
        <f t="shared" si="14"/>
        <v>60</v>
      </c>
      <c r="O22" s="108">
        <f t="shared" si="15"/>
        <v>45</v>
      </c>
      <c r="P22" s="109" t="s">
        <v>194</v>
      </c>
      <c r="Q22" s="110" t="s">
        <v>14</v>
      </c>
      <c r="R22" s="111" t="s">
        <v>2</v>
      </c>
      <c r="S22" s="112"/>
      <c r="T22" s="113" t="s">
        <v>106</v>
      </c>
      <c r="U22" s="114"/>
      <c r="V22" s="115" t="str">
        <f>IF($X22="○",$O22,"")</f>
        <v/>
      </c>
      <c r="W22" s="116"/>
      <c r="X22" s="422" t="str">
        <f t="shared" si="5"/>
        <v/>
      </c>
      <c r="Y22" s="10"/>
      <c r="Z22" s="117"/>
      <c r="AA22" s="118"/>
      <c r="AB22" s="119" t="s">
        <v>0</v>
      </c>
      <c r="AC22" s="120"/>
      <c r="AD22" s="120"/>
      <c r="AE22" s="118"/>
      <c r="AF22" s="119"/>
      <c r="AG22" s="120"/>
      <c r="AH22" s="120"/>
      <c r="AI22" s="120"/>
      <c r="AJ22" s="118"/>
      <c r="AK22" s="119"/>
      <c r="AL22" s="120"/>
      <c r="AM22" s="121"/>
      <c r="AN22" s="10"/>
      <c r="AO22" s="122" t="s">
        <v>106</v>
      </c>
      <c r="AP22" s="242"/>
      <c r="AQ22" s="430">
        <f t="shared" si="1"/>
        <v>60</v>
      </c>
      <c r="AR22" s="991"/>
      <c r="AS22" s="935" t="str">
        <f>IF(ISNUMBER($AP22),IF(AND($AP22&gt;=60,$AP22&lt;=100),"●",""),"")</f>
        <v/>
      </c>
      <c r="AT22" s="608"/>
      <c r="AU22" s="566"/>
      <c r="AV22" s="567"/>
      <c r="AW22" s="567"/>
      <c r="AX22" s="936"/>
      <c r="AY22" s="569"/>
      <c r="AZ22" s="569"/>
      <c r="BA22" s="569"/>
      <c r="BB22" s="570"/>
      <c r="BC22" s="257" t="str">
        <f t="shared" si="2"/>
        <v/>
      </c>
      <c r="BD22" s="571"/>
      <c r="BE22" s="572" t="str">
        <f>IF(ISNUMBER($AP22),IF(AND($AP22&gt;=60,$AP22&lt;=100),$AQ22*45/60,""),"")</f>
        <v/>
      </c>
      <c r="BF22" s="570"/>
      <c r="BG22" s="1"/>
    </row>
    <row r="23" spans="1:59" ht="17.100000000000001" customHeight="1">
      <c r="A23" s="1"/>
      <c r="B23" s="1169"/>
      <c r="C23" s="1170"/>
      <c r="D23" s="1206"/>
      <c r="E23" s="1207"/>
      <c r="F23" s="1208"/>
      <c r="G23" s="211"/>
      <c r="H23" s="1043" t="s">
        <v>51</v>
      </c>
      <c r="I23" s="125">
        <f t="shared" si="13"/>
        <v>2</v>
      </c>
      <c r="J23" s="1214">
        <v>2</v>
      </c>
      <c r="K23" s="1215"/>
      <c r="L23" s="1214"/>
      <c r="M23" s="1215"/>
      <c r="N23" s="1020">
        <f t="shared" si="14"/>
        <v>60</v>
      </c>
      <c r="O23" s="126">
        <f t="shared" si="15"/>
        <v>45</v>
      </c>
      <c r="P23" s="1021" t="s">
        <v>194</v>
      </c>
      <c r="Q23" s="1022" t="s">
        <v>14</v>
      </c>
      <c r="R23" s="1023" t="s">
        <v>2</v>
      </c>
      <c r="S23" s="1024"/>
      <c r="T23" s="1025" t="s">
        <v>106</v>
      </c>
      <c r="U23" s="1044"/>
      <c r="V23" s="1045" t="str">
        <f>IF($X23="○",$O23,"")</f>
        <v/>
      </c>
      <c r="W23" s="1046"/>
      <c r="X23" s="1029" t="str">
        <f t="shared" si="5"/>
        <v/>
      </c>
      <c r="Y23" s="10"/>
      <c r="Z23" s="1030"/>
      <c r="AA23" s="1031"/>
      <c r="AB23" s="1032" t="s">
        <v>0</v>
      </c>
      <c r="AC23" s="1033"/>
      <c r="AD23" s="1033"/>
      <c r="AE23" s="1031"/>
      <c r="AF23" s="1032"/>
      <c r="AG23" s="1033"/>
      <c r="AH23" s="1033"/>
      <c r="AI23" s="1033"/>
      <c r="AJ23" s="1031"/>
      <c r="AK23" s="1032"/>
      <c r="AL23" s="1033"/>
      <c r="AM23" s="1034"/>
      <c r="AN23" s="10"/>
      <c r="AO23" s="1035" t="s">
        <v>106</v>
      </c>
      <c r="AP23" s="1036"/>
      <c r="AQ23" s="431">
        <f t="shared" si="1"/>
        <v>60</v>
      </c>
      <c r="AR23" s="991"/>
      <c r="AS23" s="1047" t="str">
        <f>IF(ISNUMBER($AP23),IF(AND($AP23&gt;=60,$AP23&lt;=100),"●",""),"")</f>
        <v/>
      </c>
      <c r="AT23" s="1026"/>
      <c r="AU23" s="1027"/>
      <c r="AV23" s="1048"/>
      <c r="AW23" s="1048"/>
      <c r="AX23" s="1044"/>
      <c r="AY23" s="1049"/>
      <c r="AZ23" s="1049"/>
      <c r="BA23" s="1049"/>
      <c r="BB23" s="1046"/>
      <c r="BC23" s="1050" t="str">
        <f t="shared" si="2"/>
        <v/>
      </c>
      <c r="BD23" s="1051"/>
      <c r="BE23" s="1045" t="str">
        <f>IF(ISNUMBER($AP23),IF(AND($AP23&gt;=60,$AP23&lt;=100),$AQ23*45/60,""),"")</f>
        <v/>
      </c>
      <c r="BF23" s="1046"/>
      <c r="BG23" s="1"/>
    </row>
    <row r="24" spans="1:59" ht="16.5" customHeight="1">
      <c r="A24" s="1"/>
      <c r="B24" s="1169"/>
      <c r="C24" s="1170"/>
      <c r="D24" s="1206"/>
      <c r="E24" s="1207"/>
      <c r="F24" s="1208"/>
      <c r="G24" s="211"/>
      <c r="H24" s="135" t="s">
        <v>188</v>
      </c>
      <c r="I24" s="136">
        <f t="shared" si="13"/>
        <v>2</v>
      </c>
      <c r="J24" s="1216">
        <v>2</v>
      </c>
      <c r="K24" s="1217"/>
      <c r="L24" s="1216"/>
      <c r="M24" s="1217"/>
      <c r="N24" s="1020">
        <f t="shared" si="14"/>
        <v>60</v>
      </c>
      <c r="O24" s="137">
        <f t="shared" si="15"/>
        <v>45</v>
      </c>
      <c r="P24" s="138" t="s">
        <v>194</v>
      </c>
      <c r="Q24" s="88" t="s">
        <v>157</v>
      </c>
      <c r="R24" s="89" t="s">
        <v>2</v>
      </c>
      <c r="S24" s="90"/>
      <c r="T24" s="91" t="s">
        <v>106</v>
      </c>
      <c r="U24" s="139"/>
      <c r="V24" s="140" t="str">
        <f>IF($X24="○",$O24,"")</f>
        <v/>
      </c>
      <c r="W24" s="141"/>
      <c r="X24" s="424" t="str">
        <f t="shared" si="5"/>
        <v/>
      </c>
      <c r="Y24" s="10"/>
      <c r="Z24" s="95"/>
      <c r="AA24" s="96"/>
      <c r="AB24" s="97" t="s">
        <v>0</v>
      </c>
      <c r="AC24" s="98"/>
      <c r="AD24" s="98"/>
      <c r="AE24" s="96"/>
      <c r="AF24" s="97"/>
      <c r="AG24" s="98"/>
      <c r="AH24" s="98"/>
      <c r="AI24" s="98"/>
      <c r="AJ24" s="96"/>
      <c r="AK24" s="97"/>
      <c r="AL24" s="98"/>
      <c r="AM24" s="99"/>
      <c r="AN24" s="10"/>
      <c r="AO24" s="142" t="s">
        <v>106</v>
      </c>
      <c r="AP24" s="246"/>
      <c r="AQ24" s="432">
        <f t="shared" si="1"/>
        <v>60</v>
      </c>
      <c r="AR24" s="991"/>
      <c r="AS24" s="143" t="str">
        <f>IF(ISNUMBER($AP24),IF(AND($AP24&gt;=60,$AP24&lt;=100),"●",""),"")</f>
        <v/>
      </c>
      <c r="AT24" s="105"/>
      <c r="AU24" s="103"/>
      <c r="AV24" s="144"/>
      <c r="AW24" s="144"/>
      <c r="AX24" s="139"/>
      <c r="AY24" s="145"/>
      <c r="AZ24" s="145"/>
      <c r="BA24" s="145"/>
      <c r="BB24" s="141"/>
      <c r="BC24" s="256" t="str">
        <f t="shared" si="2"/>
        <v/>
      </c>
      <c r="BD24" s="146"/>
      <c r="BE24" s="140" t="str">
        <f>IF(ISNUMBER($AP24),IF(AND($AP24&gt;=60,$AP24&lt;=100),$AQ24*45/60,""),"")</f>
        <v/>
      </c>
      <c r="BF24" s="141"/>
      <c r="BG24" s="1"/>
    </row>
    <row r="25" spans="1:59" ht="17.100000000000001" customHeight="1">
      <c r="A25" s="1"/>
      <c r="B25" s="1169"/>
      <c r="C25" s="1170"/>
      <c r="D25" s="1206"/>
      <c r="E25" s="1207"/>
      <c r="F25" s="1208"/>
      <c r="G25" s="211"/>
      <c r="H25" s="625" t="s">
        <v>181</v>
      </c>
      <c r="I25" s="626">
        <f t="shared" si="13"/>
        <v>2</v>
      </c>
      <c r="J25" s="1218">
        <v>2</v>
      </c>
      <c r="K25" s="1219"/>
      <c r="L25" s="1162"/>
      <c r="M25" s="1162"/>
      <c r="N25" s="975">
        <f t="shared" si="14"/>
        <v>60</v>
      </c>
      <c r="O25" s="628">
        <f t="shared" si="15"/>
        <v>45</v>
      </c>
      <c r="P25" s="30" t="s">
        <v>117</v>
      </c>
      <c r="Q25" s="110" t="s">
        <v>2</v>
      </c>
      <c r="R25" s="111" t="s">
        <v>27</v>
      </c>
      <c r="S25" s="112"/>
      <c r="T25" s="113" t="s">
        <v>28</v>
      </c>
      <c r="U25" s="43"/>
      <c r="V25" s="44"/>
      <c r="W25" s="147" t="str">
        <f t="shared" ref="W25:W42" si="20">IF($X25="○",$O25,"")</f>
        <v/>
      </c>
      <c r="X25" s="422" t="str">
        <f t="shared" si="5"/>
        <v/>
      </c>
      <c r="Y25" s="10"/>
      <c r="Z25" s="117"/>
      <c r="AA25" s="118"/>
      <c r="AB25" s="148"/>
      <c r="AC25" s="120" t="s">
        <v>0</v>
      </c>
      <c r="AD25" s="120"/>
      <c r="AE25" s="118"/>
      <c r="AF25" s="119"/>
      <c r="AG25" s="120"/>
      <c r="AH25" s="120"/>
      <c r="AI25" s="120"/>
      <c r="AJ25" s="118"/>
      <c r="AK25" s="119"/>
      <c r="AL25" s="120"/>
      <c r="AM25" s="121"/>
      <c r="AN25" s="10"/>
      <c r="AO25" s="122" t="s">
        <v>49</v>
      </c>
      <c r="AP25" s="242"/>
      <c r="AQ25" s="430">
        <f t="shared" si="1"/>
        <v>60</v>
      </c>
      <c r="AR25" s="991"/>
      <c r="AS25" s="42" t="str">
        <f>IF(ISNUMBER($AP25),IF(AND($AP25&gt;=60,$AP25&lt;=100),"●",""),"")</f>
        <v/>
      </c>
      <c r="AT25" s="43"/>
      <c r="AU25" s="44"/>
      <c r="AV25" s="45"/>
      <c r="AW25" s="45"/>
      <c r="AX25" s="114"/>
      <c r="AY25" s="111" t="str">
        <f>IF(ISNUMBER($AP25),IF(AND($AP25&gt;=60,$AP25&lt;=100),"●",""),"")</f>
        <v/>
      </c>
      <c r="AZ25" s="44"/>
      <c r="BA25" s="44"/>
      <c r="BB25" s="46"/>
      <c r="BC25" s="257" t="str">
        <f t="shared" si="2"/>
        <v/>
      </c>
      <c r="BD25" s="149"/>
      <c r="BE25" s="44"/>
      <c r="BF25" s="147" t="str">
        <f t="shared" ref="BF25:BF42" si="21">IF(ISNUMBER($AP25),IF(AND($AP25&gt;=60,$AP25&lt;=100),$AQ25*45/60,""),"")</f>
        <v/>
      </c>
      <c r="BG25" s="1"/>
    </row>
    <row r="26" spans="1:59" ht="17.100000000000001" customHeight="1">
      <c r="A26" s="1"/>
      <c r="B26" s="1169"/>
      <c r="C26" s="1170"/>
      <c r="D26" s="1206"/>
      <c r="E26" s="1207"/>
      <c r="F26" s="1208"/>
      <c r="G26" s="211"/>
      <c r="H26" s="896" t="s">
        <v>134</v>
      </c>
      <c r="I26" s="897">
        <f t="shared" si="13"/>
        <v>2</v>
      </c>
      <c r="J26" s="1163">
        <v>2</v>
      </c>
      <c r="K26" s="1164"/>
      <c r="L26" s="1157"/>
      <c r="M26" s="1158"/>
      <c r="N26" s="1052">
        <f t="shared" si="14"/>
        <v>60</v>
      </c>
      <c r="O26" s="1053">
        <v>34.5</v>
      </c>
      <c r="P26" s="1042" t="s">
        <v>117</v>
      </c>
      <c r="Q26" s="885" t="s">
        <v>2</v>
      </c>
      <c r="R26" s="886" t="s">
        <v>29</v>
      </c>
      <c r="S26" s="887"/>
      <c r="T26" s="153" t="s">
        <v>30</v>
      </c>
      <c r="U26" s="1026"/>
      <c r="V26" s="1027"/>
      <c r="W26" s="1028" t="str">
        <f t="shared" si="20"/>
        <v/>
      </c>
      <c r="X26" s="888" t="str">
        <f t="shared" si="5"/>
        <v/>
      </c>
      <c r="Y26" s="10"/>
      <c r="Z26" s="1030"/>
      <c r="AA26" s="1031"/>
      <c r="AB26" s="155"/>
      <c r="AC26" s="1033" t="s">
        <v>0</v>
      </c>
      <c r="AD26" s="1033"/>
      <c r="AE26" s="1031"/>
      <c r="AF26" s="1032"/>
      <c r="AG26" s="1033"/>
      <c r="AH26" s="1033"/>
      <c r="AI26" s="1033"/>
      <c r="AJ26" s="1031"/>
      <c r="AK26" s="1032"/>
      <c r="AL26" s="1033"/>
      <c r="AM26" s="1034"/>
      <c r="AN26" s="10"/>
      <c r="AO26" s="889" t="s">
        <v>207</v>
      </c>
      <c r="AP26" s="890"/>
      <c r="AQ26" s="433">
        <f t="shared" si="1"/>
        <v>60</v>
      </c>
      <c r="AR26" s="991"/>
      <c r="AS26" s="606" t="str">
        <f>IF(ISNUMBER($AP26),IF(AND($AP26&gt;=60,$AP26&lt;=100),"●",""),"")</f>
        <v/>
      </c>
      <c r="AT26" s="620"/>
      <c r="AU26" s="917"/>
      <c r="AV26" s="930"/>
      <c r="AW26" s="930"/>
      <c r="AX26" s="608"/>
      <c r="AY26" s="917"/>
      <c r="AZ26" s="917"/>
      <c r="BA26" s="1023" t="str">
        <f t="shared" ref="BA26:BA38" si="22">IF(ISNUMBER($AP26),IF(AND($AP26&gt;=60,$AP26&lt;=100),"●",""),"")</f>
        <v/>
      </c>
      <c r="BB26" s="931"/>
      <c r="BC26" s="257" t="str">
        <f t="shared" si="2"/>
        <v/>
      </c>
      <c r="BD26" s="1039"/>
      <c r="BE26" s="1027"/>
      <c r="BF26" s="1028" t="str">
        <f t="shared" si="21"/>
        <v/>
      </c>
      <c r="BG26" s="1"/>
    </row>
    <row r="27" spans="1:59" ht="17.100000000000001" customHeight="1">
      <c r="A27" s="1"/>
      <c r="B27" s="1169"/>
      <c r="C27" s="1170"/>
      <c r="D27" s="1206"/>
      <c r="E27" s="1207"/>
      <c r="F27" s="1208"/>
      <c r="G27" s="211"/>
      <c r="H27" s="898" t="s">
        <v>31</v>
      </c>
      <c r="I27" s="634">
        <f t="shared" si="13"/>
        <v>1</v>
      </c>
      <c r="J27" s="970"/>
      <c r="K27" s="971"/>
      <c r="L27" s="1054"/>
      <c r="M27" s="1055">
        <v>1</v>
      </c>
      <c r="N27" s="1052">
        <f t="shared" si="14"/>
        <v>30</v>
      </c>
      <c r="O27" s="1053">
        <v>12</v>
      </c>
      <c r="P27" s="1042" t="s">
        <v>117</v>
      </c>
      <c r="Q27" s="1056" t="s">
        <v>2</v>
      </c>
      <c r="R27" s="1023" t="s">
        <v>29</v>
      </c>
      <c r="S27" s="1024"/>
      <c r="T27" s="1025" t="s">
        <v>207</v>
      </c>
      <c r="U27" s="1026"/>
      <c r="V27" s="1027"/>
      <c r="W27" s="1028" t="str">
        <f t="shared" si="20"/>
        <v/>
      </c>
      <c r="X27" s="1029" t="str">
        <f t="shared" si="5"/>
        <v/>
      </c>
      <c r="Y27" s="10"/>
      <c r="Z27" s="1030"/>
      <c r="AA27" s="1031"/>
      <c r="AB27" s="155"/>
      <c r="AC27" s="1033" t="s">
        <v>0</v>
      </c>
      <c r="AD27" s="1033"/>
      <c r="AE27" s="1031"/>
      <c r="AF27" s="1032"/>
      <c r="AG27" s="1033"/>
      <c r="AH27" s="1033"/>
      <c r="AI27" s="1033"/>
      <c r="AJ27" s="1031"/>
      <c r="AK27" s="1032"/>
      <c r="AL27" s="1033"/>
      <c r="AM27" s="1034"/>
      <c r="AN27" s="10"/>
      <c r="AO27" s="1035" t="s">
        <v>207</v>
      </c>
      <c r="AP27" s="900"/>
      <c r="AQ27" s="431">
        <f t="shared" si="1"/>
        <v>30</v>
      </c>
      <c r="AR27" s="991"/>
      <c r="AS27" s="606" t="str">
        <f t="shared" ref="AS27:AS38" si="23">IF(ISNUMBER($AP27),IF(AND($AP27&gt;=60,$AP27&lt;=100),"●",""),"")</f>
        <v/>
      </c>
      <c r="AT27" s="1057"/>
      <c r="AU27" s="1027"/>
      <c r="AV27" s="1058"/>
      <c r="AW27" s="1058"/>
      <c r="AX27" s="608"/>
      <c r="AY27" s="1027"/>
      <c r="AZ27" s="1027"/>
      <c r="BA27" s="1023" t="str">
        <f t="shared" si="22"/>
        <v/>
      </c>
      <c r="BB27" s="1059"/>
      <c r="BC27" s="1050" t="str">
        <f t="shared" si="2"/>
        <v/>
      </c>
      <c r="BD27" s="1039"/>
      <c r="BE27" s="1027"/>
      <c r="BF27" s="1028" t="str">
        <f t="shared" si="21"/>
        <v/>
      </c>
      <c r="BG27" s="1"/>
    </row>
    <row r="28" spans="1:59" ht="17.100000000000001" customHeight="1">
      <c r="A28" s="1"/>
      <c r="B28" s="1169"/>
      <c r="C28" s="1170"/>
      <c r="D28" s="1206"/>
      <c r="E28" s="1207"/>
      <c r="F28" s="1208"/>
      <c r="G28" s="211"/>
      <c r="H28" s="1060" t="s">
        <v>136</v>
      </c>
      <c r="I28" s="639">
        <f t="shared" si="13"/>
        <v>1</v>
      </c>
      <c r="J28" s="970"/>
      <c r="K28" s="640"/>
      <c r="L28" s="1061"/>
      <c r="M28" s="1055">
        <v>1</v>
      </c>
      <c r="N28" s="1052">
        <f t="shared" si="14"/>
        <v>30</v>
      </c>
      <c r="O28" s="1053">
        <f t="shared" si="15"/>
        <v>22.5</v>
      </c>
      <c r="P28" s="1042" t="s">
        <v>117</v>
      </c>
      <c r="Q28" s="1022" t="s">
        <v>2</v>
      </c>
      <c r="R28" s="886" t="s">
        <v>32</v>
      </c>
      <c r="S28" s="887"/>
      <c r="T28" s="153" t="s">
        <v>33</v>
      </c>
      <c r="U28" s="1026"/>
      <c r="V28" s="1027"/>
      <c r="W28" s="1028" t="str">
        <f t="shared" si="20"/>
        <v/>
      </c>
      <c r="X28" s="888" t="str">
        <f t="shared" si="5"/>
        <v/>
      </c>
      <c r="Y28" s="10"/>
      <c r="Z28" s="1030"/>
      <c r="AA28" s="1031"/>
      <c r="AB28" s="155"/>
      <c r="AC28" s="1033" t="s">
        <v>0</v>
      </c>
      <c r="AD28" s="1033"/>
      <c r="AE28" s="1031"/>
      <c r="AF28" s="1032"/>
      <c r="AG28" s="1033"/>
      <c r="AH28" s="1033"/>
      <c r="AI28" s="1033"/>
      <c r="AJ28" s="1031"/>
      <c r="AK28" s="1032"/>
      <c r="AL28" s="1033"/>
      <c r="AM28" s="1034"/>
      <c r="AN28" s="10"/>
      <c r="AO28" s="889" t="s">
        <v>52</v>
      </c>
      <c r="AP28" s="1036"/>
      <c r="AQ28" s="431">
        <f t="shared" si="1"/>
        <v>30</v>
      </c>
      <c r="AR28" s="991"/>
      <c r="AS28" s="606" t="str">
        <f t="shared" si="23"/>
        <v/>
      </c>
      <c r="AT28" s="1026"/>
      <c r="AU28" s="917"/>
      <c r="AV28" s="930"/>
      <c r="AW28" s="930"/>
      <c r="AX28" s="608"/>
      <c r="AY28" s="917"/>
      <c r="AZ28" s="886" t="str">
        <f>IF(ISNUMBER($AP28),IF(AND($AP28&gt;=60,$AP28&lt;=100),"●",""),"")</f>
        <v/>
      </c>
      <c r="BA28" s="917"/>
      <c r="BB28" s="931"/>
      <c r="BC28" s="257" t="str">
        <f t="shared" si="2"/>
        <v/>
      </c>
      <c r="BD28" s="1039"/>
      <c r="BE28" s="1027"/>
      <c r="BF28" s="1028" t="str">
        <f t="shared" si="21"/>
        <v/>
      </c>
      <c r="BG28" s="1"/>
    </row>
    <row r="29" spans="1:59" ht="17.100000000000001" customHeight="1">
      <c r="A29" s="1"/>
      <c r="B29" s="1169"/>
      <c r="C29" s="1170"/>
      <c r="D29" s="1206"/>
      <c r="E29" s="1207"/>
      <c r="F29" s="1208"/>
      <c r="G29" s="211"/>
      <c r="H29" s="643" t="s">
        <v>137</v>
      </c>
      <c r="I29" s="644">
        <f t="shared" si="13"/>
        <v>2</v>
      </c>
      <c r="J29" s="1165">
        <v>2</v>
      </c>
      <c r="K29" s="1166"/>
      <c r="L29" s="1062"/>
      <c r="M29" s="973"/>
      <c r="N29" s="1052">
        <f t="shared" si="14"/>
        <v>60</v>
      </c>
      <c r="O29" s="1053">
        <f t="shared" si="15"/>
        <v>45</v>
      </c>
      <c r="P29" s="1042" t="s">
        <v>117</v>
      </c>
      <c r="Q29" s="885" t="s">
        <v>2</v>
      </c>
      <c r="R29" s="886" t="s">
        <v>29</v>
      </c>
      <c r="S29" s="887"/>
      <c r="T29" s="153" t="s">
        <v>207</v>
      </c>
      <c r="U29" s="1026"/>
      <c r="V29" s="1027"/>
      <c r="W29" s="1028" t="str">
        <f t="shared" si="20"/>
        <v/>
      </c>
      <c r="X29" s="888" t="str">
        <f t="shared" si="5"/>
        <v/>
      </c>
      <c r="Y29" s="10"/>
      <c r="Z29" s="1030"/>
      <c r="AA29" s="1031"/>
      <c r="AB29" s="155"/>
      <c r="AC29" s="1033" t="s">
        <v>0</v>
      </c>
      <c r="AD29" s="1033"/>
      <c r="AE29" s="1031"/>
      <c r="AF29" s="1032"/>
      <c r="AG29" s="1033"/>
      <c r="AH29" s="1033"/>
      <c r="AI29" s="1033"/>
      <c r="AJ29" s="1031"/>
      <c r="AK29" s="1032"/>
      <c r="AL29" s="1033"/>
      <c r="AM29" s="1034"/>
      <c r="AN29" s="10"/>
      <c r="AO29" s="901" t="s">
        <v>207</v>
      </c>
      <c r="AP29" s="250"/>
      <c r="AQ29" s="431">
        <f t="shared" si="1"/>
        <v>60</v>
      </c>
      <c r="AR29" s="991"/>
      <c r="AS29" s="606" t="str">
        <f t="shared" si="23"/>
        <v/>
      </c>
      <c r="AT29" s="620"/>
      <c r="AU29" s="917"/>
      <c r="AV29" s="930"/>
      <c r="AW29" s="930"/>
      <c r="AX29" s="608"/>
      <c r="AY29" s="917"/>
      <c r="AZ29" s="917"/>
      <c r="BA29" s="1023" t="str">
        <f t="shared" si="22"/>
        <v/>
      </c>
      <c r="BB29" s="931"/>
      <c r="BC29" s="257" t="str">
        <f t="shared" si="2"/>
        <v/>
      </c>
      <c r="BD29" s="1039"/>
      <c r="BE29" s="1027"/>
      <c r="BF29" s="1028" t="str">
        <f t="shared" si="21"/>
        <v/>
      </c>
      <c r="BG29" s="1"/>
    </row>
    <row r="30" spans="1:59" ht="17.100000000000001" customHeight="1">
      <c r="A30" s="1"/>
      <c r="B30" s="1169"/>
      <c r="C30" s="1170"/>
      <c r="D30" s="1206"/>
      <c r="E30" s="1207"/>
      <c r="F30" s="1208"/>
      <c r="G30" s="211"/>
      <c r="H30" s="1063" t="s">
        <v>138</v>
      </c>
      <c r="I30" s="1064">
        <f t="shared" si="13"/>
        <v>2</v>
      </c>
      <c r="J30" s="1165">
        <v>2</v>
      </c>
      <c r="K30" s="1166"/>
      <c r="L30" s="1062"/>
      <c r="M30" s="973"/>
      <c r="N30" s="1052">
        <f t="shared" si="14"/>
        <v>60</v>
      </c>
      <c r="O30" s="1053">
        <f t="shared" si="15"/>
        <v>45</v>
      </c>
      <c r="P30" s="1042" t="s">
        <v>117</v>
      </c>
      <c r="Q30" s="885" t="s">
        <v>2</v>
      </c>
      <c r="R30" s="886" t="s">
        <v>29</v>
      </c>
      <c r="S30" s="887"/>
      <c r="T30" s="153" t="s">
        <v>207</v>
      </c>
      <c r="U30" s="1026"/>
      <c r="V30" s="1027"/>
      <c r="W30" s="1028" t="str">
        <f t="shared" si="20"/>
        <v/>
      </c>
      <c r="X30" s="1029" t="str">
        <f t="shared" si="5"/>
        <v/>
      </c>
      <c r="Y30" s="10"/>
      <c r="Z30" s="1030"/>
      <c r="AA30" s="1031"/>
      <c r="AB30" s="155"/>
      <c r="AC30" s="1033" t="s">
        <v>0</v>
      </c>
      <c r="AD30" s="1033"/>
      <c r="AE30" s="1031"/>
      <c r="AF30" s="1032"/>
      <c r="AG30" s="1033"/>
      <c r="AH30" s="1033"/>
      <c r="AI30" s="1033"/>
      <c r="AJ30" s="1031"/>
      <c r="AK30" s="1032"/>
      <c r="AL30" s="1033"/>
      <c r="AM30" s="1034"/>
      <c r="AN30" s="10"/>
      <c r="AO30" s="889" t="s">
        <v>207</v>
      </c>
      <c r="AP30" s="1065"/>
      <c r="AQ30" s="431">
        <f t="shared" si="1"/>
        <v>60</v>
      </c>
      <c r="AR30" s="991"/>
      <c r="AS30" s="606" t="str">
        <f t="shared" si="23"/>
        <v/>
      </c>
      <c r="AT30" s="620"/>
      <c r="AU30" s="917"/>
      <c r="AV30" s="930"/>
      <c r="AW30" s="930"/>
      <c r="AX30" s="608"/>
      <c r="AY30" s="917"/>
      <c r="AZ30" s="917"/>
      <c r="BA30" s="1023" t="str">
        <f t="shared" si="22"/>
        <v/>
      </c>
      <c r="BB30" s="931"/>
      <c r="BC30" s="257" t="str">
        <f t="shared" si="2"/>
        <v/>
      </c>
      <c r="BD30" s="1039"/>
      <c r="BE30" s="1027"/>
      <c r="BF30" s="1028" t="str">
        <f t="shared" si="21"/>
        <v/>
      </c>
      <c r="BG30" s="1"/>
    </row>
    <row r="31" spans="1:59" ht="17.100000000000001" customHeight="1">
      <c r="A31" s="1"/>
      <c r="B31" s="1169"/>
      <c r="C31" s="1170"/>
      <c r="D31" s="1206"/>
      <c r="E31" s="1207"/>
      <c r="F31" s="1208"/>
      <c r="G31" s="211"/>
      <c r="H31" s="1063" t="s">
        <v>114</v>
      </c>
      <c r="I31" s="1064">
        <f t="shared" si="13"/>
        <v>2</v>
      </c>
      <c r="J31" s="1165">
        <v>2</v>
      </c>
      <c r="K31" s="1166"/>
      <c r="L31" s="1062"/>
      <c r="M31" s="973"/>
      <c r="N31" s="1052">
        <f t="shared" si="14"/>
        <v>60</v>
      </c>
      <c r="O31" s="1053">
        <f t="shared" si="15"/>
        <v>45</v>
      </c>
      <c r="P31" s="1042" t="s">
        <v>117</v>
      </c>
      <c r="Q31" s="1066" t="s">
        <v>2</v>
      </c>
      <c r="R31" s="1023" t="s">
        <v>34</v>
      </c>
      <c r="S31" s="1024"/>
      <c r="T31" s="1025" t="s">
        <v>35</v>
      </c>
      <c r="U31" s="1026"/>
      <c r="V31" s="1027"/>
      <c r="W31" s="1028" t="str">
        <f t="shared" si="20"/>
        <v/>
      </c>
      <c r="X31" s="1029" t="str">
        <f t="shared" si="5"/>
        <v/>
      </c>
      <c r="Y31" s="10"/>
      <c r="Z31" s="1030"/>
      <c r="AA31" s="1031"/>
      <c r="AB31" s="155"/>
      <c r="AC31" s="1033" t="s">
        <v>0</v>
      </c>
      <c r="AD31" s="1033"/>
      <c r="AE31" s="1031"/>
      <c r="AF31" s="1032"/>
      <c r="AG31" s="1033"/>
      <c r="AH31" s="1033"/>
      <c r="AI31" s="1033"/>
      <c r="AJ31" s="1031"/>
      <c r="AK31" s="1032"/>
      <c r="AL31" s="1033"/>
      <c r="AM31" s="1034"/>
      <c r="AN31" s="10"/>
      <c r="AO31" s="1035" t="s">
        <v>53</v>
      </c>
      <c r="AP31" s="1065"/>
      <c r="AQ31" s="431">
        <f t="shared" si="1"/>
        <v>60</v>
      </c>
      <c r="AR31" s="991"/>
      <c r="AS31" s="606" t="str">
        <f t="shared" si="23"/>
        <v/>
      </c>
      <c r="AT31" s="1067"/>
      <c r="AU31" s="1027"/>
      <c r="AV31" s="1058"/>
      <c r="AW31" s="1058"/>
      <c r="AX31" s="621" t="str">
        <f>IF(ISNUMBER($AP31),IF(AND($AP31&gt;=60,$AP31&lt;=100),"●",""),"")</f>
        <v/>
      </c>
      <c r="AY31" s="1027"/>
      <c r="AZ31" s="1027"/>
      <c r="BA31" s="1027"/>
      <c r="BB31" s="1059"/>
      <c r="BC31" s="257" t="str">
        <f t="shared" si="2"/>
        <v/>
      </c>
      <c r="BD31" s="1039"/>
      <c r="BE31" s="1027"/>
      <c r="BF31" s="1028" t="str">
        <f t="shared" si="21"/>
        <v/>
      </c>
      <c r="BG31" s="1"/>
    </row>
    <row r="32" spans="1:59" ht="17.100000000000001" customHeight="1">
      <c r="A32" s="1"/>
      <c r="B32" s="1169"/>
      <c r="C32" s="1170"/>
      <c r="D32" s="1206"/>
      <c r="E32" s="1207"/>
      <c r="F32" s="1208"/>
      <c r="G32" s="211"/>
      <c r="H32" s="1063" t="s">
        <v>115</v>
      </c>
      <c r="I32" s="1064">
        <f t="shared" si="13"/>
        <v>1</v>
      </c>
      <c r="J32" s="970"/>
      <c r="K32" s="971"/>
      <c r="L32" s="1054">
        <v>1</v>
      </c>
      <c r="M32" s="1068"/>
      <c r="N32" s="1052">
        <f>I32*30</f>
        <v>30</v>
      </c>
      <c r="O32" s="1053">
        <f t="shared" si="15"/>
        <v>22.5</v>
      </c>
      <c r="P32" s="1042" t="s">
        <v>117</v>
      </c>
      <c r="Q32" s="1069" t="s">
        <v>2</v>
      </c>
      <c r="R32" s="176" t="s">
        <v>34</v>
      </c>
      <c r="S32" s="177"/>
      <c r="T32" s="55" t="s">
        <v>35</v>
      </c>
      <c r="U32" s="1026"/>
      <c r="V32" s="1027"/>
      <c r="W32" s="1028" t="str">
        <f t="shared" si="20"/>
        <v/>
      </c>
      <c r="X32" s="1029" t="str">
        <f t="shared" si="5"/>
        <v/>
      </c>
      <c r="Y32" s="10"/>
      <c r="Z32" s="1030"/>
      <c r="AA32" s="1031"/>
      <c r="AB32" s="155"/>
      <c r="AC32" s="1033" t="s">
        <v>0</v>
      </c>
      <c r="AD32" s="1033"/>
      <c r="AE32" s="1031"/>
      <c r="AF32" s="1032"/>
      <c r="AG32" s="1033"/>
      <c r="AH32" s="1033"/>
      <c r="AI32" s="1033"/>
      <c r="AJ32" s="1031"/>
      <c r="AK32" s="1032"/>
      <c r="AL32" s="1033"/>
      <c r="AM32" s="1034"/>
      <c r="AN32" s="10"/>
      <c r="AO32" s="1035" t="s">
        <v>53</v>
      </c>
      <c r="AP32" s="1065"/>
      <c r="AQ32" s="431">
        <f t="shared" si="1"/>
        <v>30</v>
      </c>
      <c r="AR32" s="991"/>
      <c r="AS32" s="606" t="str">
        <f t="shared" si="23"/>
        <v/>
      </c>
      <c r="AT32" s="1040"/>
      <c r="AU32" s="70"/>
      <c r="AV32" s="180"/>
      <c r="AW32" s="180"/>
      <c r="AX32" s="621" t="str">
        <f>IF(ISNUMBER($AP32),IF(AND($AP32&gt;=60,$AP32&lt;=100),"●",""),"")</f>
        <v/>
      </c>
      <c r="AY32" s="70"/>
      <c r="AZ32" s="70"/>
      <c r="BA32" s="70"/>
      <c r="BB32" s="71"/>
      <c r="BC32" s="257" t="str">
        <f t="shared" si="2"/>
        <v/>
      </c>
      <c r="BD32" s="1039"/>
      <c r="BE32" s="1027"/>
      <c r="BF32" s="1028" t="str">
        <f t="shared" si="21"/>
        <v/>
      </c>
      <c r="BG32" s="1"/>
    </row>
    <row r="33" spans="1:59" ht="17.100000000000001" customHeight="1">
      <c r="A33" s="1"/>
      <c r="B33" s="1169"/>
      <c r="C33" s="1170"/>
      <c r="D33" s="1206"/>
      <c r="E33" s="1207"/>
      <c r="F33" s="1208"/>
      <c r="G33" s="211"/>
      <c r="H33" s="1063" t="s">
        <v>251</v>
      </c>
      <c r="I33" s="1064">
        <f t="shared" si="13"/>
        <v>2</v>
      </c>
      <c r="J33" s="989"/>
      <c r="K33" s="990"/>
      <c r="L33" s="1157">
        <v>2</v>
      </c>
      <c r="M33" s="1158"/>
      <c r="N33" s="1052">
        <f t="shared" ref="N33:N38" si="24">I33*30</f>
        <v>60</v>
      </c>
      <c r="O33" s="1053">
        <v>22.5</v>
      </c>
      <c r="P33" s="1042" t="s">
        <v>117</v>
      </c>
      <c r="Q33" s="1066" t="s">
        <v>2</v>
      </c>
      <c r="R33" s="1070" t="s">
        <v>29</v>
      </c>
      <c r="S33" s="1071"/>
      <c r="T33" s="617" t="s">
        <v>207</v>
      </c>
      <c r="U33" s="603"/>
      <c r="V33" s="853"/>
      <c r="W33" s="859" t="str">
        <f t="shared" si="20"/>
        <v/>
      </c>
      <c r="X33" s="860" t="str">
        <f t="shared" si="5"/>
        <v/>
      </c>
      <c r="Y33" s="10"/>
      <c r="Z33" s="872"/>
      <c r="AA33" s="873"/>
      <c r="AB33" s="155"/>
      <c r="AC33" s="874" t="s">
        <v>0</v>
      </c>
      <c r="AD33" s="874"/>
      <c r="AE33" s="873"/>
      <c r="AF33" s="599"/>
      <c r="AG33" s="874"/>
      <c r="AH33" s="874"/>
      <c r="AI33" s="874"/>
      <c r="AJ33" s="873"/>
      <c r="AK33" s="599"/>
      <c r="AL33" s="874"/>
      <c r="AM33" s="875"/>
      <c r="AN33" s="10"/>
      <c r="AO33" s="901" t="s">
        <v>207</v>
      </c>
      <c r="AP33" s="904"/>
      <c r="AQ33" s="431">
        <f t="shared" si="1"/>
        <v>60</v>
      </c>
      <c r="AR33" s="991"/>
      <c r="AS33" s="606" t="str">
        <f t="shared" si="23"/>
        <v/>
      </c>
      <c r="AT33" s="1072"/>
      <c r="AU33" s="1073"/>
      <c r="AV33" s="1074"/>
      <c r="AW33" s="1074"/>
      <c r="AX33" s="1075"/>
      <c r="AY33" s="1073"/>
      <c r="AZ33" s="1073"/>
      <c r="BA33" s="855" t="str">
        <f t="shared" si="22"/>
        <v/>
      </c>
      <c r="BB33" s="1076"/>
      <c r="BC33" s="257" t="str">
        <f t="shared" si="2"/>
        <v/>
      </c>
      <c r="BD33" s="858"/>
      <c r="BE33" s="853"/>
      <c r="BF33" s="859" t="str">
        <f t="shared" si="21"/>
        <v/>
      </c>
      <c r="BG33" s="1"/>
    </row>
    <row r="34" spans="1:59" ht="17.100000000000001" customHeight="1">
      <c r="A34" s="1"/>
      <c r="B34" s="1169"/>
      <c r="C34" s="1170"/>
      <c r="D34" s="1206"/>
      <c r="E34" s="1207"/>
      <c r="F34" s="1208"/>
      <c r="G34" s="211"/>
      <c r="H34" s="902" t="s">
        <v>231</v>
      </c>
      <c r="I34" s="903">
        <f t="shared" si="13"/>
        <v>1</v>
      </c>
      <c r="J34" s="989"/>
      <c r="K34" s="990"/>
      <c r="L34" s="910"/>
      <c r="M34" s="911">
        <v>1</v>
      </c>
      <c r="N34" s="658">
        <f t="shared" si="24"/>
        <v>30</v>
      </c>
      <c r="O34" s="659">
        <f t="shared" si="15"/>
        <v>22.5</v>
      </c>
      <c r="P34" s="602" t="s">
        <v>117</v>
      </c>
      <c r="Q34" s="907" t="s">
        <v>106</v>
      </c>
      <c r="R34" s="886" t="s">
        <v>195</v>
      </c>
      <c r="S34" s="887"/>
      <c r="T34" s="153" t="s">
        <v>207</v>
      </c>
      <c r="U34" s="603"/>
      <c r="V34" s="853"/>
      <c r="W34" s="859" t="str">
        <f t="shared" si="20"/>
        <v/>
      </c>
      <c r="X34" s="860" t="str">
        <f t="shared" si="5"/>
        <v/>
      </c>
      <c r="Y34" s="10"/>
      <c r="Z34" s="872"/>
      <c r="AA34" s="873"/>
      <c r="AB34" s="155"/>
      <c r="AC34" s="874" t="s">
        <v>3</v>
      </c>
      <c r="AD34" s="874"/>
      <c r="AE34" s="873"/>
      <c r="AF34" s="599"/>
      <c r="AG34" s="874"/>
      <c r="AH34" s="874"/>
      <c r="AI34" s="874"/>
      <c r="AJ34" s="873"/>
      <c r="AK34" s="599"/>
      <c r="AL34" s="874"/>
      <c r="AM34" s="875"/>
      <c r="AN34" s="10"/>
      <c r="AO34" s="901" t="s">
        <v>207</v>
      </c>
      <c r="AP34" s="904"/>
      <c r="AQ34" s="431">
        <f t="shared" si="1"/>
        <v>30</v>
      </c>
      <c r="AR34" s="991"/>
      <c r="AS34" s="606" t="str">
        <f t="shared" si="23"/>
        <v/>
      </c>
      <c r="AT34" s="934"/>
      <c r="AU34" s="917"/>
      <c r="AV34" s="930"/>
      <c r="AW34" s="930"/>
      <c r="AX34" s="608"/>
      <c r="AY34" s="917"/>
      <c r="AZ34" s="917"/>
      <c r="BA34" s="855" t="str">
        <f t="shared" si="22"/>
        <v/>
      </c>
      <c r="BB34" s="931"/>
      <c r="BC34" s="257" t="str">
        <f t="shared" si="2"/>
        <v/>
      </c>
      <c r="BD34" s="858"/>
      <c r="BE34" s="853"/>
      <c r="BF34" s="859" t="str">
        <f t="shared" si="21"/>
        <v/>
      </c>
      <c r="BG34" s="1"/>
    </row>
    <row r="35" spans="1:59" ht="17.100000000000001" customHeight="1">
      <c r="A35" s="1"/>
      <c r="B35" s="1169"/>
      <c r="C35" s="1170"/>
      <c r="D35" s="1206"/>
      <c r="E35" s="1207"/>
      <c r="F35" s="1208"/>
      <c r="G35" s="211"/>
      <c r="H35" s="1077" t="s">
        <v>59</v>
      </c>
      <c r="I35" s="913">
        <f t="shared" si="13"/>
        <v>2</v>
      </c>
      <c r="J35" s="989"/>
      <c r="K35" s="990"/>
      <c r="L35" s="1159">
        <v>2</v>
      </c>
      <c r="M35" s="1158"/>
      <c r="N35" s="658">
        <f t="shared" si="24"/>
        <v>60</v>
      </c>
      <c r="O35" s="659">
        <v>22.5</v>
      </c>
      <c r="P35" s="602" t="s">
        <v>117</v>
      </c>
      <c r="Q35" s="1078" t="s">
        <v>2</v>
      </c>
      <c r="R35" s="855" t="s">
        <v>29</v>
      </c>
      <c r="S35" s="876"/>
      <c r="T35" s="617" t="s">
        <v>207</v>
      </c>
      <c r="U35" s="603"/>
      <c r="V35" s="853"/>
      <c r="W35" s="859" t="str">
        <f t="shared" si="20"/>
        <v/>
      </c>
      <c r="X35" s="860" t="str">
        <f t="shared" si="5"/>
        <v/>
      </c>
      <c r="Y35" s="10"/>
      <c r="Z35" s="872"/>
      <c r="AA35" s="873"/>
      <c r="AB35" s="155"/>
      <c r="AC35" s="874" t="s">
        <v>0</v>
      </c>
      <c r="AD35" s="874"/>
      <c r="AE35" s="873"/>
      <c r="AF35" s="599"/>
      <c r="AG35" s="874"/>
      <c r="AH35" s="874"/>
      <c r="AI35" s="874"/>
      <c r="AJ35" s="873"/>
      <c r="AK35" s="599"/>
      <c r="AL35" s="874"/>
      <c r="AM35" s="875"/>
      <c r="AN35" s="10"/>
      <c r="AO35" s="915" t="s">
        <v>207</v>
      </c>
      <c r="AP35" s="1079"/>
      <c r="AQ35" s="431">
        <f t="shared" si="1"/>
        <v>60</v>
      </c>
      <c r="AR35" s="497"/>
      <c r="AS35" s="606" t="str">
        <f t="shared" si="23"/>
        <v/>
      </c>
      <c r="AT35" s="1075"/>
      <c r="AU35" s="853"/>
      <c r="AV35" s="854"/>
      <c r="AW35" s="854"/>
      <c r="AX35" s="603"/>
      <c r="AY35" s="853"/>
      <c r="AZ35" s="853"/>
      <c r="BA35" s="855" t="str">
        <f t="shared" si="22"/>
        <v/>
      </c>
      <c r="BB35" s="856"/>
      <c r="BC35" s="857" t="str">
        <f t="shared" si="2"/>
        <v/>
      </c>
      <c r="BD35" s="858"/>
      <c r="BE35" s="853"/>
      <c r="BF35" s="859" t="str">
        <f t="shared" si="21"/>
        <v/>
      </c>
      <c r="BG35" s="1"/>
    </row>
    <row r="36" spans="1:59" ht="17.100000000000001" customHeight="1">
      <c r="A36" s="1"/>
      <c r="B36" s="1169"/>
      <c r="C36" s="1170"/>
      <c r="D36" s="1206"/>
      <c r="E36" s="1207"/>
      <c r="F36" s="1208"/>
      <c r="G36" s="211"/>
      <c r="H36" s="656" t="s">
        <v>256</v>
      </c>
      <c r="I36" s="639">
        <f t="shared" si="13"/>
        <v>1</v>
      </c>
      <c r="J36" s="657"/>
      <c r="K36" s="990">
        <v>1</v>
      </c>
      <c r="L36" s="1159"/>
      <c r="M36" s="1158"/>
      <c r="N36" s="658">
        <f t="shared" si="24"/>
        <v>30</v>
      </c>
      <c r="O36" s="659">
        <f t="shared" si="15"/>
        <v>22.5</v>
      </c>
      <c r="P36" s="602" t="s">
        <v>117</v>
      </c>
      <c r="Q36" s="867" t="s">
        <v>2</v>
      </c>
      <c r="R36" s="855" t="s">
        <v>34</v>
      </c>
      <c r="S36" s="876"/>
      <c r="T36" s="617" t="s">
        <v>35</v>
      </c>
      <c r="U36" s="603"/>
      <c r="V36" s="853"/>
      <c r="W36" s="859" t="str">
        <f t="shared" si="20"/>
        <v/>
      </c>
      <c r="X36" s="860" t="str">
        <f t="shared" si="5"/>
        <v/>
      </c>
      <c r="Y36" s="10"/>
      <c r="Z36" s="872"/>
      <c r="AA36" s="873"/>
      <c r="AB36" s="155"/>
      <c r="AC36" s="874" t="s">
        <v>0</v>
      </c>
      <c r="AD36" s="874"/>
      <c r="AE36" s="873"/>
      <c r="AF36" s="599"/>
      <c r="AG36" s="874"/>
      <c r="AH36" s="874"/>
      <c r="AI36" s="874"/>
      <c r="AJ36" s="873"/>
      <c r="AK36" s="599"/>
      <c r="AL36" s="874"/>
      <c r="AM36" s="875"/>
      <c r="AN36" s="10"/>
      <c r="AO36" s="915" t="s">
        <v>53</v>
      </c>
      <c r="AP36" s="619"/>
      <c r="AQ36" s="431">
        <f t="shared" si="1"/>
        <v>30</v>
      </c>
      <c r="AR36" s="497"/>
      <c r="AS36" s="623" t="str">
        <f t="shared" si="23"/>
        <v/>
      </c>
      <c r="AT36" s="608"/>
      <c r="AU36" s="917"/>
      <c r="AV36" s="930"/>
      <c r="AW36" s="930"/>
      <c r="AX36" s="621" t="str">
        <f>IF(ISNUMBER($AP36),IF(AND($AP36&gt;=60,$AP36&lt;=100),"●",""),"")</f>
        <v/>
      </c>
      <c r="AY36" s="917"/>
      <c r="AZ36" s="917"/>
      <c r="BA36" s="917"/>
      <c r="BB36" s="931"/>
      <c r="BC36" s="257" t="str">
        <f t="shared" si="2"/>
        <v/>
      </c>
      <c r="BD36" s="858"/>
      <c r="BE36" s="853"/>
      <c r="BF36" s="859" t="str">
        <f t="shared" si="21"/>
        <v/>
      </c>
      <c r="BG36" s="1"/>
    </row>
    <row r="37" spans="1:59" ht="17.100000000000001" customHeight="1">
      <c r="A37" s="1"/>
      <c r="B37" s="1169"/>
      <c r="C37" s="1170"/>
      <c r="D37" s="1206"/>
      <c r="E37" s="1207"/>
      <c r="F37" s="1208"/>
      <c r="G37" s="211"/>
      <c r="H37" s="643" t="s">
        <v>257</v>
      </c>
      <c r="I37" s="644">
        <f t="shared" si="13"/>
        <v>1</v>
      </c>
      <c r="J37" s="1160"/>
      <c r="K37" s="1161"/>
      <c r="L37" s="660">
        <v>1</v>
      </c>
      <c r="M37" s="661"/>
      <c r="N37" s="662">
        <f t="shared" si="24"/>
        <v>30</v>
      </c>
      <c r="O37" s="663">
        <f t="shared" si="15"/>
        <v>22.5</v>
      </c>
      <c r="P37" s="610" t="s">
        <v>117</v>
      </c>
      <c r="Q37" s="885" t="s">
        <v>2</v>
      </c>
      <c r="R37" s="463" t="s">
        <v>34</v>
      </c>
      <c r="S37" s="464"/>
      <c r="T37" s="465" t="s">
        <v>35</v>
      </c>
      <c r="U37" s="608"/>
      <c r="V37" s="917"/>
      <c r="W37" s="918" t="str">
        <f t="shared" si="20"/>
        <v/>
      </c>
      <c r="X37" s="888" t="str">
        <f t="shared" si="5"/>
        <v/>
      </c>
      <c r="Y37" s="10"/>
      <c r="Z37" s="872"/>
      <c r="AA37" s="873"/>
      <c r="AB37" s="155"/>
      <c r="AC37" s="874" t="s">
        <v>0</v>
      </c>
      <c r="AD37" s="874"/>
      <c r="AE37" s="873"/>
      <c r="AF37" s="599"/>
      <c r="AG37" s="874"/>
      <c r="AH37" s="874"/>
      <c r="AI37" s="874"/>
      <c r="AJ37" s="873"/>
      <c r="AK37" s="599"/>
      <c r="AL37" s="874"/>
      <c r="AM37" s="875"/>
      <c r="AN37" s="10"/>
      <c r="AO37" s="467" t="s">
        <v>53</v>
      </c>
      <c r="AP37" s="250"/>
      <c r="AQ37" s="433">
        <f t="shared" si="1"/>
        <v>30</v>
      </c>
      <c r="AR37" s="497"/>
      <c r="AS37" s="606" t="str">
        <f t="shared" si="23"/>
        <v/>
      </c>
      <c r="AT37" s="620"/>
      <c r="AU37" s="184"/>
      <c r="AV37" s="930"/>
      <c r="AW37" s="930"/>
      <c r="AX37" s="621" t="str">
        <f>IF(ISNUMBER($AP37),IF(AND($AP37&gt;=60,$AP37&lt;=100),"●",""),"")</f>
        <v/>
      </c>
      <c r="AY37" s="184"/>
      <c r="AZ37" s="184"/>
      <c r="BA37" s="917"/>
      <c r="BB37" s="185"/>
      <c r="BC37" s="257" t="str">
        <f t="shared" si="2"/>
        <v/>
      </c>
      <c r="BD37" s="933"/>
      <c r="BE37" s="917"/>
      <c r="BF37" s="918" t="str">
        <f t="shared" si="21"/>
        <v/>
      </c>
      <c r="BG37" s="1"/>
    </row>
    <row r="38" spans="1:59" ht="17.100000000000001" customHeight="1">
      <c r="A38" s="1"/>
      <c r="B38" s="1169"/>
      <c r="C38" s="1170"/>
      <c r="D38" s="1206"/>
      <c r="E38" s="1207"/>
      <c r="F38" s="1208"/>
      <c r="G38" s="211"/>
      <c r="H38" s="902" t="s">
        <v>252</v>
      </c>
      <c r="I38" s="903">
        <f t="shared" si="13"/>
        <v>1</v>
      </c>
      <c r="J38" s="989"/>
      <c r="K38" s="990"/>
      <c r="L38" s="637">
        <v>1</v>
      </c>
      <c r="M38" s="919"/>
      <c r="N38" s="658">
        <f t="shared" si="24"/>
        <v>30</v>
      </c>
      <c r="O38" s="659">
        <f t="shared" si="15"/>
        <v>22.5</v>
      </c>
      <c r="P38" s="602" t="s">
        <v>117</v>
      </c>
      <c r="Q38" s="1080" t="s">
        <v>2</v>
      </c>
      <c r="R38" s="855" t="s">
        <v>29</v>
      </c>
      <c r="S38" s="876"/>
      <c r="T38" s="617" t="s">
        <v>207</v>
      </c>
      <c r="U38" s="603"/>
      <c r="V38" s="853"/>
      <c r="W38" s="859" t="str">
        <f t="shared" si="20"/>
        <v/>
      </c>
      <c r="X38" s="860" t="str">
        <f t="shared" si="5"/>
        <v/>
      </c>
      <c r="Y38" s="10"/>
      <c r="Z38" s="872"/>
      <c r="AA38" s="873"/>
      <c r="AB38" s="155"/>
      <c r="AC38" s="874" t="s">
        <v>0</v>
      </c>
      <c r="AD38" s="874"/>
      <c r="AE38" s="873"/>
      <c r="AF38" s="599"/>
      <c r="AG38" s="874"/>
      <c r="AH38" s="874"/>
      <c r="AI38" s="874"/>
      <c r="AJ38" s="873"/>
      <c r="AK38" s="599"/>
      <c r="AL38" s="874"/>
      <c r="AM38" s="875"/>
      <c r="AN38" s="10"/>
      <c r="AO38" s="915" t="s">
        <v>207</v>
      </c>
      <c r="AP38" s="904"/>
      <c r="AQ38" s="431">
        <f t="shared" si="1"/>
        <v>30</v>
      </c>
      <c r="AR38" s="497"/>
      <c r="AS38" s="606" t="str">
        <f t="shared" si="23"/>
        <v/>
      </c>
      <c r="AT38" s="1072"/>
      <c r="AU38" s="853"/>
      <c r="AV38" s="854"/>
      <c r="AW38" s="854"/>
      <c r="AX38" s="603"/>
      <c r="AY38" s="853"/>
      <c r="AZ38" s="853"/>
      <c r="BA38" s="855" t="str">
        <f t="shared" si="22"/>
        <v/>
      </c>
      <c r="BB38" s="856"/>
      <c r="BC38" s="857" t="str">
        <f t="shared" si="2"/>
        <v/>
      </c>
      <c r="BD38" s="858"/>
      <c r="BE38" s="853"/>
      <c r="BF38" s="859" t="str">
        <f t="shared" si="21"/>
        <v/>
      </c>
      <c r="BG38" s="1"/>
    </row>
    <row r="39" spans="1:59" ht="17.100000000000001" customHeight="1">
      <c r="A39" s="1"/>
      <c r="B39" s="1169"/>
      <c r="C39" s="1170"/>
      <c r="D39" s="1206"/>
      <c r="E39" s="1207"/>
      <c r="F39" s="1208"/>
      <c r="G39" s="211"/>
      <c r="H39" s="902" t="s">
        <v>60</v>
      </c>
      <c r="I39" s="903">
        <f>SUM(J39:M39)</f>
        <v>2</v>
      </c>
      <c r="J39" s="989"/>
      <c r="K39" s="990"/>
      <c r="L39" s="1159">
        <v>2</v>
      </c>
      <c r="M39" s="1158"/>
      <c r="N39" s="658">
        <f>I39*30</f>
        <v>60</v>
      </c>
      <c r="O39" s="659">
        <f>N39*45/60</f>
        <v>45</v>
      </c>
      <c r="P39" s="602" t="s">
        <v>117</v>
      </c>
      <c r="Q39" s="1080" t="s">
        <v>2</v>
      </c>
      <c r="R39" s="855"/>
      <c r="S39" s="876"/>
      <c r="T39" s="617" t="s">
        <v>2</v>
      </c>
      <c r="U39" s="603"/>
      <c r="V39" s="853"/>
      <c r="W39" s="859" t="str">
        <f>IF($X39="○",$O39,"")</f>
        <v/>
      </c>
      <c r="X39" s="860" t="str">
        <f>IF($AP39&gt;=60,"○","")</f>
        <v/>
      </c>
      <c r="Y39" s="10"/>
      <c r="Z39" s="872"/>
      <c r="AA39" s="873"/>
      <c r="AB39" s="155"/>
      <c r="AC39" s="874" t="s">
        <v>0</v>
      </c>
      <c r="AD39" s="874"/>
      <c r="AE39" s="873"/>
      <c r="AF39" s="599"/>
      <c r="AG39" s="874"/>
      <c r="AH39" s="874"/>
      <c r="AI39" s="874"/>
      <c r="AJ39" s="873"/>
      <c r="AK39" s="599"/>
      <c r="AL39" s="874"/>
      <c r="AM39" s="875"/>
      <c r="AN39" s="10"/>
      <c r="AO39" s="915" t="s">
        <v>157</v>
      </c>
      <c r="AP39" s="904"/>
      <c r="AQ39" s="431">
        <f t="shared" si="1"/>
        <v>60</v>
      </c>
      <c r="AR39" s="497"/>
      <c r="AS39" s="606" t="str">
        <f>IF(ISNUMBER($AP39),IF(AND($AP39&gt;=60,$AP39&lt;=100),"●",""),"")</f>
        <v/>
      </c>
      <c r="AT39" s="1072"/>
      <c r="AU39" s="853"/>
      <c r="AV39" s="854"/>
      <c r="AW39" s="854"/>
      <c r="AX39" s="603"/>
      <c r="AY39" s="853"/>
      <c r="AZ39" s="853"/>
      <c r="BA39" s="917"/>
      <c r="BB39" s="856"/>
      <c r="BC39" s="857" t="str">
        <f t="shared" si="2"/>
        <v/>
      </c>
      <c r="BD39" s="858"/>
      <c r="BE39" s="853"/>
      <c r="BF39" s="859" t="str">
        <f>IF(ISNUMBER($AP39),IF(AND($AP39&gt;=60,$AP39&lt;=100),$AQ39*45/60,""),"")</f>
        <v/>
      </c>
      <c r="BG39" s="1"/>
    </row>
    <row r="40" spans="1:59" ht="17.100000000000001" customHeight="1">
      <c r="A40" s="1"/>
      <c r="B40" s="1169"/>
      <c r="C40" s="1170"/>
      <c r="D40" s="1206"/>
      <c r="E40" s="1207"/>
      <c r="F40" s="1208"/>
      <c r="G40" s="211"/>
      <c r="H40" s="902" t="s">
        <v>36</v>
      </c>
      <c r="I40" s="997">
        <f t="shared" ref="I40" si="25">SUM(J40:M40)</f>
        <v>1</v>
      </c>
      <c r="J40" s="665">
        <v>1</v>
      </c>
      <c r="K40" s="862"/>
      <c r="L40" s="972"/>
      <c r="M40" s="973"/>
      <c r="N40" s="669">
        <f t="shared" ref="N40:N41" si="26">I40*30</f>
        <v>30</v>
      </c>
      <c r="O40" s="670">
        <f>N40*45/60</f>
        <v>22.5</v>
      </c>
      <c r="P40" s="489" t="s">
        <v>117</v>
      </c>
      <c r="Q40" s="914" t="s">
        <v>2</v>
      </c>
      <c r="R40" s="855" t="s">
        <v>34</v>
      </c>
      <c r="S40" s="861"/>
      <c r="T40" s="617" t="s">
        <v>35</v>
      </c>
      <c r="U40" s="603"/>
      <c r="V40" s="853"/>
      <c r="W40" s="859" t="str">
        <f t="shared" si="20"/>
        <v/>
      </c>
      <c r="X40" s="860" t="str">
        <f t="shared" si="5"/>
        <v/>
      </c>
      <c r="Y40" s="10"/>
      <c r="Z40" s="872"/>
      <c r="AA40" s="873"/>
      <c r="AB40" s="155"/>
      <c r="AC40" s="874" t="s">
        <v>0</v>
      </c>
      <c r="AD40" s="874"/>
      <c r="AE40" s="873"/>
      <c r="AF40" s="599"/>
      <c r="AG40" s="874"/>
      <c r="AH40" s="874"/>
      <c r="AI40" s="874"/>
      <c r="AJ40" s="873"/>
      <c r="AK40" s="599"/>
      <c r="AL40" s="874"/>
      <c r="AM40" s="875"/>
      <c r="AN40" s="10"/>
      <c r="AO40" s="915" t="s">
        <v>53</v>
      </c>
      <c r="AP40" s="916"/>
      <c r="AQ40" s="431">
        <f>N40</f>
        <v>30</v>
      </c>
      <c r="AR40" s="497"/>
      <c r="AS40" s="623" t="str">
        <f>IF(ISNUMBER($AP40),IF(AND($AP40&gt;=60,$AP40&lt;=100),"●",""),"")</f>
        <v/>
      </c>
      <c r="AT40" s="943"/>
      <c r="AU40" s="853"/>
      <c r="AV40" s="854"/>
      <c r="AW40" s="854"/>
      <c r="AX40" s="855" t="str">
        <f t="shared" ref="AX40" si="27">IF(ISNUMBER($AP40),IF(AND($AP40&gt;=60,$AP40&lt;=100),"●",""),"")</f>
        <v/>
      </c>
      <c r="AY40" s="853"/>
      <c r="AZ40" s="853"/>
      <c r="BA40" s="917"/>
      <c r="BB40" s="856"/>
      <c r="BC40" s="857" t="str">
        <f t="shared" si="2"/>
        <v/>
      </c>
      <c r="BD40" s="858"/>
      <c r="BE40" s="853"/>
      <c r="BF40" s="859" t="str">
        <f t="shared" si="21"/>
        <v/>
      </c>
      <c r="BG40" s="1"/>
    </row>
    <row r="41" spans="1:59" ht="17.100000000000001" customHeight="1">
      <c r="A41" s="1"/>
      <c r="B41" s="1169"/>
      <c r="C41" s="1170"/>
      <c r="D41" s="1206"/>
      <c r="E41" s="1207"/>
      <c r="F41" s="1208"/>
      <c r="G41" s="211"/>
      <c r="H41" s="1081" t="s">
        <v>260</v>
      </c>
      <c r="I41" s="1082">
        <v>2</v>
      </c>
      <c r="J41" s="989"/>
      <c r="K41" s="976"/>
      <c r="L41" s="998">
        <v>2</v>
      </c>
      <c r="M41" s="999"/>
      <c r="N41" s="1083">
        <f t="shared" si="26"/>
        <v>60</v>
      </c>
      <c r="O41" s="1000">
        <v>22.5</v>
      </c>
      <c r="P41" s="1084" t="s">
        <v>117</v>
      </c>
      <c r="Q41" s="1001" t="s">
        <v>106</v>
      </c>
      <c r="R41" s="1002"/>
      <c r="S41" s="1003"/>
      <c r="T41" s="795" t="s">
        <v>157</v>
      </c>
      <c r="U41" s="838"/>
      <c r="V41" s="1004"/>
      <c r="W41" s="1005" t="str">
        <f t="shared" si="20"/>
        <v/>
      </c>
      <c r="X41" s="1006" t="str">
        <f t="shared" si="5"/>
        <v/>
      </c>
      <c r="Y41" s="1007"/>
      <c r="Z41" s="1008"/>
      <c r="AA41" s="1009"/>
      <c r="AB41" s="1010"/>
      <c r="AC41" s="1011" t="s">
        <v>3</v>
      </c>
      <c r="AD41" s="1011"/>
      <c r="AE41" s="921"/>
      <c r="AF41" s="601"/>
      <c r="AG41" s="922"/>
      <c r="AH41" s="922"/>
      <c r="AI41" s="922"/>
      <c r="AJ41" s="921"/>
      <c r="AK41" s="601"/>
      <c r="AL41" s="922"/>
      <c r="AM41" s="923"/>
      <c r="AN41" s="10"/>
      <c r="AO41" s="901" t="s">
        <v>157</v>
      </c>
      <c r="AP41" s="900"/>
      <c r="AQ41" s="433">
        <f>N41</f>
        <v>60</v>
      </c>
      <c r="AR41" s="497"/>
      <c r="AS41" s="281" t="str">
        <f t="shared" ref="AS41:AS42" si="28">IF(ISNUMBER($AP41),IF(AND($AP41&gt;=60,$AP41&lt;=100),"●",""),"")</f>
        <v/>
      </c>
      <c r="AT41" s="193"/>
      <c r="AU41" s="184"/>
      <c r="AV41" s="194"/>
      <c r="AW41" s="194"/>
      <c r="AX41" s="193"/>
      <c r="AY41" s="184"/>
      <c r="AZ41" s="184"/>
      <c r="BA41" s="1085"/>
      <c r="BB41" s="185"/>
      <c r="BC41" s="257" t="str">
        <f t="shared" si="2"/>
        <v/>
      </c>
      <c r="BD41" s="933"/>
      <c r="BE41" s="917"/>
      <c r="BF41" s="918" t="str">
        <f t="shared" si="21"/>
        <v/>
      </c>
      <c r="BG41" s="1"/>
    </row>
    <row r="42" spans="1:59" ht="17.100000000000001" customHeight="1" thickBot="1">
      <c r="A42" s="1"/>
      <c r="B42" s="1171"/>
      <c r="C42" s="1172"/>
      <c r="D42" s="1209"/>
      <c r="E42" s="1210"/>
      <c r="F42" s="1211"/>
      <c r="G42" s="497"/>
      <c r="H42" s="1086" t="s">
        <v>261</v>
      </c>
      <c r="I42" s="1087">
        <v>1</v>
      </c>
      <c r="J42" s="682"/>
      <c r="K42" s="1012"/>
      <c r="L42" s="1088"/>
      <c r="M42" s="1089">
        <v>1</v>
      </c>
      <c r="N42" s="1090">
        <v>30</v>
      </c>
      <c r="O42" s="1091">
        <f t="shared" ref="O42" si="29">N42*45/60</f>
        <v>22.5</v>
      </c>
      <c r="P42" s="845" t="s">
        <v>117</v>
      </c>
      <c r="Q42" s="1092" t="s">
        <v>157</v>
      </c>
      <c r="R42" s="1093"/>
      <c r="S42" s="1094"/>
      <c r="T42" s="1095" t="s">
        <v>157</v>
      </c>
      <c r="U42" s="1096"/>
      <c r="V42" s="1097"/>
      <c r="W42" s="1098" t="str">
        <f t="shared" si="20"/>
        <v/>
      </c>
      <c r="X42" s="1099" t="str">
        <f t="shared" si="5"/>
        <v/>
      </c>
      <c r="Y42" s="1115"/>
      <c r="Z42" s="1100"/>
      <c r="AA42" s="1101"/>
      <c r="AB42" s="1102"/>
      <c r="AC42" s="1103" t="s">
        <v>3</v>
      </c>
      <c r="AD42" s="1103"/>
      <c r="AE42" s="17"/>
      <c r="AF42" s="18"/>
      <c r="AG42" s="19"/>
      <c r="AH42" s="19"/>
      <c r="AI42" s="19"/>
      <c r="AJ42" s="17"/>
      <c r="AK42" s="18"/>
      <c r="AL42" s="19"/>
      <c r="AM42" s="20"/>
      <c r="AN42" s="556"/>
      <c r="AO42" s="1013" t="s">
        <v>157</v>
      </c>
      <c r="AP42" s="1014"/>
      <c r="AQ42" s="1015">
        <f>N42</f>
        <v>30</v>
      </c>
      <c r="AR42" s="497"/>
      <c r="AS42" s="1016" t="str">
        <f t="shared" si="28"/>
        <v/>
      </c>
      <c r="AT42" s="202"/>
      <c r="AU42" s="203"/>
      <c r="AV42" s="207"/>
      <c r="AW42" s="207"/>
      <c r="AX42" s="202"/>
      <c r="AY42" s="203"/>
      <c r="AZ42" s="203"/>
      <c r="BA42" s="1017"/>
      <c r="BB42" s="208"/>
      <c r="BC42" s="259" t="str">
        <f t="shared" si="2"/>
        <v/>
      </c>
      <c r="BD42" s="209"/>
      <c r="BE42" s="203"/>
      <c r="BF42" s="204" t="str">
        <f t="shared" si="21"/>
        <v/>
      </c>
      <c r="BG42" s="1"/>
    </row>
    <row r="43" spans="1:59" s="211" customFormat="1" ht="3.95" customHeight="1" thickBot="1">
      <c r="A43" s="210"/>
      <c r="C43" s="974"/>
      <c r="D43" s="974"/>
      <c r="E43" s="974"/>
      <c r="F43" s="977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979"/>
      <c r="S43" s="979"/>
      <c r="T43" s="979"/>
      <c r="U43" s="979"/>
      <c r="V43" s="979"/>
      <c r="W43" s="215"/>
      <c r="X43" s="979"/>
      <c r="Y43" s="979"/>
      <c r="Z43" s="21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216"/>
      <c r="AO43" s="6"/>
      <c r="AP43" s="217"/>
      <c r="AQ43" s="217"/>
      <c r="AS43" s="214"/>
      <c r="AT43" s="214"/>
      <c r="AU43" s="979"/>
      <c r="AV43" s="979"/>
      <c r="AW43" s="979"/>
      <c r="AX43" s="979"/>
      <c r="AY43" s="979"/>
      <c r="AZ43" s="979"/>
      <c r="BA43" s="979"/>
      <c r="BB43" s="979"/>
      <c r="BD43" s="979"/>
      <c r="BE43" s="979"/>
      <c r="BF43" s="218"/>
      <c r="BG43" s="210"/>
    </row>
    <row r="44" spans="1:59" s="211" customFormat="1" ht="30.95" customHeight="1" thickBot="1">
      <c r="A44" s="210"/>
      <c r="C44" s="974"/>
      <c r="D44" s="974"/>
      <c r="E44" s="974"/>
      <c r="F44" s="977"/>
      <c r="H44" s="1140" t="s">
        <v>287</v>
      </c>
      <c r="I44" s="1140"/>
      <c r="J44" s="1140"/>
      <c r="K44" s="1140"/>
      <c r="L44" s="1140"/>
      <c r="M44" s="1140"/>
      <c r="N44" s="1140"/>
      <c r="O44" s="1140"/>
      <c r="P44" s="1140"/>
      <c r="Q44" s="1140"/>
      <c r="R44" s="1140"/>
      <c r="S44" s="1140"/>
      <c r="T44" s="1141"/>
      <c r="U44" s="1142" t="s">
        <v>119</v>
      </c>
      <c r="V44" s="1143"/>
      <c r="W44" s="1144"/>
      <c r="X44" s="979"/>
      <c r="Y44" s="979"/>
      <c r="Z44" s="21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216"/>
      <c r="AO44" s="1145"/>
      <c r="AP44" s="455"/>
      <c r="AQ44" s="455"/>
      <c r="AS44" s="1146" t="s">
        <v>61</v>
      </c>
      <c r="AT44" s="1147"/>
      <c r="AU44" s="1147"/>
      <c r="AV44" s="1147"/>
      <c r="AW44" s="1147"/>
      <c r="AX44" s="1147"/>
      <c r="AY44" s="1147"/>
      <c r="AZ44" s="1147"/>
      <c r="BA44" s="1147"/>
      <c r="BB44" s="1148"/>
      <c r="BC44" s="456" t="s">
        <v>135</v>
      </c>
      <c r="BD44" s="1142" t="s">
        <v>248</v>
      </c>
      <c r="BE44" s="1143"/>
      <c r="BF44" s="1144"/>
      <c r="BG44" s="210"/>
    </row>
    <row r="45" spans="1:59" ht="21.95" customHeight="1">
      <c r="A45" s="1"/>
      <c r="C45" s="974"/>
      <c r="D45" s="974"/>
      <c r="E45" s="974"/>
      <c r="F45" s="977"/>
      <c r="H45" s="1140"/>
      <c r="I45" s="1140"/>
      <c r="J45" s="1140"/>
      <c r="K45" s="1140"/>
      <c r="L45" s="1140"/>
      <c r="M45" s="1140"/>
      <c r="N45" s="1140"/>
      <c r="O45" s="1140"/>
      <c r="P45" s="1140"/>
      <c r="Q45" s="1140"/>
      <c r="R45" s="1140"/>
      <c r="S45" s="1140"/>
      <c r="T45" s="1141"/>
      <c r="U45" s="219">
        <f>SUM(U7:U42)</f>
        <v>0</v>
      </c>
      <c r="V45" s="586">
        <f>SUM(V7:V42)</f>
        <v>0</v>
      </c>
      <c r="W45" s="587">
        <f>SUM(W7:W42)</f>
        <v>0</v>
      </c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217"/>
      <c r="AN45" s="217"/>
      <c r="AO45" s="1145"/>
      <c r="AP45" s="455"/>
      <c r="AQ45" s="455"/>
      <c r="AS45" s="1149">
        <f t="shared" ref="AS45:BB45" si="30">COUNTIF(AS7:AS42,"●")</f>
        <v>0</v>
      </c>
      <c r="AT45" s="1151">
        <f t="shared" si="30"/>
        <v>0</v>
      </c>
      <c r="AU45" s="1153">
        <f t="shared" si="30"/>
        <v>0</v>
      </c>
      <c r="AV45" s="1155">
        <f t="shared" si="30"/>
        <v>0</v>
      </c>
      <c r="AW45" s="1127">
        <f t="shared" si="30"/>
        <v>0</v>
      </c>
      <c r="AX45" s="220">
        <f t="shared" si="30"/>
        <v>0</v>
      </c>
      <c r="AY45" s="982">
        <f t="shared" si="30"/>
        <v>0</v>
      </c>
      <c r="AZ45" s="982">
        <f t="shared" si="30"/>
        <v>0</v>
      </c>
      <c r="BA45" s="982">
        <f t="shared" si="30"/>
        <v>0</v>
      </c>
      <c r="BB45" s="40">
        <f t="shared" si="30"/>
        <v>0</v>
      </c>
      <c r="BC45" s="1129">
        <f>SUM(BC7:BC42)</f>
        <v>0</v>
      </c>
      <c r="BD45" s="588">
        <f>SUM(BD7:BD42)</f>
        <v>0</v>
      </c>
      <c r="BE45" s="589">
        <f>SUM(BE7:BE42)</f>
        <v>0</v>
      </c>
      <c r="BF45" s="590">
        <f>SUM(BF7:BF42)</f>
        <v>0</v>
      </c>
      <c r="BG45" s="1"/>
    </row>
    <row r="46" spans="1:59" ht="21.95" customHeight="1" thickBot="1">
      <c r="A46" s="1"/>
      <c r="C46" s="974"/>
      <c r="D46" s="974"/>
      <c r="E46" s="974"/>
      <c r="F46" s="977"/>
      <c r="H46" s="1140"/>
      <c r="I46" s="1140"/>
      <c r="J46" s="1140"/>
      <c r="K46" s="1140"/>
      <c r="L46" s="1140"/>
      <c r="M46" s="1140"/>
      <c r="N46" s="1140"/>
      <c r="O46" s="1140"/>
      <c r="P46" s="1140"/>
      <c r="Q46" s="1140"/>
      <c r="R46" s="1140"/>
      <c r="S46" s="1140"/>
      <c r="T46" s="1141"/>
      <c r="U46" s="1131">
        <f>U45+V45+W45</f>
        <v>0</v>
      </c>
      <c r="V46" s="1132"/>
      <c r="W46" s="1133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217"/>
      <c r="AN46" s="217"/>
      <c r="AO46" s="1145"/>
      <c r="AP46" s="455"/>
      <c r="AQ46" s="455"/>
      <c r="AS46" s="1150"/>
      <c r="AT46" s="1152"/>
      <c r="AU46" s="1154"/>
      <c r="AV46" s="1156"/>
      <c r="AW46" s="1128"/>
      <c r="AX46" s="1134">
        <f>SUM(AX45:BB45)</f>
        <v>0</v>
      </c>
      <c r="AY46" s="1135"/>
      <c r="AZ46" s="1135"/>
      <c r="BA46" s="1135"/>
      <c r="BB46" s="1136"/>
      <c r="BC46" s="1130"/>
      <c r="BD46" s="1137">
        <f>BD45+BE45+BF45</f>
        <v>0</v>
      </c>
      <c r="BE46" s="1138"/>
      <c r="BF46" s="1139"/>
      <c r="BG46" s="1"/>
    </row>
    <row r="47" spans="1:59" ht="11.1" customHeight="1">
      <c r="A47" s="1"/>
      <c r="B47" s="1"/>
      <c r="C47" s="223"/>
      <c r="D47" s="223"/>
      <c r="E47" s="223"/>
      <c r="F47" s="224"/>
      <c r="G47" s="1"/>
      <c r="H47" s="225"/>
      <c r="I47" s="226"/>
      <c r="J47" s="226"/>
      <c r="K47" s="227"/>
      <c r="L47" s="227"/>
      <c r="M47" s="227"/>
      <c r="N47" s="224"/>
      <c r="O47" s="224"/>
      <c r="P47" s="228"/>
      <c r="Q47" s="228"/>
      <c r="R47" s="228"/>
      <c r="S47" s="228"/>
      <c r="T47" s="228"/>
      <c r="U47" s="228"/>
      <c r="V47" s="228"/>
      <c r="W47" s="3"/>
      <c r="X47" s="228"/>
      <c r="Y47" s="228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1"/>
      <c r="AO47" s="228"/>
      <c r="AP47" s="228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5" customHeight="1">
      <c r="H48" s="6"/>
      <c r="AN48" s="6"/>
    </row>
    <row r="49" spans="3:43" ht="15" customHeight="1">
      <c r="H49" s="231"/>
      <c r="I49" s="978"/>
      <c r="J49" s="1124"/>
      <c r="K49" s="1124"/>
      <c r="L49" s="979"/>
      <c r="M49" s="979"/>
      <c r="N49" s="979"/>
      <c r="O49" s="520"/>
      <c r="P49" s="521"/>
      <c r="Q49" s="979"/>
      <c r="R49" s="215"/>
      <c r="S49" s="979"/>
      <c r="T49" s="522"/>
      <c r="AN49" s="6"/>
    </row>
    <row r="50" spans="3:43" ht="15" customHeight="1">
      <c r="H50" s="231"/>
      <c r="I50" s="978"/>
      <c r="J50" s="1126"/>
      <c r="K50" s="1126"/>
      <c r="L50" s="1125"/>
      <c r="M50" s="1125"/>
      <c r="N50" s="979"/>
      <c r="O50" s="520"/>
      <c r="P50" s="521"/>
      <c r="Q50" s="979"/>
      <c r="R50" s="979"/>
      <c r="S50" s="979"/>
      <c r="T50" s="522"/>
      <c r="U50" s="979"/>
      <c r="V50" s="979"/>
      <c r="W50" s="52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592"/>
      <c r="AP50" s="593"/>
      <c r="AQ50" s="594"/>
    </row>
    <row r="51" spans="3:43" ht="15" customHeight="1">
      <c r="H51" s="231"/>
      <c r="I51" s="978"/>
      <c r="J51" s="1124"/>
      <c r="K51" s="1124"/>
      <c r="L51" s="1125"/>
      <c r="M51" s="1125"/>
      <c r="N51" s="979"/>
      <c r="O51" s="520"/>
      <c r="P51" s="521"/>
      <c r="Q51" s="979"/>
      <c r="R51" s="979"/>
      <c r="S51" s="979"/>
      <c r="T51" s="522"/>
      <c r="U51" s="979"/>
      <c r="V51" s="979"/>
      <c r="W51" s="52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592"/>
      <c r="AP51" s="593"/>
      <c r="AQ51" s="594"/>
    </row>
    <row r="52" spans="3:43" ht="15" customHeight="1">
      <c r="H52" s="231"/>
      <c r="I52" s="978"/>
      <c r="J52" s="979"/>
      <c r="K52" s="978"/>
      <c r="L52" s="1125"/>
      <c r="M52" s="1125"/>
      <c r="N52" s="979"/>
      <c r="O52" s="520"/>
      <c r="P52" s="521"/>
      <c r="Q52" s="979"/>
      <c r="R52" s="979"/>
      <c r="S52" s="979"/>
      <c r="T52" s="522"/>
      <c r="U52" s="979"/>
      <c r="V52" s="979"/>
      <c r="W52" s="52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592"/>
      <c r="AP52" s="593"/>
      <c r="AQ52" s="594"/>
    </row>
    <row r="53" spans="3:43" ht="15" customHeight="1">
      <c r="H53" s="231"/>
      <c r="I53" s="978"/>
      <c r="J53" s="1125"/>
      <c r="K53" s="1125"/>
      <c r="L53" s="979"/>
      <c r="M53" s="595"/>
      <c r="N53" s="979"/>
      <c r="O53" s="520"/>
      <c r="P53" s="521"/>
      <c r="Q53" s="979"/>
      <c r="R53" s="979"/>
      <c r="S53" s="979"/>
      <c r="T53" s="522"/>
      <c r="U53" s="979"/>
      <c r="V53" s="979"/>
      <c r="W53" s="52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592"/>
      <c r="AP53" s="593"/>
      <c r="AQ53" s="594"/>
    </row>
    <row r="54" spans="3:43" ht="15" customHeight="1">
      <c r="H54" s="231"/>
      <c r="I54" s="978"/>
      <c r="J54" s="1124"/>
      <c r="K54" s="1124"/>
      <c r="L54" s="1125"/>
      <c r="M54" s="1125"/>
      <c r="N54" s="979"/>
      <c r="O54" s="520"/>
      <c r="P54" s="521"/>
      <c r="Q54" s="979"/>
      <c r="R54" s="979"/>
      <c r="S54" s="979"/>
      <c r="T54" s="522"/>
      <c r="U54" s="979"/>
      <c r="V54" s="979"/>
      <c r="W54" s="52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592"/>
      <c r="AP54" s="593"/>
      <c r="AQ54" s="594"/>
    </row>
    <row r="55" spans="3:43" ht="15" customHeight="1">
      <c r="H55" s="6"/>
      <c r="AN55" s="6"/>
    </row>
    <row r="56" spans="3:43" ht="15" customHeight="1">
      <c r="H56" s="6"/>
      <c r="AN56" s="6"/>
    </row>
    <row r="57" spans="3:43" ht="15" customHeight="1">
      <c r="H57" s="6"/>
      <c r="AN57" s="6"/>
    </row>
    <row r="58" spans="3:43" ht="15" customHeight="1">
      <c r="C58" s="211"/>
      <c r="D58" s="211"/>
      <c r="E58" s="211"/>
      <c r="F58" s="977"/>
      <c r="H58" s="231"/>
      <c r="I58" s="977"/>
      <c r="J58" s="977"/>
      <c r="K58" s="977"/>
      <c r="L58" s="977"/>
      <c r="M58" s="977"/>
      <c r="N58" s="977"/>
      <c r="O58" s="977"/>
      <c r="AN58" s="6"/>
    </row>
    <row r="59" spans="3:43" ht="15" customHeight="1">
      <c r="H59" s="6"/>
      <c r="AN59" s="6"/>
    </row>
    <row r="60" spans="3:43" ht="15" customHeight="1">
      <c r="H60" s="6"/>
      <c r="AN60" s="6"/>
    </row>
    <row r="61" spans="3:43" ht="15" customHeight="1">
      <c r="H61" s="6"/>
    </row>
    <row r="62" spans="3:43" ht="15" customHeight="1">
      <c r="H62" s="6"/>
    </row>
    <row r="63" spans="3:43" ht="15" customHeight="1">
      <c r="H63" s="6"/>
    </row>
    <row r="64" spans="3:43" ht="15" customHeight="1">
      <c r="H64" s="6"/>
    </row>
    <row r="65" spans="8:8">
      <c r="H65" s="6"/>
    </row>
    <row r="66" spans="8:8">
      <c r="H66" s="6"/>
    </row>
  </sheetData>
  <mergeCells count="113">
    <mergeCell ref="Z5:AA5"/>
    <mergeCell ref="AB5:AE5"/>
    <mergeCell ref="AF5:AJ5"/>
    <mergeCell ref="AK5:AM5"/>
    <mergeCell ref="O4:O5"/>
    <mergeCell ref="P4:P6"/>
    <mergeCell ref="Q4:W4"/>
    <mergeCell ref="X4:X6"/>
    <mergeCell ref="J9:K9"/>
    <mergeCell ref="L9:M9"/>
    <mergeCell ref="U6:W6"/>
    <mergeCell ref="T5:T6"/>
    <mergeCell ref="B1:C1"/>
    <mergeCell ref="E1:F1"/>
    <mergeCell ref="H1:M1"/>
    <mergeCell ref="Q1:X1"/>
    <mergeCell ref="Z1:BG1"/>
    <mergeCell ref="B3:R3"/>
    <mergeCell ref="S3:X3"/>
    <mergeCell ref="AP4:AQ4"/>
    <mergeCell ref="AS4:BB4"/>
    <mergeCell ref="BD4:BF4"/>
    <mergeCell ref="J11:K11"/>
    <mergeCell ref="L11:M11"/>
    <mergeCell ref="J12:K12"/>
    <mergeCell ref="L12:M12"/>
    <mergeCell ref="I4:I6"/>
    <mergeCell ref="J4:M4"/>
    <mergeCell ref="N4:N5"/>
    <mergeCell ref="J5:K5"/>
    <mergeCell ref="L5:M5"/>
    <mergeCell ref="BD6:BF6"/>
    <mergeCell ref="B7:C16"/>
    <mergeCell ref="D7:F10"/>
    <mergeCell ref="J7:K7"/>
    <mergeCell ref="L7:M7"/>
    <mergeCell ref="J8:K8"/>
    <mergeCell ref="L8:M8"/>
    <mergeCell ref="L10:M10"/>
    <mergeCell ref="D11:D16"/>
    <mergeCell ref="AP5:AP6"/>
    <mergeCell ref="AQ5:AQ6"/>
    <mergeCell ref="AS5:AS6"/>
    <mergeCell ref="AT5:AW5"/>
    <mergeCell ref="AX5:BB5"/>
    <mergeCell ref="BC5:BC6"/>
    <mergeCell ref="B4:C6"/>
    <mergeCell ref="E4:F6"/>
    <mergeCell ref="H4:H6"/>
    <mergeCell ref="J16:K16"/>
    <mergeCell ref="L16:M16"/>
    <mergeCell ref="Z4:AM4"/>
    <mergeCell ref="AO4:AO6"/>
    <mergeCell ref="Q6:S6"/>
    <mergeCell ref="E11:F12"/>
    <mergeCell ref="B17:C42"/>
    <mergeCell ref="D17:F21"/>
    <mergeCell ref="J17:K17"/>
    <mergeCell ref="J18:K18"/>
    <mergeCell ref="L18:M18"/>
    <mergeCell ref="L19:M19"/>
    <mergeCell ref="J20:K20"/>
    <mergeCell ref="E13:F16"/>
    <mergeCell ref="J13:K13"/>
    <mergeCell ref="L13:M13"/>
    <mergeCell ref="J14:K14"/>
    <mergeCell ref="L14:M14"/>
    <mergeCell ref="J15:K15"/>
    <mergeCell ref="L15:M15"/>
    <mergeCell ref="J21:K21"/>
    <mergeCell ref="L21:M21"/>
    <mergeCell ref="D22:F42"/>
    <mergeCell ref="J22:K22"/>
    <mergeCell ref="L22:M22"/>
    <mergeCell ref="J23:K23"/>
    <mergeCell ref="L23:M23"/>
    <mergeCell ref="J24:K24"/>
    <mergeCell ref="L24:M24"/>
    <mergeCell ref="J25:K25"/>
    <mergeCell ref="L33:M33"/>
    <mergeCell ref="L35:M35"/>
    <mergeCell ref="L36:M36"/>
    <mergeCell ref="J37:K37"/>
    <mergeCell ref="L39:M39"/>
    <mergeCell ref="L25:M25"/>
    <mergeCell ref="J26:K26"/>
    <mergeCell ref="L26:M26"/>
    <mergeCell ref="J29:K29"/>
    <mergeCell ref="J30:K30"/>
    <mergeCell ref="J31:K31"/>
    <mergeCell ref="BC45:BC46"/>
    <mergeCell ref="U46:W46"/>
    <mergeCell ref="AX46:BB46"/>
    <mergeCell ref="BD46:BF46"/>
    <mergeCell ref="J49:K49"/>
    <mergeCell ref="H44:T46"/>
    <mergeCell ref="U44:W44"/>
    <mergeCell ref="AO44:AO46"/>
    <mergeCell ref="AS44:BB44"/>
    <mergeCell ref="BD44:BF44"/>
    <mergeCell ref="AS45:AS46"/>
    <mergeCell ref="AT45:AT46"/>
    <mergeCell ref="AU45:AU46"/>
    <mergeCell ref="AV45:AV46"/>
    <mergeCell ref="J54:K54"/>
    <mergeCell ref="L54:M54"/>
    <mergeCell ref="J50:K50"/>
    <mergeCell ref="L50:M50"/>
    <mergeCell ref="J51:K51"/>
    <mergeCell ref="L51:M51"/>
    <mergeCell ref="L52:M52"/>
    <mergeCell ref="J53:K53"/>
    <mergeCell ref="AW45:AW46"/>
  </mergeCells>
  <phoneticPr fontId="3"/>
  <conditionalFormatting sqref="AP38:AP41 AP43:AP47 AP7:AP8 AP10:AP35">
    <cfRule type="cellIs" dxfId="39" priority="14" stopIfTrue="1" operator="notBetween">
      <formula>100</formula>
      <formula>0</formula>
    </cfRule>
  </conditionalFormatting>
  <conditionalFormatting sqref="AP41">
    <cfRule type="cellIs" dxfId="38" priority="13" stopIfTrue="1" operator="notBetween">
      <formula>100</formula>
      <formula>0</formula>
    </cfRule>
  </conditionalFormatting>
  <conditionalFormatting sqref="AP54">
    <cfRule type="cellIs" dxfId="37" priority="12" stopIfTrue="1" operator="notBetween">
      <formula>100</formula>
      <formula>0</formula>
    </cfRule>
  </conditionalFormatting>
  <conditionalFormatting sqref="AP50:AP53">
    <cfRule type="cellIs" dxfId="36" priority="11" stopIfTrue="1" operator="notBetween">
      <formula>100</formula>
      <formula>0</formula>
    </cfRule>
  </conditionalFormatting>
  <conditionalFormatting sqref="AP37">
    <cfRule type="cellIs" dxfId="35" priority="10" stopIfTrue="1" operator="notBetween">
      <formula>100</formula>
      <formula>0</formula>
    </cfRule>
  </conditionalFormatting>
  <conditionalFormatting sqref="AP36">
    <cfRule type="cellIs" dxfId="34" priority="9" stopIfTrue="1" operator="notBetween">
      <formula>100</formula>
      <formula>0</formula>
    </cfRule>
  </conditionalFormatting>
  <conditionalFormatting sqref="AP42">
    <cfRule type="cellIs" dxfId="33" priority="3" stopIfTrue="1" operator="notBetween">
      <formula>100</formula>
      <formula>0</formula>
    </cfRule>
  </conditionalFormatting>
  <conditionalFormatting sqref="AP42">
    <cfRule type="cellIs" dxfId="32" priority="2" stopIfTrue="1" operator="notBetween">
      <formula>100</formula>
      <formula>0</formula>
    </cfRule>
  </conditionalFormatting>
  <conditionalFormatting sqref="AP9">
    <cfRule type="cellIs" dxfId="31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28000000000000003" footer="0.28000000000000003"/>
  <pageSetup paperSize="9" scale="72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H68"/>
  <sheetViews>
    <sheetView showGridLines="0" showZeros="0" topLeftCell="I1" zoomScale="70" zoomScaleNormal="70" zoomScaleSheetLayoutView="100" workbookViewId="0">
      <selection activeCell="AP7" sqref="AP7:AP44"/>
    </sheetView>
  </sheetViews>
  <sheetFormatPr defaultColWidth="8.625" defaultRowHeight="12"/>
  <cols>
    <col min="1" max="1" width="1.875" style="6" customWidth="1"/>
    <col min="2" max="4" width="2.875" style="6" customWidth="1"/>
    <col min="5" max="5" width="5.125" style="6" customWidth="1"/>
    <col min="6" max="6" width="1.25" style="6" customWidth="1"/>
    <col min="7" max="7" width="0.625" style="6" customWidth="1"/>
    <col min="8" max="8" width="21.875" style="232" customWidth="1"/>
    <col min="9" max="13" width="3.625" style="6" customWidth="1"/>
    <col min="14" max="19" width="5.875" style="6" customWidth="1"/>
    <col min="20" max="20" width="7.375" style="6" customWidth="1"/>
    <col min="21" max="22" width="5.875" style="6" customWidth="1"/>
    <col min="23" max="23" width="5.875" style="230" customWidth="1"/>
    <col min="24" max="24" width="5.125" style="6" customWidth="1"/>
    <col min="25" max="25" width="1.5" style="6" customWidth="1"/>
    <col min="26" max="40" width="3.625" style="5" customWidth="1"/>
    <col min="41" max="41" width="6.125" style="6" customWidth="1"/>
    <col min="42" max="42" width="7.375" style="6" customWidth="1"/>
    <col min="43" max="43" width="5.875" style="6" customWidth="1"/>
    <col min="44" max="44" width="10.875" style="6" customWidth="1"/>
    <col min="45" max="45" width="3" style="6" customWidth="1"/>
    <col min="46" max="55" width="3.375" style="6" customWidth="1"/>
    <col min="56" max="56" width="5" style="6" customWidth="1"/>
    <col min="57" max="60" width="7.375" style="6" customWidth="1"/>
    <col min="61" max="61" width="1.875" style="6" customWidth="1"/>
    <col min="62" max="16384" width="8.625" style="6"/>
  </cols>
  <sheetData>
    <row r="1" spans="1:60" ht="35.1" customHeight="1">
      <c r="B1" s="1287" t="s">
        <v>140</v>
      </c>
      <c r="C1" s="1287"/>
      <c r="D1" s="963"/>
      <c r="E1" s="1288"/>
      <c r="F1" s="1288"/>
      <c r="G1" s="7"/>
      <c r="H1" s="1289" t="s">
        <v>161</v>
      </c>
      <c r="I1" s="1290"/>
      <c r="J1" s="1290"/>
      <c r="K1" s="1290"/>
      <c r="L1" s="1290"/>
      <c r="M1" s="1291"/>
      <c r="N1" s="415"/>
      <c r="O1" s="263"/>
      <c r="P1" s="264"/>
      <c r="Q1" s="1292" t="s">
        <v>288</v>
      </c>
      <c r="R1" s="1292"/>
      <c r="S1" s="1292"/>
      <c r="T1" s="1292"/>
      <c r="U1" s="1292"/>
      <c r="V1" s="1292"/>
      <c r="W1" s="1292"/>
      <c r="X1" s="1292"/>
      <c r="Y1" s="8"/>
      <c r="Z1" s="1293" t="s">
        <v>227</v>
      </c>
      <c r="AA1" s="1293"/>
      <c r="AB1" s="1293"/>
      <c r="AC1" s="1293"/>
      <c r="AD1" s="1293"/>
      <c r="AE1" s="1293"/>
      <c r="AF1" s="1293"/>
      <c r="AG1" s="1293"/>
      <c r="AH1" s="1293"/>
      <c r="AI1" s="1293"/>
      <c r="AJ1" s="1293"/>
      <c r="AK1" s="1293"/>
      <c r="AL1" s="1293"/>
      <c r="AM1" s="1293"/>
      <c r="AN1" s="1293"/>
      <c r="AO1" s="1293"/>
      <c r="AP1" s="1293"/>
      <c r="AQ1" s="1293"/>
      <c r="AR1" s="1293"/>
      <c r="AS1" s="1293"/>
      <c r="AT1" s="1293"/>
      <c r="AU1" s="1293"/>
      <c r="AV1" s="1293"/>
      <c r="AW1" s="1293"/>
      <c r="AX1" s="1293"/>
      <c r="AY1" s="1293"/>
      <c r="AZ1" s="1293"/>
      <c r="BA1" s="1293"/>
      <c r="BB1" s="1293"/>
      <c r="BC1" s="1293"/>
      <c r="BD1" s="1293"/>
      <c r="BE1" s="1293"/>
      <c r="BF1" s="1293"/>
      <c r="BG1" s="1293"/>
      <c r="BH1" s="1293"/>
    </row>
    <row r="2" spans="1:60" ht="11.1" customHeight="1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1"/>
      <c r="Y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33" customHeight="1" thickBot="1">
      <c r="A3" s="1"/>
      <c r="B3" s="1294" t="s">
        <v>269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5" t="s">
        <v>271</v>
      </c>
      <c r="T3" s="1295"/>
      <c r="U3" s="1295"/>
      <c r="V3" s="1295"/>
      <c r="W3" s="1295"/>
      <c r="X3" s="1295"/>
      <c r="Y3" s="8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57"/>
      <c r="BH3" s="1"/>
    </row>
    <row r="4" spans="1:60" ht="35.1" customHeight="1">
      <c r="A4" s="1"/>
      <c r="B4" s="1253" t="s">
        <v>144</v>
      </c>
      <c r="C4" s="1254"/>
      <c r="D4" s="484"/>
      <c r="E4" s="1259" t="s">
        <v>22</v>
      </c>
      <c r="F4" s="1260"/>
      <c r="H4" s="1265" t="s">
        <v>196</v>
      </c>
      <c r="I4" s="1280" t="s">
        <v>170</v>
      </c>
      <c r="J4" s="1283" t="s">
        <v>124</v>
      </c>
      <c r="K4" s="1284"/>
      <c r="L4" s="1284"/>
      <c r="M4" s="1285"/>
      <c r="N4" s="1280" t="s">
        <v>184</v>
      </c>
      <c r="O4" s="1307" t="s">
        <v>185</v>
      </c>
      <c r="P4" s="1309" t="s">
        <v>141</v>
      </c>
      <c r="Q4" s="1312" t="s">
        <v>21</v>
      </c>
      <c r="R4" s="1313"/>
      <c r="S4" s="1313"/>
      <c r="T4" s="1313"/>
      <c r="U4" s="1313"/>
      <c r="V4" s="1313"/>
      <c r="W4" s="1314"/>
      <c r="X4" s="1309" t="s">
        <v>228</v>
      </c>
      <c r="Y4" s="553"/>
      <c r="Z4" s="1270" t="s">
        <v>229</v>
      </c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1272"/>
      <c r="AN4" s="554"/>
      <c r="AO4" s="1273" t="s">
        <v>159</v>
      </c>
      <c r="AP4" s="1296" t="s">
        <v>146</v>
      </c>
      <c r="AQ4" s="1297"/>
      <c r="AS4" s="1298" t="s">
        <v>122</v>
      </c>
      <c r="AT4" s="1284"/>
      <c r="AU4" s="1284"/>
      <c r="AV4" s="1284"/>
      <c r="AW4" s="1284"/>
      <c r="AX4" s="1284"/>
      <c r="AY4" s="1284"/>
      <c r="AZ4" s="1284"/>
      <c r="BA4" s="1284"/>
      <c r="BB4" s="1284"/>
      <c r="BC4" s="1299"/>
      <c r="BD4" s="234"/>
      <c r="BE4" s="1298" t="s">
        <v>123</v>
      </c>
      <c r="BF4" s="1284"/>
      <c r="BG4" s="1299"/>
      <c r="BH4" s="1"/>
    </row>
    <row r="5" spans="1:60" ht="174" customHeight="1">
      <c r="A5" s="1"/>
      <c r="B5" s="1255"/>
      <c r="C5" s="1256"/>
      <c r="D5" s="485"/>
      <c r="E5" s="1261"/>
      <c r="F5" s="1262"/>
      <c r="H5" s="1266"/>
      <c r="I5" s="1281"/>
      <c r="J5" s="1246" t="s">
        <v>183</v>
      </c>
      <c r="K5" s="1248"/>
      <c r="L5" s="1246" t="s">
        <v>186</v>
      </c>
      <c r="M5" s="1248"/>
      <c r="N5" s="1286"/>
      <c r="O5" s="1308"/>
      <c r="P5" s="1310"/>
      <c r="Q5" s="11" t="s">
        <v>142</v>
      </c>
      <c r="R5" s="12" t="s">
        <v>171</v>
      </c>
      <c r="S5" s="13" t="s">
        <v>172</v>
      </c>
      <c r="T5" s="1318" t="s">
        <v>159</v>
      </c>
      <c r="U5" s="451" t="s">
        <v>143</v>
      </c>
      <c r="V5" s="452" t="s">
        <v>118</v>
      </c>
      <c r="W5" s="453" t="s">
        <v>126</v>
      </c>
      <c r="X5" s="1310"/>
      <c r="Y5" s="9"/>
      <c r="Z5" s="1300" t="s">
        <v>180</v>
      </c>
      <c r="AA5" s="1301"/>
      <c r="AB5" s="1302" t="s">
        <v>102</v>
      </c>
      <c r="AC5" s="1303"/>
      <c r="AD5" s="1303"/>
      <c r="AE5" s="1301"/>
      <c r="AF5" s="1302" t="s">
        <v>103</v>
      </c>
      <c r="AG5" s="1304"/>
      <c r="AH5" s="1304"/>
      <c r="AI5" s="1304"/>
      <c r="AJ5" s="1305"/>
      <c r="AK5" s="1246" t="s">
        <v>199</v>
      </c>
      <c r="AL5" s="1247"/>
      <c r="AM5" s="1306"/>
      <c r="AN5" s="14"/>
      <c r="AO5" s="1274"/>
      <c r="AP5" s="1240" t="s">
        <v>127</v>
      </c>
      <c r="AQ5" s="1242" t="s">
        <v>148</v>
      </c>
      <c r="AS5" s="1244" t="s">
        <v>128</v>
      </c>
      <c r="AT5" s="1246" t="s">
        <v>99</v>
      </c>
      <c r="AU5" s="1247"/>
      <c r="AV5" s="1247"/>
      <c r="AW5" s="1247"/>
      <c r="AX5" s="1248"/>
      <c r="AY5" s="1249" t="s">
        <v>129</v>
      </c>
      <c r="AZ5" s="1249"/>
      <c r="BA5" s="1249"/>
      <c r="BB5" s="1249"/>
      <c r="BC5" s="1250"/>
      <c r="BD5" s="1251" t="s">
        <v>130</v>
      </c>
      <c r="BE5" s="454" t="s">
        <v>143</v>
      </c>
      <c r="BF5" s="452" t="s">
        <v>118</v>
      </c>
      <c r="BG5" s="453" t="s">
        <v>126</v>
      </c>
      <c r="BH5" s="1"/>
    </row>
    <row r="6" spans="1:60" ht="35.1" customHeight="1" thickBot="1">
      <c r="A6" s="1"/>
      <c r="B6" s="1257"/>
      <c r="C6" s="1258"/>
      <c r="D6" s="486"/>
      <c r="E6" s="1263"/>
      <c r="F6" s="1264"/>
      <c r="H6" s="1267"/>
      <c r="I6" s="1282"/>
      <c r="J6" s="261" t="s">
        <v>38</v>
      </c>
      <c r="K6" s="863" t="s">
        <v>166</v>
      </c>
      <c r="L6" s="261" t="s">
        <v>38</v>
      </c>
      <c r="M6" s="863" t="s">
        <v>166</v>
      </c>
      <c r="N6" s="15" t="s">
        <v>182</v>
      </c>
      <c r="O6" s="15" t="s">
        <v>182</v>
      </c>
      <c r="P6" s="1311"/>
      <c r="Q6" s="1220" t="s">
        <v>139</v>
      </c>
      <c r="R6" s="1221"/>
      <c r="S6" s="1221"/>
      <c r="T6" s="1319"/>
      <c r="U6" s="1315" t="s">
        <v>121</v>
      </c>
      <c r="V6" s="1316"/>
      <c r="W6" s="1317"/>
      <c r="X6" s="1311"/>
      <c r="Y6" s="9"/>
      <c r="Z6" s="16" t="s">
        <v>131</v>
      </c>
      <c r="AA6" s="17" t="s">
        <v>132</v>
      </c>
      <c r="AB6" s="18" t="s">
        <v>162</v>
      </c>
      <c r="AC6" s="19" t="s">
        <v>163</v>
      </c>
      <c r="AD6" s="19" t="s">
        <v>164</v>
      </c>
      <c r="AE6" s="17" t="s">
        <v>15</v>
      </c>
      <c r="AF6" s="18" t="s">
        <v>16</v>
      </c>
      <c r="AG6" s="19" t="s">
        <v>232</v>
      </c>
      <c r="AH6" s="19" t="s">
        <v>233</v>
      </c>
      <c r="AI6" s="19" t="s">
        <v>234</v>
      </c>
      <c r="AJ6" s="17" t="s">
        <v>235</v>
      </c>
      <c r="AK6" s="18" t="s">
        <v>17</v>
      </c>
      <c r="AL6" s="19" t="s">
        <v>18</v>
      </c>
      <c r="AM6" s="20" t="s">
        <v>4</v>
      </c>
      <c r="AN6" s="10"/>
      <c r="AO6" s="1275"/>
      <c r="AP6" s="1241"/>
      <c r="AQ6" s="1243"/>
      <c r="AS6" s="1245"/>
      <c r="AT6" s="21" t="s">
        <v>5</v>
      </c>
      <c r="AU6" s="22" t="s">
        <v>6</v>
      </c>
      <c r="AV6" s="23" t="s">
        <v>7</v>
      </c>
      <c r="AW6" s="23" t="s">
        <v>8</v>
      </c>
      <c r="AX6" s="23" t="s">
        <v>9</v>
      </c>
      <c r="AY6" s="24" t="s">
        <v>1</v>
      </c>
      <c r="AZ6" s="22" t="s">
        <v>10</v>
      </c>
      <c r="BA6" s="22" t="s">
        <v>11</v>
      </c>
      <c r="BB6" s="22" t="s">
        <v>12</v>
      </c>
      <c r="BC6" s="25" t="s">
        <v>13</v>
      </c>
      <c r="BD6" s="1252"/>
      <c r="BE6" s="1220" t="s">
        <v>149</v>
      </c>
      <c r="BF6" s="1221"/>
      <c r="BG6" s="1222"/>
      <c r="BH6" s="1"/>
    </row>
    <row r="7" spans="1:60" ht="17.100000000000001" customHeight="1">
      <c r="A7" s="1"/>
      <c r="B7" s="1223" t="s">
        <v>212</v>
      </c>
      <c r="C7" s="1224"/>
      <c r="D7" s="1229" t="s">
        <v>245</v>
      </c>
      <c r="E7" s="1230"/>
      <c r="F7" s="1231"/>
      <c r="H7" s="26" t="s">
        <v>213</v>
      </c>
      <c r="I7" s="27">
        <f>SUM(J7:M7)</f>
        <v>2</v>
      </c>
      <c r="J7" s="1234">
        <v>2</v>
      </c>
      <c r="K7" s="1235"/>
      <c r="L7" s="1234"/>
      <c r="M7" s="1235"/>
      <c r="N7" s="28">
        <f>I7*30</f>
        <v>60</v>
      </c>
      <c r="O7" s="29">
        <f>N7*45/60</f>
        <v>45</v>
      </c>
      <c r="P7" s="30" t="s">
        <v>117</v>
      </c>
      <c r="Q7" s="31" t="s">
        <v>14</v>
      </c>
      <c r="R7" s="32"/>
      <c r="S7" s="33"/>
      <c r="T7" s="34" t="s">
        <v>106</v>
      </c>
      <c r="U7" s="35" t="str">
        <f t="shared" ref="U7:U18" si="0">IF($X7="○",$O7,"")</f>
        <v/>
      </c>
      <c r="V7" s="36"/>
      <c r="W7" s="37"/>
      <c r="X7" s="367" t="str">
        <f>IF($AP7&gt;=60,"○","")</f>
        <v/>
      </c>
      <c r="Y7" s="979"/>
      <c r="Z7" s="543"/>
      <c r="AA7" s="984"/>
      <c r="AB7" s="980"/>
      <c r="AC7" s="1118"/>
      <c r="AD7" s="1118"/>
      <c r="AE7" s="1119"/>
      <c r="AF7" s="1117" t="s">
        <v>106</v>
      </c>
      <c r="AG7" s="982"/>
      <c r="AH7" s="982"/>
      <c r="AI7" s="982"/>
      <c r="AJ7" s="984" t="s">
        <v>0</v>
      </c>
      <c r="AK7" s="980"/>
      <c r="AL7" s="982"/>
      <c r="AM7" s="40"/>
      <c r="AN7" s="10"/>
      <c r="AO7" s="41" t="s">
        <v>106</v>
      </c>
      <c r="AP7" s="235"/>
      <c r="AQ7" s="427">
        <f t="shared" ref="AQ7:AQ41" si="1">N7</f>
        <v>60</v>
      </c>
      <c r="AS7" s="42" t="str">
        <f>IF(ISNUMBER($AP7),IF(AND($AP7&gt;=60,$AP7&lt;=100),"●",""),"")</f>
        <v/>
      </c>
      <c r="AT7" s="43"/>
      <c r="AU7" s="44"/>
      <c r="AV7" s="45"/>
      <c r="AW7" s="45"/>
      <c r="AX7" s="45"/>
      <c r="AY7" s="43"/>
      <c r="AZ7" s="44"/>
      <c r="BA7" s="44"/>
      <c r="BB7" s="44"/>
      <c r="BC7" s="46"/>
      <c r="BD7" s="254" t="str">
        <f t="shared" ref="BD7:BD44" si="2">IF(ISNUMBER($AP7),IF(AND($AP7&gt;=60,$AP7&lt;=100),$I7,""),"")</f>
        <v/>
      </c>
      <c r="BE7" s="47" t="str">
        <f>IF(ISNUMBER($AP7),IF(AND($AP7&gt;=60,$AP7&lt;=100),$AQ7*45/60,""),"")</f>
        <v/>
      </c>
      <c r="BF7" s="36"/>
      <c r="BG7" s="37"/>
      <c r="BH7" s="1"/>
    </row>
    <row r="8" spans="1:60" ht="17.100000000000001" customHeight="1">
      <c r="A8" s="1"/>
      <c r="B8" s="1225"/>
      <c r="C8" s="1226"/>
      <c r="D8" s="1176"/>
      <c r="E8" s="1232"/>
      <c r="F8" s="1233"/>
      <c r="H8" s="864" t="s">
        <v>24</v>
      </c>
      <c r="I8" s="967">
        <f t="shared" ref="I8:I18" si="3">SUM(J8:M8)</f>
        <v>2</v>
      </c>
      <c r="J8" s="1196">
        <v>2</v>
      </c>
      <c r="K8" s="1197"/>
      <c r="L8" s="1196"/>
      <c r="M8" s="1197"/>
      <c r="N8" s="865">
        <f>I8*30</f>
        <v>60</v>
      </c>
      <c r="O8" s="866">
        <f t="shared" ref="O8:O18" si="4">N8*45/60</f>
        <v>45</v>
      </c>
      <c r="P8" s="602" t="s">
        <v>117</v>
      </c>
      <c r="Q8" s="867" t="s">
        <v>106</v>
      </c>
      <c r="R8" s="53"/>
      <c r="S8" s="54"/>
      <c r="T8" s="55" t="s">
        <v>106</v>
      </c>
      <c r="U8" s="868" t="str">
        <f t="shared" si="0"/>
        <v/>
      </c>
      <c r="V8" s="869"/>
      <c r="W8" s="870"/>
      <c r="X8" s="871" t="str">
        <f t="shared" ref="X8:X44" si="5">IF($AP8&gt;=60,"○","")</f>
        <v/>
      </c>
      <c r="Y8" s="979"/>
      <c r="Z8" s="872"/>
      <c r="AA8" s="873"/>
      <c r="AB8" s="599"/>
      <c r="AC8" s="874"/>
      <c r="AD8" s="874"/>
      <c r="AE8" s="873"/>
      <c r="AF8" s="599" t="s">
        <v>2</v>
      </c>
      <c r="AG8" s="874"/>
      <c r="AH8" s="874"/>
      <c r="AI8" s="874" t="s">
        <v>0</v>
      </c>
      <c r="AJ8" s="873"/>
      <c r="AK8" s="599"/>
      <c r="AL8" s="874"/>
      <c r="AM8" s="875"/>
      <c r="AN8" s="10"/>
      <c r="AO8" s="64" t="s">
        <v>106</v>
      </c>
      <c r="AP8" s="237"/>
      <c r="AQ8" s="428">
        <f t="shared" si="1"/>
        <v>60</v>
      </c>
      <c r="AS8" s="924" t="str">
        <f>IF(ISNUMBER($AP8),IF(AND($AP8&gt;=60,$AP8&lt;=100),"●",""),"")</f>
        <v/>
      </c>
      <c r="AT8" s="603"/>
      <c r="AU8" s="67"/>
      <c r="AV8" s="854"/>
      <c r="AW8" s="854"/>
      <c r="AX8" s="854"/>
      <c r="AY8" s="69"/>
      <c r="AZ8" s="70"/>
      <c r="BA8" s="70"/>
      <c r="BB8" s="70"/>
      <c r="BC8" s="71"/>
      <c r="BD8" s="857" t="str">
        <f t="shared" si="2"/>
        <v/>
      </c>
      <c r="BE8" s="925" t="str">
        <f t="shared" ref="BE8:BE18" si="6">IF(ISNUMBER($AP8),IF(AND($AP8&gt;=60,$AP8&lt;=100),$AQ8*45/60,""),"")</f>
        <v/>
      </c>
      <c r="BF8" s="869"/>
      <c r="BG8" s="870"/>
      <c r="BH8" s="1"/>
    </row>
    <row r="9" spans="1:60" ht="17.100000000000001" customHeight="1">
      <c r="A9" s="1"/>
      <c r="B9" s="1225"/>
      <c r="C9" s="1226"/>
      <c r="D9" s="1176"/>
      <c r="E9" s="1232"/>
      <c r="F9" s="1233"/>
      <c r="H9" s="752" t="s">
        <v>267</v>
      </c>
      <c r="I9" s="967">
        <f t="shared" si="3"/>
        <v>2</v>
      </c>
      <c r="J9" s="1188"/>
      <c r="K9" s="1236"/>
      <c r="L9" s="1188">
        <v>2</v>
      </c>
      <c r="M9" s="1236"/>
      <c r="N9" s="500">
        <f>I9*30</f>
        <v>60</v>
      </c>
      <c r="O9" s="488">
        <f t="shared" si="4"/>
        <v>45</v>
      </c>
      <c r="P9" s="489" t="s">
        <v>117</v>
      </c>
      <c r="Q9" s="490" t="s">
        <v>106</v>
      </c>
      <c r="R9" s="53"/>
      <c r="S9" s="54"/>
      <c r="T9" s="55" t="s">
        <v>106</v>
      </c>
      <c r="U9" s="501" t="str">
        <f t="shared" si="0"/>
        <v/>
      </c>
      <c r="V9" s="502"/>
      <c r="W9" s="503"/>
      <c r="X9" s="352" t="str">
        <f t="shared" si="5"/>
        <v/>
      </c>
      <c r="Y9" s="979"/>
      <c r="Z9" s="443"/>
      <c r="AA9" s="439"/>
      <c r="AB9" s="438"/>
      <c r="AC9" s="444"/>
      <c r="AD9" s="444"/>
      <c r="AE9" s="439"/>
      <c r="AF9" s="438" t="s">
        <v>2</v>
      </c>
      <c r="AG9" s="444"/>
      <c r="AH9" s="444"/>
      <c r="AI9" s="444" t="s">
        <v>0</v>
      </c>
      <c r="AJ9" s="439"/>
      <c r="AK9" s="438"/>
      <c r="AL9" s="444"/>
      <c r="AM9" s="447"/>
      <c r="AN9" s="10"/>
      <c r="AO9" s="64" t="s">
        <v>106</v>
      </c>
      <c r="AP9" s="237"/>
      <c r="AQ9" s="506">
        <f t="shared" si="1"/>
        <v>60</v>
      </c>
      <c r="AS9" s="508" t="str">
        <f>IF(ISNUMBER($AP9),IF(AND($AP9&gt;=60,$AP9&lt;=100),"●",""),"")</f>
        <v/>
      </c>
      <c r="AT9" s="69"/>
      <c r="AU9" s="67"/>
      <c r="AV9" s="180"/>
      <c r="AW9" s="180"/>
      <c r="AX9" s="180"/>
      <c r="AY9" s="69"/>
      <c r="AZ9" s="70"/>
      <c r="BA9" s="70"/>
      <c r="BB9" s="70"/>
      <c r="BC9" s="71"/>
      <c r="BD9" s="258" t="str">
        <f t="shared" si="2"/>
        <v/>
      </c>
      <c r="BE9" s="509" t="str">
        <f t="shared" si="6"/>
        <v/>
      </c>
      <c r="BF9" s="502"/>
      <c r="BG9" s="503"/>
      <c r="BH9" s="1"/>
    </row>
    <row r="10" spans="1:60" ht="17.100000000000001" customHeight="1">
      <c r="A10" s="1"/>
      <c r="B10" s="1225"/>
      <c r="C10" s="1226"/>
      <c r="D10" s="1237" t="s">
        <v>246</v>
      </c>
      <c r="E10" s="1276" t="s">
        <v>236</v>
      </c>
      <c r="F10" s="1277"/>
      <c r="H10" s="26" t="s">
        <v>198</v>
      </c>
      <c r="I10" s="968">
        <f t="shared" si="3"/>
        <v>2</v>
      </c>
      <c r="J10" s="1234">
        <v>2</v>
      </c>
      <c r="K10" s="1235"/>
      <c r="L10" s="1234"/>
      <c r="M10" s="1235"/>
      <c r="N10" s="28">
        <f>I10*30</f>
        <v>60</v>
      </c>
      <c r="O10" s="29">
        <f t="shared" si="4"/>
        <v>45</v>
      </c>
      <c r="P10" s="30" t="s">
        <v>117</v>
      </c>
      <c r="Q10" s="110" t="s">
        <v>150</v>
      </c>
      <c r="R10" s="111"/>
      <c r="S10" s="112"/>
      <c r="T10" s="113" t="s">
        <v>189</v>
      </c>
      <c r="U10" s="504" t="str">
        <f t="shared" si="0"/>
        <v/>
      </c>
      <c r="V10" s="445"/>
      <c r="W10" s="505"/>
      <c r="X10" s="367" t="str">
        <f t="shared" si="5"/>
        <v/>
      </c>
      <c r="Y10" s="979"/>
      <c r="Z10" s="117"/>
      <c r="AA10" s="118"/>
      <c r="AB10" s="119"/>
      <c r="AC10" s="120"/>
      <c r="AD10" s="120"/>
      <c r="AE10" s="118"/>
      <c r="AF10" s="119" t="s">
        <v>2</v>
      </c>
      <c r="AG10" s="120"/>
      <c r="AH10" s="120"/>
      <c r="AI10" s="120" t="s">
        <v>0</v>
      </c>
      <c r="AJ10" s="118"/>
      <c r="AK10" s="119"/>
      <c r="AL10" s="120"/>
      <c r="AM10" s="121"/>
      <c r="AN10" s="10"/>
      <c r="AO10" s="41" t="s">
        <v>189</v>
      </c>
      <c r="AP10" s="507"/>
      <c r="AQ10" s="427">
        <f t="shared" si="1"/>
        <v>60</v>
      </c>
      <c r="AS10" s="510"/>
      <c r="AT10" s="43"/>
      <c r="AU10" s="511" t="str">
        <f>IF(ISNUMBER($AP10),IF(AND($AP10&gt;=60,$AP10&lt;=100),"●",""),"")</f>
        <v/>
      </c>
      <c r="AV10" s="45"/>
      <c r="AW10" s="45"/>
      <c r="AX10" s="45"/>
      <c r="AY10" s="43"/>
      <c r="AZ10" s="44"/>
      <c r="BA10" s="44"/>
      <c r="BB10" s="44"/>
      <c r="BC10" s="46"/>
      <c r="BD10" s="254" t="str">
        <f t="shared" si="2"/>
        <v/>
      </c>
      <c r="BE10" s="512" t="str">
        <f t="shared" si="6"/>
        <v/>
      </c>
      <c r="BF10" s="445"/>
      <c r="BG10" s="505"/>
      <c r="BH10" s="1"/>
    </row>
    <row r="11" spans="1:60" ht="17.100000000000001" customHeight="1">
      <c r="A11" s="1"/>
      <c r="B11" s="1225"/>
      <c r="C11" s="1226"/>
      <c r="D11" s="1238"/>
      <c r="E11" s="1278"/>
      <c r="F11" s="1279"/>
      <c r="H11" s="864" t="s">
        <v>193</v>
      </c>
      <c r="I11" s="966">
        <f t="shared" si="3"/>
        <v>2</v>
      </c>
      <c r="J11" s="1196">
        <v>2</v>
      </c>
      <c r="K11" s="1197"/>
      <c r="L11" s="1196"/>
      <c r="M11" s="1197"/>
      <c r="N11" s="865">
        <f>I11*30</f>
        <v>60</v>
      </c>
      <c r="O11" s="866">
        <f t="shared" si="4"/>
        <v>45</v>
      </c>
      <c r="P11" s="602" t="s">
        <v>117</v>
      </c>
      <c r="Q11" s="867" t="s">
        <v>151</v>
      </c>
      <c r="R11" s="855"/>
      <c r="S11" s="876"/>
      <c r="T11" s="617" t="s">
        <v>189</v>
      </c>
      <c r="U11" s="868" t="str">
        <f t="shared" si="0"/>
        <v/>
      </c>
      <c r="V11" s="869"/>
      <c r="W11" s="870"/>
      <c r="X11" s="871" t="str">
        <f t="shared" si="5"/>
        <v/>
      </c>
      <c r="Y11" s="979"/>
      <c r="Z11" s="872"/>
      <c r="AA11" s="873"/>
      <c r="AB11" s="599"/>
      <c r="AC11" s="874"/>
      <c r="AD11" s="874"/>
      <c r="AE11" s="873"/>
      <c r="AF11" s="599"/>
      <c r="AG11" s="874"/>
      <c r="AH11" s="874"/>
      <c r="AI11" s="874" t="s">
        <v>0</v>
      </c>
      <c r="AJ11" s="873"/>
      <c r="AK11" s="599"/>
      <c r="AL11" s="874"/>
      <c r="AM11" s="875"/>
      <c r="AN11" s="10"/>
      <c r="AO11" s="877" t="s">
        <v>189</v>
      </c>
      <c r="AP11" s="878"/>
      <c r="AQ11" s="428">
        <f t="shared" si="1"/>
        <v>60</v>
      </c>
      <c r="AS11" s="926"/>
      <c r="AT11" s="603"/>
      <c r="AU11" s="927" t="str">
        <f>IF(ISNUMBER($AP11),IF(AND($AP11&gt;=60,$AP11&lt;=100),"●",""),"")</f>
        <v/>
      </c>
      <c r="AV11" s="854"/>
      <c r="AW11" s="854"/>
      <c r="AX11" s="854"/>
      <c r="AY11" s="603"/>
      <c r="AZ11" s="853"/>
      <c r="BA11" s="853"/>
      <c r="BB11" s="853"/>
      <c r="BC11" s="856"/>
      <c r="BD11" s="857" t="str">
        <f t="shared" si="2"/>
        <v/>
      </c>
      <c r="BE11" s="925" t="str">
        <f t="shared" si="6"/>
        <v/>
      </c>
      <c r="BF11" s="869"/>
      <c r="BG11" s="870"/>
      <c r="BH11" s="1"/>
    </row>
    <row r="12" spans="1:60" ht="17.100000000000001" customHeight="1">
      <c r="A12" s="1"/>
      <c r="B12" s="1225"/>
      <c r="C12" s="1226"/>
      <c r="D12" s="1238"/>
      <c r="E12" s="1322" t="s">
        <v>236</v>
      </c>
      <c r="F12" s="1323"/>
      <c r="H12" s="864" t="s">
        <v>66</v>
      </c>
      <c r="I12" s="966">
        <f t="shared" si="3"/>
        <v>2</v>
      </c>
      <c r="J12" s="1196">
        <v>2</v>
      </c>
      <c r="K12" s="1197"/>
      <c r="L12" s="1196"/>
      <c r="M12" s="1197"/>
      <c r="N12" s="865">
        <f t="shared" ref="N12:N18" si="7">I12*30</f>
        <v>60</v>
      </c>
      <c r="O12" s="866">
        <f t="shared" si="4"/>
        <v>45</v>
      </c>
      <c r="P12" s="602" t="s">
        <v>117</v>
      </c>
      <c r="Q12" s="867" t="s">
        <v>152</v>
      </c>
      <c r="R12" s="855"/>
      <c r="S12" s="876"/>
      <c r="T12" s="617" t="s">
        <v>190</v>
      </c>
      <c r="U12" s="868" t="str">
        <f t="shared" si="0"/>
        <v/>
      </c>
      <c r="V12" s="869"/>
      <c r="W12" s="870"/>
      <c r="X12" s="871" t="str">
        <f t="shared" si="5"/>
        <v/>
      </c>
      <c r="Y12" s="979"/>
      <c r="Z12" s="872"/>
      <c r="AA12" s="873"/>
      <c r="AB12" s="599"/>
      <c r="AC12" s="874"/>
      <c r="AD12" s="874"/>
      <c r="AE12" s="873"/>
      <c r="AF12" s="599"/>
      <c r="AG12" s="874" t="s">
        <v>2</v>
      </c>
      <c r="AH12" s="874"/>
      <c r="AI12" s="874"/>
      <c r="AJ12" s="873"/>
      <c r="AK12" s="599"/>
      <c r="AL12" s="874"/>
      <c r="AM12" s="875"/>
      <c r="AN12" s="10"/>
      <c r="AO12" s="877" t="s">
        <v>190</v>
      </c>
      <c r="AP12" s="878"/>
      <c r="AQ12" s="428">
        <f t="shared" si="1"/>
        <v>60</v>
      </c>
      <c r="AS12" s="926"/>
      <c r="AT12" s="603"/>
      <c r="AU12" s="853"/>
      <c r="AV12" s="928" t="str">
        <f>IF(ISNUMBER($AP12),IF(AND($AP12&gt;=60,$AP12&lt;=100),"●",""),"")</f>
        <v/>
      </c>
      <c r="AW12" s="854"/>
      <c r="AX12" s="854"/>
      <c r="AY12" s="603"/>
      <c r="AZ12" s="853"/>
      <c r="BA12" s="853"/>
      <c r="BB12" s="853"/>
      <c r="BC12" s="856"/>
      <c r="BD12" s="857" t="str">
        <f t="shared" si="2"/>
        <v/>
      </c>
      <c r="BE12" s="925" t="str">
        <f t="shared" si="6"/>
        <v/>
      </c>
      <c r="BF12" s="869"/>
      <c r="BG12" s="870"/>
      <c r="BH12" s="1"/>
    </row>
    <row r="13" spans="1:60" ht="17.100000000000001" customHeight="1">
      <c r="A13" s="1"/>
      <c r="B13" s="1225"/>
      <c r="C13" s="1226"/>
      <c r="D13" s="1238"/>
      <c r="E13" s="1324"/>
      <c r="F13" s="1325"/>
      <c r="H13" s="864" t="s">
        <v>19</v>
      </c>
      <c r="I13" s="966">
        <f t="shared" si="3"/>
        <v>2</v>
      </c>
      <c r="J13" s="1196">
        <v>2</v>
      </c>
      <c r="K13" s="1197"/>
      <c r="L13" s="1196"/>
      <c r="M13" s="1197"/>
      <c r="N13" s="865">
        <f t="shared" si="7"/>
        <v>60</v>
      </c>
      <c r="O13" s="866">
        <f t="shared" si="4"/>
        <v>45</v>
      </c>
      <c r="P13" s="602" t="s">
        <v>117</v>
      </c>
      <c r="Q13" s="867" t="s">
        <v>153</v>
      </c>
      <c r="R13" s="855"/>
      <c r="S13" s="876"/>
      <c r="T13" s="617" t="s">
        <v>190</v>
      </c>
      <c r="U13" s="868" t="str">
        <f t="shared" si="0"/>
        <v/>
      </c>
      <c r="V13" s="869"/>
      <c r="W13" s="870"/>
      <c r="X13" s="871" t="str">
        <f t="shared" si="5"/>
        <v/>
      </c>
      <c r="Y13" s="979"/>
      <c r="Z13" s="872"/>
      <c r="AA13" s="873"/>
      <c r="AB13" s="599"/>
      <c r="AC13" s="874"/>
      <c r="AD13" s="874"/>
      <c r="AE13" s="873"/>
      <c r="AF13" s="599" t="s">
        <v>0</v>
      </c>
      <c r="AG13" s="874"/>
      <c r="AH13" s="874"/>
      <c r="AI13" s="874"/>
      <c r="AJ13" s="873"/>
      <c r="AK13" s="599"/>
      <c r="AL13" s="874"/>
      <c r="AM13" s="875"/>
      <c r="AN13" s="10"/>
      <c r="AO13" s="877" t="s">
        <v>190</v>
      </c>
      <c r="AP13" s="878"/>
      <c r="AQ13" s="428">
        <f t="shared" si="1"/>
        <v>60</v>
      </c>
      <c r="AS13" s="926"/>
      <c r="AT13" s="603"/>
      <c r="AU13" s="853"/>
      <c r="AV13" s="928" t="str">
        <f>IF(ISNUMBER($AP13),IF(AND($AP13&gt;=60,$AP13&lt;=100),"●",""),"")</f>
        <v/>
      </c>
      <c r="AW13" s="854"/>
      <c r="AX13" s="854"/>
      <c r="AY13" s="603"/>
      <c r="AZ13" s="853"/>
      <c r="BA13" s="853"/>
      <c r="BB13" s="853"/>
      <c r="BC13" s="856"/>
      <c r="BD13" s="857" t="str">
        <f t="shared" si="2"/>
        <v/>
      </c>
      <c r="BE13" s="925" t="str">
        <f t="shared" si="6"/>
        <v/>
      </c>
      <c r="BF13" s="869"/>
      <c r="BG13" s="870"/>
      <c r="BH13" s="1"/>
    </row>
    <row r="14" spans="1:60" ht="17.100000000000001" customHeight="1">
      <c r="A14" s="1"/>
      <c r="B14" s="1225"/>
      <c r="C14" s="1226"/>
      <c r="D14" s="1238"/>
      <c r="E14" s="1278"/>
      <c r="F14" s="1279"/>
      <c r="H14" s="864" t="s">
        <v>20</v>
      </c>
      <c r="I14" s="966">
        <f t="shared" si="3"/>
        <v>2</v>
      </c>
      <c r="J14" s="1196">
        <v>2</v>
      </c>
      <c r="K14" s="1197"/>
      <c r="L14" s="1196"/>
      <c r="M14" s="1197"/>
      <c r="N14" s="865">
        <f t="shared" si="7"/>
        <v>60</v>
      </c>
      <c r="O14" s="866">
        <f t="shared" si="4"/>
        <v>45</v>
      </c>
      <c r="P14" s="602" t="s">
        <v>117</v>
      </c>
      <c r="Q14" s="867" t="s">
        <v>153</v>
      </c>
      <c r="R14" s="855"/>
      <c r="S14" s="876"/>
      <c r="T14" s="617" t="s">
        <v>190</v>
      </c>
      <c r="U14" s="868" t="str">
        <f t="shared" si="0"/>
        <v/>
      </c>
      <c r="V14" s="869"/>
      <c r="W14" s="870"/>
      <c r="X14" s="871" t="str">
        <f t="shared" si="5"/>
        <v/>
      </c>
      <c r="Y14" s="979"/>
      <c r="Z14" s="872"/>
      <c r="AA14" s="873"/>
      <c r="AB14" s="599"/>
      <c r="AC14" s="874"/>
      <c r="AD14" s="874"/>
      <c r="AE14" s="873"/>
      <c r="AF14" s="599"/>
      <c r="AG14" s="874" t="s">
        <v>2</v>
      </c>
      <c r="AH14" s="874"/>
      <c r="AI14" s="874"/>
      <c r="AJ14" s="873"/>
      <c r="AK14" s="599"/>
      <c r="AL14" s="874"/>
      <c r="AM14" s="875"/>
      <c r="AN14" s="10"/>
      <c r="AO14" s="877" t="s">
        <v>190</v>
      </c>
      <c r="AP14" s="878"/>
      <c r="AQ14" s="428">
        <f t="shared" si="1"/>
        <v>60</v>
      </c>
      <c r="AS14" s="926"/>
      <c r="AT14" s="603"/>
      <c r="AU14" s="853"/>
      <c r="AV14" s="928" t="str">
        <f>IF(ISNUMBER($AP14),IF(AND($AP14&gt;=60,$AP14&lt;=100),"●",""),"")</f>
        <v/>
      </c>
      <c r="AW14" s="854"/>
      <c r="AX14" s="854"/>
      <c r="AY14" s="603"/>
      <c r="AZ14" s="853"/>
      <c r="BA14" s="853"/>
      <c r="BB14" s="853"/>
      <c r="BC14" s="856"/>
      <c r="BD14" s="857" t="str">
        <f t="shared" si="2"/>
        <v/>
      </c>
      <c r="BE14" s="925" t="str">
        <f t="shared" si="6"/>
        <v/>
      </c>
      <c r="BF14" s="869"/>
      <c r="BG14" s="870"/>
      <c r="BH14" s="1"/>
    </row>
    <row r="15" spans="1:60" ht="17.100000000000001" customHeight="1">
      <c r="A15" s="1"/>
      <c r="B15" s="1225"/>
      <c r="C15" s="1226"/>
      <c r="D15" s="1238"/>
      <c r="E15" s="1190" t="s">
        <v>236</v>
      </c>
      <c r="F15" s="1191"/>
      <c r="H15" s="864" t="s">
        <v>125</v>
      </c>
      <c r="I15" s="966">
        <f t="shared" si="3"/>
        <v>2</v>
      </c>
      <c r="J15" s="1196"/>
      <c r="K15" s="1197"/>
      <c r="L15" s="1196">
        <v>2</v>
      </c>
      <c r="M15" s="1197"/>
      <c r="N15" s="865">
        <f t="shared" si="7"/>
        <v>60</v>
      </c>
      <c r="O15" s="866">
        <f t="shared" si="4"/>
        <v>45</v>
      </c>
      <c r="P15" s="602" t="s">
        <v>117</v>
      </c>
      <c r="Q15" s="867" t="s">
        <v>154</v>
      </c>
      <c r="R15" s="855"/>
      <c r="S15" s="876"/>
      <c r="T15" s="617" t="s">
        <v>191</v>
      </c>
      <c r="U15" s="868" t="str">
        <f t="shared" si="0"/>
        <v/>
      </c>
      <c r="V15" s="869"/>
      <c r="W15" s="870"/>
      <c r="X15" s="871" t="str">
        <f t="shared" si="5"/>
        <v/>
      </c>
      <c r="Y15" s="979"/>
      <c r="Z15" s="872"/>
      <c r="AA15" s="873"/>
      <c r="AB15" s="599"/>
      <c r="AC15" s="874"/>
      <c r="AD15" s="874"/>
      <c r="AE15" s="873"/>
      <c r="AF15" s="599"/>
      <c r="AG15" s="874"/>
      <c r="AH15" s="874"/>
      <c r="AI15" s="874" t="s">
        <v>0</v>
      </c>
      <c r="AJ15" s="873"/>
      <c r="AK15" s="599"/>
      <c r="AL15" s="874"/>
      <c r="AM15" s="875"/>
      <c r="AN15" s="10"/>
      <c r="AO15" s="877" t="s">
        <v>191</v>
      </c>
      <c r="AP15" s="878"/>
      <c r="AQ15" s="428">
        <f t="shared" si="1"/>
        <v>60</v>
      </c>
      <c r="AS15" s="926"/>
      <c r="AT15" s="929" t="str">
        <f>IF(ISNUMBER($AP15),IF(AND($AP15&gt;=60,$AP15&lt;=100),"●",""),"")</f>
        <v/>
      </c>
      <c r="AU15" s="853"/>
      <c r="AV15" s="854"/>
      <c r="AW15" s="854"/>
      <c r="AX15" s="854"/>
      <c r="AY15" s="603"/>
      <c r="AZ15" s="853"/>
      <c r="BA15" s="853"/>
      <c r="BB15" s="853"/>
      <c r="BC15" s="856"/>
      <c r="BD15" s="857" t="str">
        <f t="shared" si="2"/>
        <v/>
      </c>
      <c r="BE15" s="925" t="str">
        <f t="shared" si="6"/>
        <v/>
      </c>
      <c r="BF15" s="869"/>
      <c r="BG15" s="870"/>
      <c r="BH15" s="1"/>
    </row>
    <row r="16" spans="1:60" ht="17.100000000000001" customHeight="1">
      <c r="A16" s="1"/>
      <c r="B16" s="1225"/>
      <c r="C16" s="1226"/>
      <c r="D16" s="1238"/>
      <c r="E16" s="1192"/>
      <c r="F16" s="1193"/>
      <c r="H16" s="864" t="s">
        <v>155</v>
      </c>
      <c r="I16" s="969">
        <f t="shared" si="3"/>
        <v>2</v>
      </c>
      <c r="J16" s="1196"/>
      <c r="K16" s="1197"/>
      <c r="L16" s="1198">
        <v>2</v>
      </c>
      <c r="M16" s="1197"/>
      <c r="N16" s="865">
        <f t="shared" si="7"/>
        <v>60</v>
      </c>
      <c r="O16" s="866">
        <f t="shared" si="4"/>
        <v>45</v>
      </c>
      <c r="P16" s="602" t="s">
        <v>117</v>
      </c>
      <c r="Q16" s="867" t="s">
        <v>156</v>
      </c>
      <c r="R16" s="855"/>
      <c r="S16" s="876"/>
      <c r="T16" s="617" t="s">
        <v>191</v>
      </c>
      <c r="U16" s="868" t="str">
        <f t="shared" si="0"/>
        <v/>
      </c>
      <c r="V16" s="869"/>
      <c r="W16" s="870"/>
      <c r="X16" s="871" t="str">
        <f t="shared" si="5"/>
        <v/>
      </c>
      <c r="Y16" s="979"/>
      <c r="Z16" s="872"/>
      <c r="AA16" s="873"/>
      <c r="AB16" s="599"/>
      <c r="AC16" s="874"/>
      <c r="AD16" s="874"/>
      <c r="AE16" s="873"/>
      <c r="AF16" s="599" t="s">
        <v>0</v>
      </c>
      <c r="AG16" s="874"/>
      <c r="AH16" s="874"/>
      <c r="AI16" s="874"/>
      <c r="AJ16" s="873"/>
      <c r="AK16" s="599"/>
      <c r="AL16" s="874"/>
      <c r="AM16" s="875"/>
      <c r="AN16" s="10"/>
      <c r="AO16" s="877" t="s">
        <v>191</v>
      </c>
      <c r="AP16" s="878"/>
      <c r="AQ16" s="428">
        <f t="shared" si="1"/>
        <v>60</v>
      </c>
      <c r="AS16" s="926"/>
      <c r="AT16" s="929" t="str">
        <f>IF(ISNUMBER($AP16),IF(AND($AP16&gt;=60,$AP16&lt;=100),"●",""),"")</f>
        <v/>
      </c>
      <c r="AU16" s="853"/>
      <c r="AV16" s="854"/>
      <c r="AW16" s="854"/>
      <c r="AX16" s="854"/>
      <c r="AY16" s="603"/>
      <c r="AZ16" s="853"/>
      <c r="BA16" s="853"/>
      <c r="BB16" s="853"/>
      <c r="BC16" s="856"/>
      <c r="BD16" s="857" t="str">
        <f t="shared" si="2"/>
        <v/>
      </c>
      <c r="BE16" s="925" t="str">
        <f t="shared" si="6"/>
        <v/>
      </c>
      <c r="BF16" s="869"/>
      <c r="BG16" s="870"/>
      <c r="BH16" s="1"/>
    </row>
    <row r="17" spans="1:60" ht="17.100000000000001" customHeight="1">
      <c r="A17" s="1"/>
      <c r="B17" s="1225"/>
      <c r="C17" s="1226"/>
      <c r="D17" s="1238"/>
      <c r="E17" s="1192"/>
      <c r="F17" s="1193"/>
      <c r="H17" s="864" t="s">
        <v>268</v>
      </c>
      <c r="I17" s="969">
        <f t="shared" si="3"/>
        <v>2</v>
      </c>
      <c r="J17" s="1196"/>
      <c r="K17" s="1197"/>
      <c r="L17" s="1198">
        <v>2</v>
      </c>
      <c r="M17" s="1197"/>
      <c r="N17" s="865">
        <f t="shared" si="7"/>
        <v>60</v>
      </c>
      <c r="O17" s="866">
        <f t="shared" si="4"/>
        <v>45</v>
      </c>
      <c r="P17" s="602" t="s">
        <v>117</v>
      </c>
      <c r="Q17" s="867" t="s">
        <v>156</v>
      </c>
      <c r="R17" s="855"/>
      <c r="S17" s="876"/>
      <c r="T17" s="617" t="s">
        <v>191</v>
      </c>
      <c r="U17" s="868" t="str">
        <f t="shared" si="0"/>
        <v/>
      </c>
      <c r="V17" s="869"/>
      <c r="W17" s="870"/>
      <c r="X17" s="871" t="str">
        <f t="shared" si="5"/>
        <v/>
      </c>
      <c r="Y17" s="979"/>
      <c r="Z17" s="872"/>
      <c r="AA17" s="873"/>
      <c r="AB17" s="599"/>
      <c r="AC17" s="874"/>
      <c r="AD17" s="874"/>
      <c r="AE17" s="873"/>
      <c r="AF17" s="599" t="s">
        <v>106</v>
      </c>
      <c r="AG17" s="874"/>
      <c r="AH17" s="874"/>
      <c r="AI17" s="874"/>
      <c r="AJ17" s="873"/>
      <c r="AK17" s="599"/>
      <c r="AL17" s="874"/>
      <c r="AM17" s="875"/>
      <c r="AN17" s="10"/>
      <c r="AO17" s="877" t="s">
        <v>191</v>
      </c>
      <c r="AP17" s="878"/>
      <c r="AQ17" s="428">
        <f t="shared" si="1"/>
        <v>60</v>
      </c>
      <c r="AS17" s="926"/>
      <c r="AT17" s="929" t="str">
        <f>IF(ISNUMBER($AP17),IF(AND($AP17&gt;=60,$AP17&lt;=100),"●",""),"")</f>
        <v/>
      </c>
      <c r="AU17" s="853"/>
      <c r="AV17" s="854"/>
      <c r="AW17" s="854"/>
      <c r="AX17" s="854"/>
      <c r="AY17" s="603"/>
      <c r="AZ17" s="853"/>
      <c r="BA17" s="853"/>
      <c r="BB17" s="853"/>
      <c r="BC17" s="856"/>
      <c r="BD17" s="857" t="str">
        <f t="shared" si="2"/>
        <v/>
      </c>
      <c r="BE17" s="925" t="str">
        <f t="shared" si="6"/>
        <v/>
      </c>
      <c r="BF17" s="869"/>
      <c r="BG17" s="870"/>
      <c r="BH17" s="1"/>
    </row>
    <row r="18" spans="1:60" ht="17.100000000000001" customHeight="1">
      <c r="A18" s="1"/>
      <c r="B18" s="1227"/>
      <c r="C18" s="1228"/>
      <c r="D18" s="1239"/>
      <c r="E18" s="1194"/>
      <c r="F18" s="1195"/>
      <c r="H18" s="83" t="s">
        <v>147</v>
      </c>
      <c r="I18" s="84">
        <f t="shared" si="3"/>
        <v>2</v>
      </c>
      <c r="J18" s="1268"/>
      <c r="K18" s="1269"/>
      <c r="L18" s="1268">
        <v>2</v>
      </c>
      <c r="M18" s="1269"/>
      <c r="N18" s="85">
        <f t="shared" si="7"/>
        <v>60</v>
      </c>
      <c r="O18" s="86">
        <f t="shared" si="4"/>
        <v>45</v>
      </c>
      <c r="P18" s="87" t="s">
        <v>109</v>
      </c>
      <c r="Q18" s="88" t="s">
        <v>156</v>
      </c>
      <c r="R18" s="89"/>
      <c r="S18" s="90"/>
      <c r="T18" s="91" t="s">
        <v>191</v>
      </c>
      <c r="U18" s="92" t="str">
        <f t="shared" si="0"/>
        <v/>
      </c>
      <c r="V18" s="93"/>
      <c r="W18" s="94"/>
      <c r="X18" s="322" t="str">
        <f t="shared" si="5"/>
        <v/>
      </c>
      <c r="Y18" s="979"/>
      <c r="Z18" s="95"/>
      <c r="AA18" s="96"/>
      <c r="AB18" s="97"/>
      <c r="AC18" s="98"/>
      <c r="AD18" s="98"/>
      <c r="AE18" s="96"/>
      <c r="AF18" s="97"/>
      <c r="AG18" s="98" t="s">
        <v>2</v>
      </c>
      <c r="AH18" s="98"/>
      <c r="AI18" s="98"/>
      <c r="AJ18" s="96"/>
      <c r="AK18" s="97"/>
      <c r="AL18" s="98"/>
      <c r="AM18" s="99"/>
      <c r="AN18" s="10"/>
      <c r="AO18" s="100" t="s">
        <v>191</v>
      </c>
      <c r="AP18" s="240"/>
      <c r="AQ18" s="429">
        <f t="shared" si="1"/>
        <v>60</v>
      </c>
      <c r="AS18" s="101"/>
      <c r="AT18" s="102" t="str">
        <f>IF(ISNUMBER($AP18),IF(AND($AP18&gt;=60,$AP18&lt;=100),"●",""),"")</f>
        <v/>
      </c>
      <c r="AU18" s="103"/>
      <c r="AV18" s="104"/>
      <c r="AW18" s="104"/>
      <c r="AX18" s="104"/>
      <c r="AY18" s="105"/>
      <c r="AZ18" s="103"/>
      <c r="BA18" s="103"/>
      <c r="BB18" s="103"/>
      <c r="BC18" s="106"/>
      <c r="BD18" s="256" t="str">
        <f t="shared" si="2"/>
        <v/>
      </c>
      <c r="BE18" s="107" t="str">
        <f t="shared" si="6"/>
        <v/>
      </c>
      <c r="BF18" s="93"/>
      <c r="BG18" s="94"/>
      <c r="BH18" s="1"/>
    </row>
    <row r="19" spans="1:60" ht="17.100000000000001" customHeight="1">
      <c r="A19" s="1"/>
      <c r="B19" s="1167" t="s">
        <v>26</v>
      </c>
      <c r="C19" s="1168"/>
      <c r="D19" s="1173" t="s">
        <v>254</v>
      </c>
      <c r="E19" s="1174"/>
      <c r="F19" s="1175"/>
      <c r="G19" s="211"/>
      <c r="H19" s="494" t="s">
        <v>255</v>
      </c>
      <c r="I19" s="495">
        <f>SUM(J19:M19)</f>
        <v>2</v>
      </c>
      <c r="J19" s="1182"/>
      <c r="K19" s="1183"/>
      <c r="L19" s="660">
        <v>2</v>
      </c>
      <c r="M19" s="661"/>
      <c r="N19" s="515">
        <f>I19*30</f>
        <v>60</v>
      </c>
      <c r="O19" s="108">
        <f>N19*45/60</f>
        <v>45</v>
      </c>
      <c r="P19" s="109" t="s">
        <v>117</v>
      </c>
      <c r="Q19" s="110" t="s">
        <v>106</v>
      </c>
      <c r="R19" s="111" t="s">
        <v>226</v>
      </c>
      <c r="S19" s="112"/>
      <c r="T19" s="113" t="s">
        <v>53</v>
      </c>
      <c r="U19" s="43"/>
      <c r="V19" s="44"/>
      <c r="W19" s="147" t="str">
        <f>IF($X19="○",$O19,"")</f>
        <v/>
      </c>
      <c r="X19" s="422" t="str">
        <f>IF($AP19&gt;=60,"○","")</f>
        <v/>
      </c>
      <c r="Y19" s="10"/>
      <c r="Z19" s="117"/>
      <c r="AA19" s="118"/>
      <c r="AB19" s="119"/>
      <c r="AC19" s="120" t="s">
        <v>3</v>
      </c>
      <c r="AD19" s="120"/>
      <c r="AE19" s="118"/>
      <c r="AF19" s="119"/>
      <c r="AG19" s="120"/>
      <c r="AH19" s="120"/>
      <c r="AI19" s="120"/>
      <c r="AJ19" s="118"/>
      <c r="AK19" s="119"/>
      <c r="AL19" s="120"/>
      <c r="AM19" s="121"/>
      <c r="AN19" s="10"/>
      <c r="AO19" s="122" t="s">
        <v>53</v>
      </c>
      <c r="AP19" s="242"/>
      <c r="AQ19" s="430">
        <f t="shared" si="1"/>
        <v>60</v>
      </c>
      <c r="AR19" s="211"/>
      <c r="AS19" s="581" t="str">
        <f>IF(ISNUMBER($AP19),IF(AND($AP19&gt;=60,$AP19&lt;=100),"●",""),"")</f>
        <v/>
      </c>
      <c r="AT19" s="43"/>
      <c r="AU19" s="44"/>
      <c r="AV19" s="45"/>
      <c r="AW19" s="45"/>
      <c r="AX19" s="45"/>
      <c r="AY19" s="582" t="str">
        <f>IF(ISNUMBER($AP19),IF(AND($AP19&gt;=60,$AP19&lt;=100),"●",""),"")</f>
        <v/>
      </c>
      <c r="AZ19" s="44"/>
      <c r="BA19" s="44"/>
      <c r="BB19" s="44"/>
      <c r="BC19" s="46"/>
      <c r="BD19" s="254" t="str">
        <f t="shared" si="2"/>
        <v/>
      </c>
      <c r="BE19" s="149"/>
      <c r="BF19" s="44"/>
      <c r="BG19" s="147" t="str">
        <f>IF(ISNUMBER($AP19),IF(AND($AP19&gt;=60,$AP19&lt;=100),$AQ19*45/60,""),"")</f>
        <v/>
      </c>
      <c r="BH19" s="1"/>
    </row>
    <row r="20" spans="1:60" ht="17.100000000000001" customHeight="1">
      <c r="A20" s="1"/>
      <c r="B20" s="1169"/>
      <c r="C20" s="1170"/>
      <c r="D20" s="1176"/>
      <c r="E20" s="1177"/>
      <c r="F20" s="1178"/>
      <c r="G20" s="211"/>
      <c r="H20" s="879" t="s">
        <v>204</v>
      </c>
      <c r="I20" s="880">
        <f>SUM(J20:M20)</f>
        <v>4</v>
      </c>
      <c r="J20" s="1184">
        <v>4</v>
      </c>
      <c r="K20" s="1185"/>
      <c r="L20" s="1326"/>
      <c r="M20" s="1187"/>
      <c r="N20" s="865">
        <f>I20*30</f>
        <v>120</v>
      </c>
      <c r="O20" s="126">
        <f>N20*45/60</f>
        <v>90</v>
      </c>
      <c r="P20" s="881" t="s">
        <v>117</v>
      </c>
      <c r="Q20" s="867" t="s">
        <v>106</v>
      </c>
      <c r="R20" s="855"/>
      <c r="S20" s="876" t="s">
        <v>106</v>
      </c>
      <c r="T20" s="617" t="s">
        <v>106</v>
      </c>
      <c r="U20" s="603"/>
      <c r="V20" s="853"/>
      <c r="W20" s="859" t="str">
        <f>IF($X20="○",$O20,"")</f>
        <v/>
      </c>
      <c r="X20" s="860" t="str">
        <f>IF($AP20&gt;=60,"○","")</f>
        <v/>
      </c>
      <c r="Y20" s="10"/>
      <c r="Z20" s="872"/>
      <c r="AA20" s="873" t="s">
        <v>3</v>
      </c>
      <c r="AB20" s="599"/>
      <c r="AC20" s="874"/>
      <c r="AD20" s="874"/>
      <c r="AE20" s="873"/>
      <c r="AF20" s="599"/>
      <c r="AG20" s="874"/>
      <c r="AH20" s="874"/>
      <c r="AI20" s="874"/>
      <c r="AJ20" s="873"/>
      <c r="AK20" s="599"/>
      <c r="AL20" s="874"/>
      <c r="AM20" s="875"/>
      <c r="AN20" s="10"/>
      <c r="AO20" s="882" t="s">
        <v>106</v>
      </c>
      <c r="AP20" s="619"/>
      <c r="AQ20" s="431">
        <f t="shared" si="1"/>
        <v>120</v>
      </c>
      <c r="AR20" s="211"/>
      <c r="AS20" s="606" t="str">
        <f>IF(ISNUMBER($AP20),IF(AND($AP20&gt;=60,$AP20&lt;=100),"●",""),"")</f>
        <v/>
      </c>
      <c r="AT20" s="608"/>
      <c r="AU20" s="917"/>
      <c r="AV20" s="930"/>
      <c r="AW20" s="930"/>
      <c r="AX20" s="930"/>
      <c r="AY20" s="608"/>
      <c r="AZ20" s="917"/>
      <c r="BA20" s="917"/>
      <c r="BB20" s="917"/>
      <c r="BC20" s="931"/>
      <c r="BD20" s="932" t="str">
        <f t="shared" si="2"/>
        <v/>
      </c>
      <c r="BE20" s="933"/>
      <c r="BF20" s="917"/>
      <c r="BG20" s="918" t="str">
        <f>IF(ISNUMBER($AP20),IF(AND($AP20&gt;=60,$AP20&lt;=100),$AQ20*45/60,""),"")</f>
        <v/>
      </c>
      <c r="BH20" s="1"/>
    </row>
    <row r="21" spans="1:60" ht="17.100000000000001" customHeight="1">
      <c r="A21" s="1"/>
      <c r="B21" s="1169"/>
      <c r="C21" s="1170"/>
      <c r="D21" s="1176"/>
      <c r="E21" s="1177"/>
      <c r="F21" s="1178"/>
      <c r="G21" s="211"/>
      <c r="H21" s="879" t="s">
        <v>206</v>
      </c>
      <c r="I21" s="880">
        <f>SUM(J21:M21)</f>
        <v>2</v>
      </c>
      <c r="J21" s="965"/>
      <c r="K21" s="883">
        <v>2</v>
      </c>
      <c r="L21" s="1326"/>
      <c r="M21" s="1187"/>
      <c r="N21" s="865">
        <f>I21*30</f>
        <v>60</v>
      </c>
      <c r="O21" s="126">
        <f>N21*45/60</f>
        <v>45</v>
      </c>
      <c r="P21" s="881" t="s">
        <v>218</v>
      </c>
      <c r="Q21" s="867" t="s">
        <v>106</v>
      </c>
      <c r="R21" s="855"/>
      <c r="S21" s="876" t="s">
        <v>106</v>
      </c>
      <c r="T21" s="617" t="s">
        <v>106</v>
      </c>
      <c r="U21" s="603"/>
      <c r="V21" s="853"/>
      <c r="W21" s="859" t="str">
        <f>IF($X21="○",$O21,"")</f>
        <v/>
      </c>
      <c r="X21" s="860" t="str">
        <f>IF($AP21&gt;=60,"○","")</f>
        <v/>
      </c>
      <c r="Y21" s="10"/>
      <c r="Z21" s="872" t="s">
        <v>106</v>
      </c>
      <c r="AA21" s="873"/>
      <c r="AB21" s="599"/>
      <c r="AC21" s="874"/>
      <c r="AD21" s="874" t="s">
        <v>3</v>
      </c>
      <c r="AE21" s="873"/>
      <c r="AF21" s="599"/>
      <c r="AG21" s="874"/>
      <c r="AH21" s="874"/>
      <c r="AI21" s="874"/>
      <c r="AJ21" s="873"/>
      <c r="AK21" s="599"/>
      <c r="AL21" s="874" t="s">
        <v>3</v>
      </c>
      <c r="AM21" s="875"/>
      <c r="AN21" s="10"/>
      <c r="AO21" s="882" t="s">
        <v>106</v>
      </c>
      <c r="AP21" s="619"/>
      <c r="AQ21" s="431">
        <f t="shared" si="1"/>
        <v>60</v>
      </c>
      <c r="AR21" s="211"/>
      <c r="AS21" s="606" t="str">
        <f>IF(ISNUMBER($AP21),IF(AND($AP21&gt;=60,$AP21&lt;=100),"●",""),"")</f>
        <v/>
      </c>
      <c r="AT21" s="620"/>
      <c r="AU21" s="917"/>
      <c r="AV21" s="930"/>
      <c r="AW21" s="930"/>
      <c r="AX21" s="930"/>
      <c r="AY21" s="608"/>
      <c r="AZ21" s="917"/>
      <c r="BA21" s="917"/>
      <c r="BB21" s="917"/>
      <c r="BC21" s="931"/>
      <c r="BD21" s="257" t="str">
        <f t="shared" si="2"/>
        <v/>
      </c>
      <c r="BE21" s="858"/>
      <c r="BF21" s="853"/>
      <c r="BG21" s="859" t="str">
        <f>IF(ISNUMBER($AP21),IF(AND($AP21&gt;=60,$AP21&lt;=100),$AQ21*45/60,""),"")</f>
        <v/>
      </c>
      <c r="BH21" s="1"/>
    </row>
    <row r="22" spans="1:60" ht="17.100000000000001" customHeight="1">
      <c r="A22" s="1"/>
      <c r="B22" s="1169"/>
      <c r="C22" s="1170"/>
      <c r="D22" s="1176"/>
      <c r="E22" s="1177"/>
      <c r="F22" s="1178"/>
      <c r="G22" s="211"/>
      <c r="H22" s="879" t="s">
        <v>173</v>
      </c>
      <c r="I22" s="880">
        <f>SUM(J22:M22)</f>
        <v>2</v>
      </c>
      <c r="J22" s="1188"/>
      <c r="K22" s="1189"/>
      <c r="L22" s="487">
        <v>2</v>
      </c>
      <c r="M22" s="498"/>
      <c r="N22" s="884">
        <f>I22*30</f>
        <v>60</v>
      </c>
      <c r="O22" s="560">
        <f>N22*45/60</f>
        <v>45</v>
      </c>
      <c r="P22" s="610" t="s">
        <v>218</v>
      </c>
      <c r="Q22" s="996" t="s">
        <v>106</v>
      </c>
      <c r="R22" s="886"/>
      <c r="S22" s="887" t="s">
        <v>106</v>
      </c>
      <c r="T22" s="153" t="s">
        <v>106</v>
      </c>
      <c r="U22" s="69"/>
      <c r="V22" s="70"/>
      <c r="W22" s="491" t="str">
        <f>IF($X22="○",$O22,"")</f>
        <v/>
      </c>
      <c r="X22" s="888" t="str">
        <f>IF($AP22&gt;=60,"○","")</f>
        <v/>
      </c>
      <c r="Y22" s="10"/>
      <c r="Z22" s="920" t="s">
        <v>106</v>
      </c>
      <c r="AA22" s="921"/>
      <c r="AB22" s="518"/>
      <c r="AC22" s="922"/>
      <c r="AD22" s="922" t="s">
        <v>3</v>
      </c>
      <c r="AE22" s="921"/>
      <c r="AF22" s="601"/>
      <c r="AG22" s="922"/>
      <c r="AH22" s="922"/>
      <c r="AI22" s="922"/>
      <c r="AJ22" s="921"/>
      <c r="AK22" s="601"/>
      <c r="AL22" s="922" t="s">
        <v>3</v>
      </c>
      <c r="AM22" s="923"/>
      <c r="AN22" s="10"/>
      <c r="AO22" s="889" t="s">
        <v>106</v>
      </c>
      <c r="AP22" s="900"/>
      <c r="AQ22" s="433">
        <f t="shared" si="1"/>
        <v>60</v>
      </c>
      <c r="AR22" s="211"/>
      <c r="AS22" s="281" t="str">
        <f>IF(ISNUMBER($AP22),IF(AND($AP22&gt;=60,$AP22&lt;=100),"●",""),"")</f>
        <v/>
      </c>
      <c r="AT22" s="934"/>
      <c r="AU22" s="70"/>
      <c r="AV22" s="180"/>
      <c r="AW22" s="180"/>
      <c r="AX22" s="180"/>
      <c r="AY22" s="69"/>
      <c r="AZ22" s="70"/>
      <c r="BA22" s="70"/>
      <c r="BB22" s="70"/>
      <c r="BC22" s="71"/>
      <c r="BD22" s="492" t="str">
        <f t="shared" si="2"/>
        <v/>
      </c>
      <c r="BE22" s="474"/>
      <c r="BF22" s="70"/>
      <c r="BG22" s="491" t="str">
        <f>IF(ISNUMBER($AP22),IF(AND($AP22&gt;=60,$AP22&lt;=100),$AQ22*45/60,""),"")</f>
        <v/>
      </c>
      <c r="BH22" s="1"/>
    </row>
    <row r="23" spans="1:60" ht="17.100000000000001" customHeight="1">
      <c r="A23" s="1"/>
      <c r="B23" s="1169"/>
      <c r="C23" s="1170"/>
      <c r="D23" s="1179"/>
      <c r="E23" s="1180"/>
      <c r="F23" s="1181"/>
      <c r="G23" s="211"/>
      <c r="H23" s="135" t="s">
        <v>174</v>
      </c>
      <c r="I23" s="136">
        <f t="shared" ref="I23:I40" si="8">SUM(J23:M23)</f>
        <v>10</v>
      </c>
      <c r="J23" s="1199"/>
      <c r="K23" s="1200"/>
      <c r="L23" s="1201">
        <v>10</v>
      </c>
      <c r="M23" s="1202"/>
      <c r="N23" s="558">
        <f t="shared" ref="N23:N33" si="9">I23*30</f>
        <v>300</v>
      </c>
      <c r="O23" s="866">
        <f t="shared" ref="O23:O40" si="10">N23*45/60</f>
        <v>225</v>
      </c>
      <c r="P23" s="602" t="s">
        <v>218</v>
      </c>
      <c r="Q23" s="885" t="s">
        <v>106</v>
      </c>
      <c r="R23" s="886"/>
      <c r="S23" s="887" t="s">
        <v>106</v>
      </c>
      <c r="T23" s="153" t="s">
        <v>106</v>
      </c>
      <c r="U23" s="105"/>
      <c r="V23" s="103"/>
      <c r="W23" s="573" t="str">
        <f t="shared" ref="W23" si="11">IF($X23="○",$O23,"")</f>
        <v/>
      </c>
      <c r="X23" s="888" t="str">
        <f t="shared" ref="X23" si="12">IF($AP23&gt;=60,"○","")</f>
        <v/>
      </c>
      <c r="Y23" s="10"/>
      <c r="Z23" s="872" t="s">
        <v>3</v>
      </c>
      <c r="AA23" s="873" t="s">
        <v>3</v>
      </c>
      <c r="AB23" s="155"/>
      <c r="AC23" s="874"/>
      <c r="AD23" s="874" t="s">
        <v>3</v>
      </c>
      <c r="AE23" s="873" t="s">
        <v>3</v>
      </c>
      <c r="AF23" s="599"/>
      <c r="AG23" s="874"/>
      <c r="AH23" s="874"/>
      <c r="AI23" s="874"/>
      <c r="AJ23" s="873" t="s">
        <v>3</v>
      </c>
      <c r="AK23" s="599"/>
      <c r="AL23" s="874" t="s">
        <v>3</v>
      </c>
      <c r="AM23" s="875" t="s">
        <v>3</v>
      </c>
      <c r="AN23" s="10"/>
      <c r="AO23" s="889" t="s">
        <v>106</v>
      </c>
      <c r="AP23" s="890"/>
      <c r="AQ23" s="433">
        <f t="shared" si="1"/>
        <v>300</v>
      </c>
      <c r="AR23" s="497"/>
      <c r="AS23" s="324" t="str">
        <f t="shared" ref="AS23" si="13">IF(ISNUMBER($AP23),IF(AND($AP23&gt;=60,$AP23&lt;=100),"●",""),"")</f>
        <v/>
      </c>
      <c r="AT23" s="105"/>
      <c r="AU23" s="103"/>
      <c r="AV23" s="104"/>
      <c r="AW23" s="104"/>
      <c r="AX23" s="104"/>
      <c r="AY23" s="105"/>
      <c r="AZ23" s="103"/>
      <c r="BA23" s="103"/>
      <c r="BB23" s="103"/>
      <c r="BC23" s="106"/>
      <c r="BD23" s="256" t="str">
        <f t="shared" si="2"/>
        <v/>
      </c>
      <c r="BE23" s="188"/>
      <c r="BF23" s="103"/>
      <c r="BG23" s="573" t="str">
        <f t="shared" ref="BG23" si="14">IF(ISNUMBER($AP23),IF(AND($AP23&gt;=60,$AP23&lt;=100),$AQ23*45/60,""),"")</f>
        <v/>
      </c>
      <c r="BH23" s="1"/>
    </row>
    <row r="24" spans="1:60" ht="17.100000000000001" customHeight="1">
      <c r="A24" s="1"/>
      <c r="B24" s="1169"/>
      <c r="C24" s="1170"/>
      <c r="D24" s="1203" t="s">
        <v>245</v>
      </c>
      <c r="E24" s="1204"/>
      <c r="F24" s="1205"/>
      <c r="G24" s="211"/>
      <c r="H24" s="891" t="s">
        <v>108</v>
      </c>
      <c r="I24" s="165">
        <f t="shared" si="8"/>
        <v>2</v>
      </c>
      <c r="J24" s="1212">
        <v>2</v>
      </c>
      <c r="K24" s="1213"/>
      <c r="L24" s="1212"/>
      <c r="M24" s="1213"/>
      <c r="N24" s="515">
        <f t="shared" si="9"/>
        <v>60</v>
      </c>
      <c r="O24" s="108">
        <f t="shared" si="10"/>
        <v>45</v>
      </c>
      <c r="P24" s="109" t="s">
        <v>194</v>
      </c>
      <c r="Q24" s="110" t="s">
        <v>14</v>
      </c>
      <c r="R24" s="111" t="s">
        <v>2</v>
      </c>
      <c r="S24" s="112"/>
      <c r="T24" s="113" t="s">
        <v>106</v>
      </c>
      <c r="U24" s="114"/>
      <c r="V24" s="115" t="str">
        <f>IF($X24="○",$O24,"")</f>
        <v/>
      </c>
      <c r="W24" s="116"/>
      <c r="X24" s="422" t="str">
        <f t="shared" si="5"/>
        <v/>
      </c>
      <c r="Y24" s="10"/>
      <c r="Z24" s="117"/>
      <c r="AA24" s="118"/>
      <c r="AB24" s="119" t="s">
        <v>0</v>
      </c>
      <c r="AC24" s="120"/>
      <c r="AD24" s="120"/>
      <c r="AE24" s="118"/>
      <c r="AF24" s="119"/>
      <c r="AG24" s="120"/>
      <c r="AH24" s="120"/>
      <c r="AI24" s="120"/>
      <c r="AJ24" s="118"/>
      <c r="AK24" s="119"/>
      <c r="AL24" s="120"/>
      <c r="AM24" s="121"/>
      <c r="AN24" s="10"/>
      <c r="AO24" s="122" t="s">
        <v>106</v>
      </c>
      <c r="AP24" s="242"/>
      <c r="AQ24" s="430">
        <f t="shared" si="1"/>
        <v>60</v>
      </c>
      <c r="AR24" s="991"/>
      <c r="AS24" s="935" t="str">
        <f>IF(ISNUMBER($AP24),IF(AND($AP24&gt;=60,$AP24&lt;=100),"●",""),"")</f>
        <v/>
      </c>
      <c r="AT24" s="608"/>
      <c r="AU24" s="566"/>
      <c r="AV24" s="567"/>
      <c r="AW24" s="567"/>
      <c r="AX24" s="567"/>
      <c r="AY24" s="936"/>
      <c r="AZ24" s="569"/>
      <c r="BA24" s="569"/>
      <c r="BB24" s="569"/>
      <c r="BC24" s="570"/>
      <c r="BD24" s="257" t="str">
        <f t="shared" si="2"/>
        <v/>
      </c>
      <c r="BE24" s="571"/>
      <c r="BF24" s="572" t="str">
        <f>IF(ISNUMBER($AP24),IF(AND($AP24&gt;=60,$AP24&lt;=100),$AQ24*45/60,""),"")</f>
        <v/>
      </c>
      <c r="BG24" s="570"/>
      <c r="BH24" s="1"/>
    </row>
    <row r="25" spans="1:60" ht="17.100000000000001" customHeight="1">
      <c r="A25" s="1"/>
      <c r="B25" s="1169"/>
      <c r="C25" s="1170"/>
      <c r="D25" s="1206"/>
      <c r="E25" s="1207"/>
      <c r="F25" s="1208"/>
      <c r="G25" s="211"/>
      <c r="H25" s="892" t="s">
        <v>51</v>
      </c>
      <c r="I25" s="125">
        <f t="shared" si="8"/>
        <v>2</v>
      </c>
      <c r="J25" s="1214">
        <v>2</v>
      </c>
      <c r="K25" s="1215"/>
      <c r="L25" s="1214"/>
      <c r="M25" s="1215"/>
      <c r="N25" s="865">
        <f t="shared" si="9"/>
        <v>60</v>
      </c>
      <c r="O25" s="126">
        <f t="shared" si="10"/>
        <v>45</v>
      </c>
      <c r="P25" s="881" t="s">
        <v>194</v>
      </c>
      <c r="Q25" s="867" t="s">
        <v>14</v>
      </c>
      <c r="R25" s="855" t="s">
        <v>2</v>
      </c>
      <c r="S25" s="876"/>
      <c r="T25" s="617" t="s">
        <v>106</v>
      </c>
      <c r="U25" s="893"/>
      <c r="V25" s="894" t="str">
        <f>IF($X25="○",$O25,"")</f>
        <v/>
      </c>
      <c r="W25" s="895"/>
      <c r="X25" s="860" t="str">
        <f t="shared" si="5"/>
        <v/>
      </c>
      <c r="Y25" s="10"/>
      <c r="Z25" s="872"/>
      <c r="AA25" s="873"/>
      <c r="AB25" s="599" t="s">
        <v>0</v>
      </c>
      <c r="AC25" s="874"/>
      <c r="AD25" s="874"/>
      <c r="AE25" s="873"/>
      <c r="AF25" s="599"/>
      <c r="AG25" s="874"/>
      <c r="AH25" s="874"/>
      <c r="AI25" s="874"/>
      <c r="AJ25" s="873"/>
      <c r="AK25" s="599"/>
      <c r="AL25" s="874"/>
      <c r="AM25" s="875"/>
      <c r="AN25" s="10"/>
      <c r="AO25" s="882" t="s">
        <v>106</v>
      </c>
      <c r="AP25" s="619"/>
      <c r="AQ25" s="431">
        <f t="shared" si="1"/>
        <v>60</v>
      </c>
      <c r="AR25" s="991"/>
      <c r="AS25" s="924" t="str">
        <f>IF(ISNUMBER($AP25),IF(AND($AP25&gt;=60,$AP25&lt;=100),"●",""),"")</f>
        <v/>
      </c>
      <c r="AT25" s="603"/>
      <c r="AU25" s="853"/>
      <c r="AV25" s="937"/>
      <c r="AW25" s="937"/>
      <c r="AX25" s="937"/>
      <c r="AY25" s="893"/>
      <c r="AZ25" s="938"/>
      <c r="BA25" s="938"/>
      <c r="BB25" s="938"/>
      <c r="BC25" s="895"/>
      <c r="BD25" s="857" t="str">
        <f t="shared" si="2"/>
        <v/>
      </c>
      <c r="BE25" s="939"/>
      <c r="BF25" s="894" t="str">
        <f>IF(ISNUMBER($AP25),IF(AND($AP25&gt;=60,$AP25&lt;=100),$AQ25*45/60,""),"")</f>
        <v/>
      </c>
      <c r="BG25" s="895"/>
      <c r="BH25" s="1"/>
    </row>
    <row r="26" spans="1:60" ht="16.5" customHeight="1">
      <c r="A26" s="1"/>
      <c r="B26" s="1169"/>
      <c r="C26" s="1170"/>
      <c r="D26" s="1206"/>
      <c r="E26" s="1207"/>
      <c r="F26" s="1208"/>
      <c r="G26" s="211"/>
      <c r="H26" s="135" t="s">
        <v>188</v>
      </c>
      <c r="I26" s="136">
        <f t="shared" si="8"/>
        <v>2</v>
      </c>
      <c r="J26" s="1216">
        <v>2</v>
      </c>
      <c r="K26" s="1217"/>
      <c r="L26" s="1216"/>
      <c r="M26" s="1217"/>
      <c r="N26" s="865">
        <f t="shared" si="9"/>
        <v>60</v>
      </c>
      <c r="O26" s="137">
        <f t="shared" si="10"/>
        <v>45</v>
      </c>
      <c r="P26" s="138" t="s">
        <v>194</v>
      </c>
      <c r="Q26" s="88" t="s">
        <v>157</v>
      </c>
      <c r="R26" s="89" t="s">
        <v>2</v>
      </c>
      <c r="S26" s="90"/>
      <c r="T26" s="91" t="s">
        <v>106</v>
      </c>
      <c r="U26" s="139"/>
      <c r="V26" s="140" t="str">
        <f>IF($X26="○",$O26,"")</f>
        <v/>
      </c>
      <c r="W26" s="141"/>
      <c r="X26" s="424" t="str">
        <f t="shared" si="5"/>
        <v/>
      </c>
      <c r="Y26" s="10"/>
      <c r="Z26" s="95"/>
      <c r="AA26" s="96"/>
      <c r="AB26" s="97" t="s">
        <v>0</v>
      </c>
      <c r="AC26" s="98"/>
      <c r="AD26" s="98"/>
      <c r="AE26" s="96"/>
      <c r="AF26" s="97"/>
      <c r="AG26" s="98"/>
      <c r="AH26" s="98"/>
      <c r="AI26" s="98"/>
      <c r="AJ26" s="96"/>
      <c r="AK26" s="97"/>
      <c r="AL26" s="98"/>
      <c r="AM26" s="99"/>
      <c r="AN26" s="10"/>
      <c r="AO26" s="142" t="s">
        <v>106</v>
      </c>
      <c r="AP26" s="246"/>
      <c r="AQ26" s="432">
        <f t="shared" si="1"/>
        <v>60</v>
      </c>
      <c r="AR26" s="991"/>
      <c r="AS26" s="143" t="str">
        <f>IF(ISNUMBER($AP26),IF(AND($AP26&gt;=60,$AP26&lt;=100),"●",""),"")</f>
        <v/>
      </c>
      <c r="AT26" s="105"/>
      <c r="AU26" s="103"/>
      <c r="AV26" s="144"/>
      <c r="AW26" s="144"/>
      <c r="AX26" s="144"/>
      <c r="AY26" s="139"/>
      <c r="AZ26" s="145"/>
      <c r="BA26" s="145"/>
      <c r="BB26" s="145"/>
      <c r="BC26" s="141"/>
      <c r="BD26" s="256" t="str">
        <f t="shared" si="2"/>
        <v/>
      </c>
      <c r="BE26" s="146"/>
      <c r="BF26" s="140" t="str">
        <f>IF(ISNUMBER($AP26),IF(AND($AP26&gt;=60,$AP26&lt;=100),$AQ26*45/60,""),"")</f>
        <v/>
      </c>
      <c r="BG26" s="141"/>
      <c r="BH26" s="1"/>
    </row>
    <row r="27" spans="1:60" ht="17.100000000000001" customHeight="1">
      <c r="A27" s="1"/>
      <c r="B27" s="1169"/>
      <c r="C27" s="1170"/>
      <c r="D27" s="1206"/>
      <c r="E27" s="1207"/>
      <c r="F27" s="1208"/>
      <c r="G27" s="211"/>
      <c r="H27" s="625" t="s">
        <v>181</v>
      </c>
      <c r="I27" s="626">
        <f t="shared" si="8"/>
        <v>2</v>
      </c>
      <c r="J27" s="1218">
        <v>2</v>
      </c>
      <c r="K27" s="1219"/>
      <c r="L27" s="1162"/>
      <c r="M27" s="1162"/>
      <c r="N27" s="975">
        <f t="shared" si="9"/>
        <v>60</v>
      </c>
      <c r="O27" s="628">
        <f t="shared" si="10"/>
        <v>45</v>
      </c>
      <c r="P27" s="30" t="s">
        <v>117</v>
      </c>
      <c r="Q27" s="110" t="s">
        <v>2</v>
      </c>
      <c r="R27" s="111" t="s">
        <v>27</v>
      </c>
      <c r="S27" s="112"/>
      <c r="T27" s="113" t="s">
        <v>28</v>
      </c>
      <c r="U27" s="43"/>
      <c r="V27" s="44"/>
      <c r="W27" s="147" t="str">
        <f t="shared" ref="W27:W44" si="15">IF($X27="○",$O27,"")</f>
        <v/>
      </c>
      <c r="X27" s="422" t="str">
        <f t="shared" si="5"/>
        <v/>
      </c>
      <c r="Y27" s="10"/>
      <c r="Z27" s="117"/>
      <c r="AA27" s="118"/>
      <c r="AB27" s="148"/>
      <c r="AC27" s="120" t="s">
        <v>0</v>
      </c>
      <c r="AD27" s="120"/>
      <c r="AE27" s="118"/>
      <c r="AF27" s="119"/>
      <c r="AG27" s="120"/>
      <c r="AH27" s="120"/>
      <c r="AI27" s="120"/>
      <c r="AJ27" s="118"/>
      <c r="AK27" s="119"/>
      <c r="AL27" s="120"/>
      <c r="AM27" s="121"/>
      <c r="AN27" s="10"/>
      <c r="AO27" s="122" t="s">
        <v>49</v>
      </c>
      <c r="AP27" s="242"/>
      <c r="AQ27" s="430">
        <f t="shared" si="1"/>
        <v>60</v>
      </c>
      <c r="AR27" s="991"/>
      <c r="AS27" s="42" t="str">
        <f>IF(ISNUMBER($AP27),IF(AND($AP27&gt;=60,$AP27&lt;=100),"●",""),"")</f>
        <v/>
      </c>
      <c r="AT27" s="43"/>
      <c r="AU27" s="44"/>
      <c r="AV27" s="45"/>
      <c r="AW27" s="45"/>
      <c r="AX27" s="45"/>
      <c r="AY27" s="114"/>
      <c r="AZ27" s="111" t="str">
        <f>IF(ISNUMBER($AP27),IF(AND($AP27&gt;=60,$AP27&lt;=100),"●",""),"")</f>
        <v/>
      </c>
      <c r="BA27" s="44"/>
      <c r="BB27" s="44"/>
      <c r="BC27" s="46"/>
      <c r="BD27" s="257" t="str">
        <f t="shared" si="2"/>
        <v/>
      </c>
      <c r="BE27" s="149"/>
      <c r="BF27" s="44"/>
      <c r="BG27" s="147" t="str">
        <f t="shared" ref="BG27:BG44" si="16">IF(ISNUMBER($AP27),IF(AND($AP27&gt;=60,$AP27&lt;=100),$AQ27*45/60,""),"")</f>
        <v/>
      </c>
      <c r="BH27" s="1"/>
    </row>
    <row r="28" spans="1:60" ht="17.100000000000001" customHeight="1">
      <c r="A28" s="1"/>
      <c r="B28" s="1169"/>
      <c r="C28" s="1170"/>
      <c r="D28" s="1206"/>
      <c r="E28" s="1207"/>
      <c r="F28" s="1208"/>
      <c r="G28" s="211"/>
      <c r="H28" s="896" t="s">
        <v>134</v>
      </c>
      <c r="I28" s="897">
        <f t="shared" si="8"/>
        <v>2</v>
      </c>
      <c r="J28" s="1320">
        <v>2</v>
      </c>
      <c r="K28" s="1321"/>
      <c r="L28" s="1159"/>
      <c r="M28" s="1158"/>
      <c r="N28" s="658">
        <f t="shared" si="9"/>
        <v>60</v>
      </c>
      <c r="O28" s="659">
        <v>34.5</v>
      </c>
      <c r="P28" s="602" t="s">
        <v>117</v>
      </c>
      <c r="Q28" s="885" t="s">
        <v>2</v>
      </c>
      <c r="R28" s="886" t="s">
        <v>29</v>
      </c>
      <c r="S28" s="887"/>
      <c r="T28" s="153" t="s">
        <v>30</v>
      </c>
      <c r="U28" s="603"/>
      <c r="V28" s="853"/>
      <c r="W28" s="859" t="str">
        <f t="shared" si="15"/>
        <v/>
      </c>
      <c r="X28" s="888" t="str">
        <f t="shared" si="5"/>
        <v/>
      </c>
      <c r="Y28" s="10"/>
      <c r="Z28" s="872"/>
      <c r="AA28" s="873"/>
      <c r="AB28" s="155"/>
      <c r="AC28" s="874" t="s">
        <v>0</v>
      </c>
      <c r="AD28" s="874"/>
      <c r="AE28" s="873"/>
      <c r="AF28" s="599"/>
      <c r="AG28" s="874"/>
      <c r="AH28" s="874"/>
      <c r="AI28" s="874"/>
      <c r="AJ28" s="873"/>
      <c r="AK28" s="599"/>
      <c r="AL28" s="874"/>
      <c r="AM28" s="875"/>
      <c r="AN28" s="10"/>
      <c r="AO28" s="889" t="s">
        <v>207</v>
      </c>
      <c r="AP28" s="890"/>
      <c r="AQ28" s="433">
        <f t="shared" si="1"/>
        <v>60</v>
      </c>
      <c r="AR28" s="991"/>
      <c r="AS28" s="606" t="str">
        <f>IF(ISNUMBER($AP28),IF(AND($AP28&gt;=60,$AP28&lt;=100),"●",""),"")</f>
        <v/>
      </c>
      <c r="AT28" s="620"/>
      <c r="AU28" s="917"/>
      <c r="AV28" s="930"/>
      <c r="AW28" s="930"/>
      <c r="AX28" s="930"/>
      <c r="AY28" s="608"/>
      <c r="AZ28" s="917"/>
      <c r="BA28" s="917"/>
      <c r="BB28" s="855" t="str">
        <f t="shared" ref="BB28:BB40" si="17">IF(ISNUMBER($AP28),IF(AND($AP28&gt;=60,$AP28&lt;=100),"●",""),"")</f>
        <v/>
      </c>
      <c r="BC28" s="931"/>
      <c r="BD28" s="257" t="str">
        <f t="shared" si="2"/>
        <v/>
      </c>
      <c r="BE28" s="858"/>
      <c r="BF28" s="853"/>
      <c r="BG28" s="859" t="str">
        <f t="shared" si="16"/>
        <v/>
      </c>
      <c r="BH28" s="1"/>
    </row>
    <row r="29" spans="1:60" ht="17.100000000000001" customHeight="1">
      <c r="A29" s="1"/>
      <c r="B29" s="1169"/>
      <c r="C29" s="1170"/>
      <c r="D29" s="1206"/>
      <c r="E29" s="1207"/>
      <c r="F29" s="1208"/>
      <c r="G29" s="211"/>
      <c r="H29" s="898" t="s">
        <v>31</v>
      </c>
      <c r="I29" s="634">
        <f t="shared" si="8"/>
        <v>1</v>
      </c>
      <c r="J29" s="970"/>
      <c r="K29" s="971"/>
      <c r="L29" s="637"/>
      <c r="M29" s="899">
        <v>1</v>
      </c>
      <c r="N29" s="658">
        <f t="shared" si="9"/>
        <v>30</v>
      </c>
      <c r="O29" s="659">
        <v>12</v>
      </c>
      <c r="P29" s="602" t="s">
        <v>117</v>
      </c>
      <c r="Q29" s="914" t="s">
        <v>2</v>
      </c>
      <c r="R29" s="855" t="s">
        <v>29</v>
      </c>
      <c r="S29" s="876"/>
      <c r="T29" s="617" t="s">
        <v>207</v>
      </c>
      <c r="U29" s="603"/>
      <c r="V29" s="853"/>
      <c r="W29" s="859" t="str">
        <f t="shared" si="15"/>
        <v/>
      </c>
      <c r="X29" s="860" t="str">
        <f t="shared" si="5"/>
        <v/>
      </c>
      <c r="Y29" s="10"/>
      <c r="Z29" s="872"/>
      <c r="AA29" s="873"/>
      <c r="AB29" s="155"/>
      <c r="AC29" s="874" t="s">
        <v>0</v>
      </c>
      <c r="AD29" s="874"/>
      <c r="AE29" s="873"/>
      <c r="AF29" s="599"/>
      <c r="AG29" s="874"/>
      <c r="AH29" s="874"/>
      <c r="AI29" s="874"/>
      <c r="AJ29" s="873"/>
      <c r="AK29" s="599"/>
      <c r="AL29" s="874"/>
      <c r="AM29" s="875"/>
      <c r="AN29" s="10"/>
      <c r="AO29" s="882" t="s">
        <v>207</v>
      </c>
      <c r="AP29" s="900"/>
      <c r="AQ29" s="431">
        <f t="shared" si="1"/>
        <v>30</v>
      </c>
      <c r="AR29" s="991"/>
      <c r="AS29" s="606" t="str">
        <f t="shared" ref="AS29:AS40" si="18">IF(ISNUMBER($AP29),IF(AND($AP29&gt;=60,$AP29&lt;=100),"●",""),"")</f>
        <v/>
      </c>
      <c r="AT29" s="943"/>
      <c r="AU29" s="853"/>
      <c r="AV29" s="854"/>
      <c r="AW29" s="854"/>
      <c r="AX29" s="854"/>
      <c r="AY29" s="608"/>
      <c r="AZ29" s="853"/>
      <c r="BA29" s="853"/>
      <c r="BB29" s="855" t="str">
        <f t="shared" si="17"/>
        <v/>
      </c>
      <c r="BC29" s="856"/>
      <c r="BD29" s="857" t="str">
        <f t="shared" si="2"/>
        <v/>
      </c>
      <c r="BE29" s="858"/>
      <c r="BF29" s="853"/>
      <c r="BG29" s="859" t="str">
        <f t="shared" si="16"/>
        <v/>
      </c>
      <c r="BH29" s="1"/>
    </row>
    <row r="30" spans="1:60" ht="17.100000000000001" customHeight="1">
      <c r="A30" s="1"/>
      <c r="B30" s="1169"/>
      <c r="C30" s="1170"/>
      <c r="D30" s="1206"/>
      <c r="E30" s="1207"/>
      <c r="F30" s="1208"/>
      <c r="G30" s="211"/>
      <c r="H30" s="656" t="s">
        <v>136</v>
      </c>
      <c r="I30" s="639">
        <f t="shared" si="8"/>
        <v>1</v>
      </c>
      <c r="J30" s="970"/>
      <c r="K30" s="640"/>
      <c r="L30" s="641"/>
      <c r="M30" s="899">
        <v>1</v>
      </c>
      <c r="N30" s="658">
        <f t="shared" si="9"/>
        <v>30</v>
      </c>
      <c r="O30" s="659">
        <f t="shared" si="10"/>
        <v>22.5</v>
      </c>
      <c r="P30" s="602" t="s">
        <v>117</v>
      </c>
      <c r="Q30" s="867" t="s">
        <v>2</v>
      </c>
      <c r="R30" s="886" t="s">
        <v>32</v>
      </c>
      <c r="S30" s="887"/>
      <c r="T30" s="153" t="s">
        <v>33</v>
      </c>
      <c r="U30" s="603"/>
      <c r="V30" s="853"/>
      <c r="W30" s="859" t="str">
        <f t="shared" si="15"/>
        <v/>
      </c>
      <c r="X30" s="888" t="str">
        <f t="shared" si="5"/>
        <v/>
      </c>
      <c r="Y30" s="10"/>
      <c r="Z30" s="872"/>
      <c r="AA30" s="873"/>
      <c r="AB30" s="155"/>
      <c r="AC30" s="874" t="s">
        <v>0</v>
      </c>
      <c r="AD30" s="874"/>
      <c r="AE30" s="873"/>
      <c r="AF30" s="599"/>
      <c r="AG30" s="874"/>
      <c r="AH30" s="874"/>
      <c r="AI30" s="874"/>
      <c r="AJ30" s="873"/>
      <c r="AK30" s="599"/>
      <c r="AL30" s="874"/>
      <c r="AM30" s="875"/>
      <c r="AN30" s="10"/>
      <c r="AO30" s="889" t="s">
        <v>52</v>
      </c>
      <c r="AP30" s="619"/>
      <c r="AQ30" s="431">
        <f t="shared" si="1"/>
        <v>30</v>
      </c>
      <c r="AR30" s="991"/>
      <c r="AS30" s="606" t="str">
        <f t="shared" si="18"/>
        <v/>
      </c>
      <c r="AT30" s="603"/>
      <c r="AU30" s="917"/>
      <c r="AV30" s="930"/>
      <c r="AW30" s="930"/>
      <c r="AX30" s="930"/>
      <c r="AY30" s="608"/>
      <c r="AZ30" s="917"/>
      <c r="BA30" s="886" t="str">
        <f>IF(ISNUMBER($AP30),IF(AND($AP30&gt;=60,$AP30&lt;=100),"●",""),"")</f>
        <v/>
      </c>
      <c r="BB30" s="917"/>
      <c r="BC30" s="931"/>
      <c r="BD30" s="257" t="str">
        <f t="shared" si="2"/>
        <v/>
      </c>
      <c r="BE30" s="858"/>
      <c r="BF30" s="853"/>
      <c r="BG30" s="859" t="str">
        <f t="shared" si="16"/>
        <v/>
      </c>
      <c r="BH30" s="1"/>
    </row>
    <row r="31" spans="1:60" ht="17.100000000000001" customHeight="1">
      <c r="A31" s="1"/>
      <c r="B31" s="1169"/>
      <c r="C31" s="1170"/>
      <c r="D31" s="1206"/>
      <c r="E31" s="1207"/>
      <c r="F31" s="1208"/>
      <c r="G31" s="211"/>
      <c r="H31" s="643" t="s">
        <v>137</v>
      </c>
      <c r="I31" s="644">
        <f t="shared" si="8"/>
        <v>2</v>
      </c>
      <c r="J31" s="1165">
        <v>2</v>
      </c>
      <c r="K31" s="1166"/>
      <c r="L31" s="972"/>
      <c r="M31" s="973"/>
      <c r="N31" s="658">
        <f t="shared" si="9"/>
        <v>60</v>
      </c>
      <c r="O31" s="659">
        <f t="shared" si="10"/>
        <v>45</v>
      </c>
      <c r="P31" s="602" t="s">
        <v>117</v>
      </c>
      <c r="Q31" s="885" t="s">
        <v>2</v>
      </c>
      <c r="R31" s="886" t="s">
        <v>29</v>
      </c>
      <c r="S31" s="887"/>
      <c r="T31" s="153" t="s">
        <v>207</v>
      </c>
      <c r="U31" s="603"/>
      <c r="V31" s="853"/>
      <c r="W31" s="859" t="str">
        <f t="shared" si="15"/>
        <v/>
      </c>
      <c r="X31" s="888" t="str">
        <f t="shared" si="5"/>
        <v/>
      </c>
      <c r="Y31" s="10"/>
      <c r="Z31" s="872"/>
      <c r="AA31" s="873"/>
      <c r="AB31" s="155"/>
      <c r="AC31" s="874" t="s">
        <v>0</v>
      </c>
      <c r="AD31" s="874"/>
      <c r="AE31" s="873"/>
      <c r="AF31" s="599"/>
      <c r="AG31" s="874"/>
      <c r="AH31" s="874"/>
      <c r="AI31" s="874"/>
      <c r="AJ31" s="873"/>
      <c r="AK31" s="599"/>
      <c r="AL31" s="874"/>
      <c r="AM31" s="875"/>
      <c r="AN31" s="10"/>
      <c r="AO31" s="901" t="s">
        <v>207</v>
      </c>
      <c r="AP31" s="250"/>
      <c r="AQ31" s="431">
        <f t="shared" si="1"/>
        <v>60</v>
      </c>
      <c r="AR31" s="991"/>
      <c r="AS31" s="606" t="str">
        <f t="shared" si="18"/>
        <v/>
      </c>
      <c r="AT31" s="620"/>
      <c r="AU31" s="917"/>
      <c r="AV31" s="930"/>
      <c r="AW31" s="930"/>
      <c r="AX31" s="930"/>
      <c r="AY31" s="608"/>
      <c r="AZ31" s="917"/>
      <c r="BA31" s="917"/>
      <c r="BB31" s="855" t="str">
        <f t="shared" si="17"/>
        <v/>
      </c>
      <c r="BC31" s="931"/>
      <c r="BD31" s="257" t="str">
        <f t="shared" si="2"/>
        <v/>
      </c>
      <c r="BE31" s="858"/>
      <c r="BF31" s="853"/>
      <c r="BG31" s="859" t="str">
        <f t="shared" si="16"/>
        <v/>
      </c>
      <c r="BH31" s="1"/>
    </row>
    <row r="32" spans="1:60" ht="17.100000000000001" customHeight="1">
      <c r="A32" s="1"/>
      <c r="B32" s="1169"/>
      <c r="C32" s="1170"/>
      <c r="D32" s="1206"/>
      <c r="E32" s="1207"/>
      <c r="F32" s="1208"/>
      <c r="G32" s="211"/>
      <c r="H32" s="902" t="s">
        <v>138</v>
      </c>
      <c r="I32" s="903">
        <f t="shared" si="8"/>
        <v>2</v>
      </c>
      <c r="J32" s="1165">
        <v>2</v>
      </c>
      <c r="K32" s="1166"/>
      <c r="L32" s="972"/>
      <c r="M32" s="973"/>
      <c r="N32" s="658">
        <f t="shared" si="9"/>
        <v>60</v>
      </c>
      <c r="O32" s="659">
        <f t="shared" si="10"/>
        <v>45</v>
      </c>
      <c r="P32" s="602" t="s">
        <v>117</v>
      </c>
      <c r="Q32" s="885" t="s">
        <v>2</v>
      </c>
      <c r="R32" s="886" t="s">
        <v>29</v>
      </c>
      <c r="S32" s="887"/>
      <c r="T32" s="153" t="s">
        <v>207</v>
      </c>
      <c r="U32" s="603"/>
      <c r="V32" s="853"/>
      <c r="W32" s="859" t="str">
        <f t="shared" si="15"/>
        <v/>
      </c>
      <c r="X32" s="860" t="str">
        <f t="shared" si="5"/>
        <v/>
      </c>
      <c r="Y32" s="10"/>
      <c r="Z32" s="872"/>
      <c r="AA32" s="873"/>
      <c r="AB32" s="155"/>
      <c r="AC32" s="874" t="s">
        <v>0</v>
      </c>
      <c r="AD32" s="874"/>
      <c r="AE32" s="873"/>
      <c r="AF32" s="599"/>
      <c r="AG32" s="874"/>
      <c r="AH32" s="874"/>
      <c r="AI32" s="874"/>
      <c r="AJ32" s="873"/>
      <c r="AK32" s="599"/>
      <c r="AL32" s="874"/>
      <c r="AM32" s="875"/>
      <c r="AN32" s="10"/>
      <c r="AO32" s="889" t="s">
        <v>207</v>
      </c>
      <c r="AP32" s="904"/>
      <c r="AQ32" s="431">
        <f t="shared" si="1"/>
        <v>60</v>
      </c>
      <c r="AR32" s="991"/>
      <c r="AS32" s="606" t="str">
        <f t="shared" si="18"/>
        <v/>
      </c>
      <c r="AT32" s="620"/>
      <c r="AU32" s="917"/>
      <c r="AV32" s="930"/>
      <c r="AW32" s="930"/>
      <c r="AX32" s="930"/>
      <c r="AY32" s="608"/>
      <c r="AZ32" s="917"/>
      <c r="BA32" s="917"/>
      <c r="BB32" s="855" t="str">
        <f t="shared" si="17"/>
        <v/>
      </c>
      <c r="BC32" s="931"/>
      <c r="BD32" s="257" t="str">
        <f t="shared" si="2"/>
        <v/>
      </c>
      <c r="BE32" s="858"/>
      <c r="BF32" s="853"/>
      <c r="BG32" s="859" t="str">
        <f t="shared" si="16"/>
        <v/>
      </c>
      <c r="BH32" s="1"/>
    </row>
    <row r="33" spans="1:60" ht="17.100000000000001" customHeight="1">
      <c r="A33" s="1"/>
      <c r="B33" s="1169"/>
      <c r="C33" s="1170"/>
      <c r="D33" s="1206"/>
      <c r="E33" s="1207"/>
      <c r="F33" s="1208"/>
      <c r="G33" s="211"/>
      <c r="H33" s="902" t="s">
        <v>114</v>
      </c>
      <c r="I33" s="903">
        <f t="shared" si="8"/>
        <v>2</v>
      </c>
      <c r="J33" s="1165">
        <v>2</v>
      </c>
      <c r="K33" s="1166"/>
      <c r="L33" s="972"/>
      <c r="M33" s="973"/>
      <c r="N33" s="658">
        <f t="shared" si="9"/>
        <v>60</v>
      </c>
      <c r="O33" s="659">
        <f t="shared" si="10"/>
        <v>45</v>
      </c>
      <c r="P33" s="602" t="s">
        <v>117</v>
      </c>
      <c r="Q33" s="905" t="s">
        <v>2</v>
      </c>
      <c r="R33" s="855" t="s">
        <v>34</v>
      </c>
      <c r="S33" s="876"/>
      <c r="T33" s="617" t="s">
        <v>35</v>
      </c>
      <c r="U33" s="603"/>
      <c r="V33" s="853"/>
      <c r="W33" s="859" t="str">
        <f t="shared" si="15"/>
        <v/>
      </c>
      <c r="X33" s="860" t="str">
        <f t="shared" si="5"/>
        <v/>
      </c>
      <c r="Y33" s="10"/>
      <c r="Z33" s="872"/>
      <c r="AA33" s="873"/>
      <c r="AB33" s="155"/>
      <c r="AC33" s="874" t="s">
        <v>0</v>
      </c>
      <c r="AD33" s="874"/>
      <c r="AE33" s="873"/>
      <c r="AF33" s="599"/>
      <c r="AG33" s="874"/>
      <c r="AH33" s="874"/>
      <c r="AI33" s="874"/>
      <c r="AJ33" s="873"/>
      <c r="AK33" s="599"/>
      <c r="AL33" s="874"/>
      <c r="AM33" s="875"/>
      <c r="AN33" s="10"/>
      <c r="AO33" s="882" t="s">
        <v>53</v>
      </c>
      <c r="AP33" s="904"/>
      <c r="AQ33" s="431">
        <f t="shared" si="1"/>
        <v>60</v>
      </c>
      <c r="AR33" s="991"/>
      <c r="AS33" s="606" t="str">
        <f t="shared" si="18"/>
        <v/>
      </c>
      <c r="AT33" s="940"/>
      <c r="AU33" s="853"/>
      <c r="AV33" s="854"/>
      <c r="AW33" s="854"/>
      <c r="AX33" s="854"/>
      <c r="AY33" s="621" t="str">
        <f>IF(ISNUMBER($AP33),IF(AND($AP33&gt;=60,$AP33&lt;=100),"●",""),"")</f>
        <v/>
      </c>
      <c r="AZ33" s="853"/>
      <c r="BA33" s="853"/>
      <c r="BB33" s="853"/>
      <c r="BC33" s="856"/>
      <c r="BD33" s="257" t="str">
        <f t="shared" si="2"/>
        <v/>
      </c>
      <c r="BE33" s="858"/>
      <c r="BF33" s="853"/>
      <c r="BG33" s="859" t="str">
        <f t="shared" si="16"/>
        <v/>
      </c>
      <c r="BH33" s="1"/>
    </row>
    <row r="34" spans="1:60" ht="17.100000000000001" customHeight="1">
      <c r="A34" s="1"/>
      <c r="B34" s="1169"/>
      <c r="C34" s="1170"/>
      <c r="D34" s="1206"/>
      <c r="E34" s="1207"/>
      <c r="F34" s="1208"/>
      <c r="G34" s="211"/>
      <c r="H34" s="902" t="s">
        <v>115</v>
      </c>
      <c r="I34" s="903">
        <f t="shared" si="8"/>
        <v>1</v>
      </c>
      <c r="J34" s="970"/>
      <c r="K34" s="971"/>
      <c r="L34" s="637">
        <v>1</v>
      </c>
      <c r="M34" s="906"/>
      <c r="N34" s="658">
        <f>I34*30</f>
        <v>30</v>
      </c>
      <c r="O34" s="659">
        <f t="shared" si="10"/>
        <v>22.5</v>
      </c>
      <c r="P34" s="602" t="s">
        <v>117</v>
      </c>
      <c r="Q34" s="907" t="s">
        <v>2</v>
      </c>
      <c r="R34" s="176" t="s">
        <v>34</v>
      </c>
      <c r="S34" s="177"/>
      <c r="T34" s="55" t="s">
        <v>35</v>
      </c>
      <c r="U34" s="603"/>
      <c r="V34" s="853"/>
      <c r="W34" s="859" t="str">
        <f t="shared" si="15"/>
        <v/>
      </c>
      <c r="X34" s="860" t="str">
        <f t="shared" si="5"/>
        <v/>
      </c>
      <c r="Y34" s="10"/>
      <c r="Z34" s="872"/>
      <c r="AA34" s="873"/>
      <c r="AB34" s="155"/>
      <c r="AC34" s="874" t="s">
        <v>0</v>
      </c>
      <c r="AD34" s="874"/>
      <c r="AE34" s="873"/>
      <c r="AF34" s="599"/>
      <c r="AG34" s="874"/>
      <c r="AH34" s="874"/>
      <c r="AI34" s="874"/>
      <c r="AJ34" s="873"/>
      <c r="AK34" s="599"/>
      <c r="AL34" s="874"/>
      <c r="AM34" s="875"/>
      <c r="AN34" s="10"/>
      <c r="AO34" s="882" t="s">
        <v>53</v>
      </c>
      <c r="AP34" s="904"/>
      <c r="AQ34" s="431">
        <f t="shared" si="1"/>
        <v>30</v>
      </c>
      <c r="AR34" s="991"/>
      <c r="AS34" s="606" t="str">
        <f t="shared" si="18"/>
        <v/>
      </c>
      <c r="AT34" s="934"/>
      <c r="AU34" s="70"/>
      <c r="AV34" s="180"/>
      <c r="AW34" s="180"/>
      <c r="AX34" s="180"/>
      <c r="AY34" s="621" t="str">
        <f>IF(ISNUMBER($AP34),IF(AND($AP34&gt;=60,$AP34&lt;=100),"●",""),"")</f>
        <v/>
      </c>
      <c r="AZ34" s="70"/>
      <c r="BA34" s="70"/>
      <c r="BB34" s="70"/>
      <c r="BC34" s="71"/>
      <c r="BD34" s="257" t="str">
        <f t="shared" si="2"/>
        <v/>
      </c>
      <c r="BE34" s="858"/>
      <c r="BF34" s="853"/>
      <c r="BG34" s="859" t="str">
        <f t="shared" si="16"/>
        <v/>
      </c>
      <c r="BH34" s="1"/>
    </row>
    <row r="35" spans="1:60" ht="17.100000000000001" customHeight="1">
      <c r="A35" s="1"/>
      <c r="B35" s="1169"/>
      <c r="C35" s="1170"/>
      <c r="D35" s="1206"/>
      <c r="E35" s="1207"/>
      <c r="F35" s="1208"/>
      <c r="G35" s="211"/>
      <c r="H35" s="902" t="s">
        <v>251</v>
      </c>
      <c r="I35" s="903">
        <f t="shared" si="8"/>
        <v>2</v>
      </c>
      <c r="J35" s="989"/>
      <c r="K35" s="990"/>
      <c r="L35" s="1159">
        <v>2</v>
      </c>
      <c r="M35" s="1158"/>
      <c r="N35" s="658">
        <f t="shared" ref="N35:N40" si="19">I35*30</f>
        <v>60</v>
      </c>
      <c r="O35" s="659">
        <v>22.5</v>
      </c>
      <c r="P35" s="602" t="s">
        <v>117</v>
      </c>
      <c r="Q35" s="905" t="s">
        <v>2</v>
      </c>
      <c r="R35" s="908" t="s">
        <v>29</v>
      </c>
      <c r="S35" s="909"/>
      <c r="T35" s="617" t="s">
        <v>207</v>
      </c>
      <c r="U35" s="603"/>
      <c r="V35" s="853"/>
      <c r="W35" s="859" t="str">
        <f t="shared" si="15"/>
        <v/>
      </c>
      <c r="X35" s="860" t="str">
        <f t="shared" si="5"/>
        <v/>
      </c>
      <c r="Y35" s="10"/>
      <c r="Z35" s="872"/>
      <c r="AA35" s="873"/>
      <c r="AB35" s="155"/>
      <c r="AC35" s="874" t="s">
        <v>0</v>
      </c>
      <c r="AD35" s="874"/>
      <c r="AE35" s="873"/>
      <c r="AF35" s="599"/>
      <c r="AG35" s="874"/>
      <c r="AH35" s="874"/>
      <c r="AI35" s="874"/>
      <c r="AJ35" s="873"/>
      <c r="AK35" s="599"/>
      <c r="AL35" s="874"/>
      <c r="AM35" s="875"/>
      <c r="AN35" s="10"/>
      <c r="AO35" s="901" t="s">
        <v>207</v>
      </c>
      <c r="AP35" s="904"/>
      <c r="AQ35" s="431">
        <f t="shared" si="1"/>
        <v>60</v>
      </c>
      <c r="AR35" s="991"/>
      <c r="AS35" s="606" t="str">
        <f t="shared" si="18"/>
        <v/>
      </c>
      <c r="AT35" s="940"/>
      <c r="AU35" s="941"/>
      <c r="AV35" s="942"/>
      <c r="AW35" s="942"/>
      <c r="AX35" s="942"/>
      <c r="AY35" s="943"/>
      <c r="AZ35" s="941"/>
      <c r="BA35" s="941"/>
      <c r="BB35" s="855" t="str">
        <f t="shared" si="17"/>
        <v/>
      </c>
      <c r="BC35" s="944"/>
      <c r="BD35" s="257" t="str">
        <f t="shared" si="2"/>
        <v/>
      </c>
      <c r="BE35" s="858"/>
      <c r="BF35" s="853"/>
      <c r="BG35" s="859" t="str">
        <f t="shared" si="16"/>
        <v/>
      </c>
      <c r="BH35" s="1"/>
    </row>
    <row r="36" spans="1:60" ht="17.100000000000001" customHeight="1">
      <c r="A36" s="1"/>
      <c r="B36" s="1169"/>
      <c r="C36" s="1170"/>
      <c r="D36" s="1206"/>
      <c r="E36" s="1207"/>
      <c r="F36" s="1208"/>
      <c r="G36" s="211"/>
      <c r="H36" s="902" t="s">
        <v>231</v>
      </c>
      <c r="I36" s="903">
        <f t="shared" si="8"/>
        <v>1</v>
      </c>
      <c r="J36" s="989"/>
      <c r="K36" s="990"/>
      <c r="L36" s="910"/>
      <c r="M36" s="911">
        <v>1</v>
      </c>
      <c r="N36" s="658">
        <f t="shared" si="19"/>
        <v>30</v>
      </c>
      <c r="O36" s="659">
        <f t="shared" si="10"/>
        <v>22.5</v>
      </c>
      <c r="P36" s="602" t="s">
        <v>117</v>
      </c>
      <c r="Q36" s="907" t="s">
        <v>106</v>
      </c>
      <c r="R36" s="886" t="s">
        <v>195</v>
      </c>
      <c r="S36" s="887"/>
      <c r="T36" s="153" t="s">
        <v>207</v>
      </c>
      <c r="U36" s="603"/>
      <c r="V36" s="853"/>
      <c r="W36" s="859" t="str">
        <f t="shared" si="15"/>
        <v/>
      </c>
      <c r="X36" s="860" t="str">
        <f t="shared" si="5"/>
        <v/>
      </c>
      <c r="Y36" s="10"/>
      <c r="Z36" s="872"/>
      <c r="AA36" s="873"/>
      <c r="AB36" s="155"/>
      <c r="AC36" s="874" t="s">
        <v>3</v>
      </c>
      <c r="AD36" s="874"/>
      <c r="AE36" s="873"/>
      <c r="AF36" s="599"/>
      <c r="AG36" s="874"/>
      <c r="AH36" s="874"/>
      <c r="AI36" s="874"/>
      <c r="AJ36" s="873"/>
      <c r="AK36" s="599"/>
      <c r="AL36" s="874"/>
      <c r="AM36" s="875"/>
      <c r="AN36" s="10"/>
      <c r="AO36" s="901" t="s">
        <v>207</v>
      </c>
      <c r="AP36" s="904"/>
      <c r="AQ36" s="431">
        <f t="shared" si="1"/>
        <v>30</v>
      </c>
      <c r="AR36" s="991"/>
      <c r="AS36" s="606" t="str">
        <f t="shared" si="18"/>
        <v/>
      </c>
      <c r="AT36" s="934"/>
      <c r="AU36" s="917"/>
      <c r="AV36" s="930"/>
      <c r="AW36" s="930"/>
      <c r="AX36" s="930"/>
      <c r="AY36" s="608"/>
      <c r="AZ36" s="917"/>
      <c r="BA36" s="917"/>
      <c r="BB36" s="855" t="str">
        <f t="shared" si="17"/>
        <v/>
      </c>
      <c r="BC36" s="931"/>
      <c r="BD36" s="257" t="str">
        <f t="shared" si="2"/>
        <v/>
      </c>
      <c r="BE36" s="858"/>
      <c r="BF36" s="853"/>
      <c r="BG36" s="859" t="str">
        <f t="shared" si="16"/>
        <v/>
      </c>
      <c r="BH36" s="1"/>
    </row>
    <row r="37" spans="1:60" ht="17.100000000000001" customHeight="1">
      <c r="A37" s="1"/>
      <c r="B37" s="1169"/>
      <c r="C37" s="1170"/>
      <c r="D37" s="1206"/>
      <c r="E37" s="1207"/>
      <c r="F37" s="1208"/>
      <c r="G37" s="211"/>
      <c r="H37" s="912" t="s">
        <v>59</v>
      </c>
      <c r="I37" s="913">
        <f t="shared" si="8"/>
        <v>2</v>
      </c>
      <c r="J37" s="989"/>
      <c r="K37" s="990"/>
      <c r="L37" s="1159">
        <v>2</v>
      </c>
      <c r="M37" s="1158"/>
      <c r="N37" s="658">
        <f t="shared" si="19"/>
        <v>60</v>
      </c>
      <c r="O37" s="659">
        <v>22.5</v>
      </c>
      <c r="P37" s="602" t="s">
        <v>117</v>
      </c>
      <c r="Q37" s="914" t="s">
        <v>2</v>
      </c>
      <c r="R37" s="855" t="s">
        <v>29</v>
      </c>
      <c r="S37" s="876"/>
      <c r="T37" s="617" t="s">
        <v>207</v>
      </c>
      <c r="U37" s="603"/>
      <c r="V37" s="853"/>
      <c r="W37" s="859" t="str">
        <f t="shared" si="15"/>
        <v/>
      </c>
      <c r="X37" s="860" t="str">
        <f t="shared" si="5"/>
        <v/>
      </c>
      <c r="Y37" s="10"/>
      <c r="Z37" s="872"/>
      <c r="AA37" s="873"/>
      <c r="AB37" s="155"/>
      <c r="AC37" s="874" t="s">
        <v>0</v>
      </c>
      <c r="AD37" s="874"/>
      <c r="AE37" s="873"/>
      <c r="AF37" s="599"/>
      <c r="AG37" s="874"/>
      <c r="AH37" s="874"/>
      <c r="AI37" s="874"/>
      <c r="AJ37" s="873"/>
      <c r="AK37" s="599"/>
      <c r="AL37" s="874"/>
      <c r="AM37" s="875"/>
      <c r="AN37" s="10"/>
      <c r="AO37" s="915" t="s">
        <v>207</v>
      </c>
      <c r="AP37" s="916"/>
      <c r="AQ37" s="431">
        <f t="shared" si="1"/>
        <v>60</v>
      </c>
      <c r="AR37" s="497"/>
      <c r="AS37" s="606" t="str">
        <f t="shared" si="18"/>
        <v/>
      </c>
      <c r="AT37" s="943"/>
      <c r="AU37" s="853"/>
      <c r="AV37" s="854"/>
      <c r="AW37" s="854"/>
      <c r="AX37" s="854"/>
      <c r="AY37" s="603"/>
      <c r="AZ37" s="853"/>
      <c r="BA37" s="853"/>
      <c r="BB37" s="855" t="str">
        <f t="shared" si="17"/>
        <v/>
      </c>
      <c r="BC37" s="856"/>
      <c r="BD37" s="857" t="str">
        <f t="shared" si="2"/>
        <v/>
      </c>
      <c r="BE37" s="858"/>
      <c r="BF37" s="853"/>
      <c r="BG37" s="859" t="str">
        <f t="shared" si="16"/>
        <v/>
      </c>
      <c r="BH37" s="1"/>
    </row>
    <row r="38" spans="1:60" ht="17.100000000000001" customHeight="1">
      <c r="A38" s="1"/>
      <c r="B38" s="1169"/>
      <c r="C38" s="1170"/>
      <c r="D38" s="1206"/>
      <c r="E38" s="1207"/>
      <c r="F38" s="1208"/>
      <c r="G38" s="211"/>
      <c r="H38" s="656" t="s">
        <v>256</v>
      </c>
      <c r="I38" s="639">
        <f t="shared" si="8"/>
        <v>1</v>
      </c>
      <c r="J38" s="657"/>
      <c r="K38" s="990">
        <v>1</v>
      </c>
      <c r="L38" s="1159"/>
      <c r="M38" s="1158"/>
      <c r="N38" s="658">
        <f t="shared" si="19"/>
        <v>30</v>
      </c>
      <c r="O38" s="659">
        <f t="shared" si="10"/>
        <v>22.5</v>
      </c>
      <c r="P38" s="602" t="s">
        <v>117</v>
      </c>
      <c r="Q38" s="867" t="s">
        <v>2</v>
      </c>
      <c r="R38" s="855" t="s">
        <v>34</v>
      </c>
      <c r="S38" s="876"/>
      <c r="T38" s="617" t="s">
        <v>35</v>
      </c>
      <c r="U38" s="603"/>
      <c r="V38" s="853"/>
      <c r="W38" s="859" t="str">
        <f t="shared" si="15"/>
        <v/>
      </c>
      <c r="X38" s="860" t="str">
        <f t="shared" si="5"/>
        <v/>
      </c>
      <c r="Y38" s="10"/>
      <c r="Z38" s="872"/>
      <c r="AA38" s="873"/>
      <c r="AB38" s="155"/>
      <c r="AC38" s="874" t="s">
        <v>0</v>
      </c>
      <c r="AD38" s="874"/>
      <c r="AE38" s="873"/>
      <c r="AF38" s="599"/>
      <c r="AG38" s="874"/>
      <c r="AH38" s="874"/>
      <c r="AI38" s="874"/>
      <c r="AJ38" s="873"/>
      <c r="AK38" s="599"/>
      <c r="AL38" s="874"/>
      <c r="AM38" s="875"/>
      <c r="AN38" s="10"/>
      <c r="AO38" s="915" t="s">
        <v>53</v>
      </c>
      <c r="AP38" s="619"/>
      <c r="AQ38" s="431">
        <f t="shared" si="1"/>
        <v>30</v>
      </c>
      <c r="AR38" s="497"/>
      <c r="AS38" s="623" t="str">
        <f t="shared" si="18"/>
        <v/>
      </c>
      <c r="AT38" s="608"/>
      <c r="AU38" s="917"/>
      <c r="AV38" s="930"/>
      <c r="AW38" s="930"/>
      <c r="AX38" s="930"/>
      <c r="AY38" s="621" t="str">
        <f>IF(ISNUMBER($AP38),IF(AND($AP38&gt;=60,$AP38&lt;=100),"●",""),"")</f>
        <v/>
      </c>
      <c r="AZ38" s="917"/>
      <c r="BA38" s="917"/>
      <c r="BB38" s="917"/>
      <c r="BC38" s="931"/>
      <c r="BD38" s="257" t="str">
        <f t="shared" si="2"/>
        <v/>
      </c>
      <c r="BE38" s="858"/>
      <c r="BF38" s="853"/>
      <c r="BG38" s="859" t="str">
        <f t="shared" si="16"/>
        <v/>
      </c>
      <c r="BH38" s="1"/>
    </row>
    <row r="39" spans="1:60" ht="17.100000000000001" customHeight="1">
      <c r="A39" s="1"/>
      <c r="B39" s="1169"/>
      <c r="C39" s="1170"/>
      <c r="D39" s="1206"/>
      <c r="E39" s="1207"/>
      <c r="F39" s="1208"/>
      <c r="G39" s="211"/>
      <c r="H39" s="643" t="s">
        <v>257</v>
      </c>
      <c r="I39" s="644">
        <f t="shared" si="8"/>
        <v>1</v>
      </c>
      <c r="J39" s="1160"/>
      <c r="K39" s="1161"/>
      <c r="L39" s="660">
        <v>1</v>
      </c>
      <c r="M39" s="661"/>
      <c r="N39" s="662">
        <f t="shared" si="19"/>
        <v>30</v>
      </c>
      <c r="O39" s="663">
        <f t="shared" si="10"/>
        <v>22.5</v>
      </c>
      <c r="P39" s="610" t="s">
        <v>117</v>
      </c>
      <c r="Q39" s="885" t="s">
        <v>2</v>
      </c>
      <c r="R39" s="463" t="s">
        <v>34</v>
      </c>
      <c r="S39" s="464"/>
      <c r="T39" s="465" t="s">
        <v>35</v>
      </c>
      <c r="U39" s="608"/>
      <c r="V39" s="917"/>
      <c r="W39" s="918" t="str">
        <f t="shared" si="15"/>
        <v/>
      </c>
      <c r="X39" s="888" t="str">
        <f t="shared" si="5"/>
        <v/>
      </c>
      <c r="Y39" s="10"/>
      <c r="Z39" s="872"/>
      <c r="AA39" s="873"/>
      <c r="AB39" s="155"/>
      <c r="AC39" s="874" t="s">
        <v>0</v>
      </c>
      <c r="AD39" s="874"/>
      <c r="AE39" s="873"/>
      <c r="AF39" s="599"/>
      <c r="AG39" s="874"/>
      <c r="AH39" s="874"/>
      <c r="AI39" s="874"/>
      <c r="AJ39" s="873"/>
      <c r="AK39" s="599"/>
      <c r="AL39" s="874"/>
      <c r="AM39" s="875"/>
      <c r="AN39" s="10"/>
      <c r="AO39" s="467" t="s">
        <v>53</v>
      </c>
      <c r="AP39" s="250"/>
      <c r="AQ39" s="433">
        <f t="shared" si="1"/>
        <v>30</v>
      </c>
      <c r="AR39" s="497"/>
      <c r="AS39" s="606" t="str">
        <f t="shared" si="18"/>
        <v/>
      </c>
      <c r="AT39" s="620"/>
      <c r="AU39" s="184"/>
      <c r="AV39" s="930"/>
      <c r="AW39" s="930"/>
      <c r="AX39" s="930"/>
      <c r="AY39" s="621" t="str">
        <f>IF(ISNUMBER($AP39),IF(AND($AP39&gt;=60,$AP39&lt;=100),"●",""),"")</f>
        <v/>
      </c>
      <c r="AZ39" s="184"/>
      <c r="BA39" s="184"/>
      <c r="BB39" s="917"/>
      <c r="BC39" s="185"/>
      <c r="BD39" s="257" t="str">
        <f t="shared" si="2"/>
        <v/>
      </c>
      <c r="BE39" s="933"/>
      <c r="BF39" s="917"/>
      <c r="BG39" s="918" t="str">
        <f t="shared" si="16"/>
        <v/>
      </c>
      <c r="BH39" s="1"/>
    </row>
    <row r="40" spans="1:60" ht="17.100000000000001" customHeight="1">
      <c r="A40" s="1"/>
      <c r="B40" s="1169"/>
      <c r="C40" s="1170"/>
      <c r="D40" s="1206"/>
      <c r="E40" s="1207"/>
      <c r="F40" s="1208"/>
      <c r="G40" s="211"/>
      <c r="H40" s="902" t="s">
        <v>252</v>
      </c>
      <c r="I40" s="903">
        <f t="shared" si="8"/>
        <v>1</v>
      </c>
      <c r="J40" s="989"/>
      <c r="K40" s="990"/>
      <c r="L40" s="637">
        <v>1</v>
      </c>
      <c r="M40" s="919"/>
      <c r="N40" s="658">
        <f t="shared" si="19"/>
        <v>30</v>
      </c>
      <c r="O40" s="659">
        <f t="shared" si="10"/>
        <v>22.5</v>
      </c>
      <c r="P40" s="602" t="s">
        <v>117</v>
      </c>
      <c r="Q40" s="905" t="s">
        <v>2</v>
      </c>
      <c r="R40" s="855" t="s">
        <v>29</v>
      </c>
      <c r="S40" s="876"/>
      <c r="T40" s="617" t="s">
        <v>207</v>
      </c>
      <c r="U40" s="603"/>
      <c r="V40" s="853"/>
      <c r="W40" s="859" t="str">
        <f t="shared" si="15"/>
        <v/>
      </c>
      <c r="X40" s="860" t="str">
        <f t="shared" si="5"/>
        <v/>
      </c>
      <c r="Y40" s="10"/>
      <c r="Z40" s="872"/>
      <c r="AA40" s="873"/>
      <c r="AB40" s="155"/>
      <c r="AC40" s="874" t="s">
        <v>0</v>
      </c>
      <c r="AD40" s="874"/>
      <c r="AE40" s="873"/>
      <c r="AF40" s="599"/>
      <c r="AG40" s="874"/>
      <c r="AH40" s="874"/>
      <c r="AI40" s="874"/>
      <c r="AJ40" s="873"/>
      <c r="AK40" s="599"/>
      <c r="AL40" s="874"/>
      <c r="AM40" s="875"/>
      <c r="AN40" s="10"/>
      <c r="AO40" s="915" t="s">
        <v>207</v>
      </c>
      <c r="AP40" s="904"/>
      <c r="AQ40" s="431">
        <f t="shared" si="1"/>
        <v>30</v>
      </c>
      <c r="AR40" s="497"/>
      <c r="AS40" s="606" t="str">
        <f t="shared" si="18"/>
        <v/>
      </c>
      <c r="AT40" s="940"/>
      <c r="AU40" s="853"/>
      <c r="AV40" s="854"/>
      <c r="AW40" s="854"/>
      <c r="AX40" s="854"/>
      <c r="AY40" s="603"/>
      <c r="AZ40" s="853"/>
      <c r="BA40" s="853"/>
      <c r="BB40" s="855" t="str">
        <f t="shared" si="17"/>
        <v/>
      </c>
      <c r="BC40" s="856"/>
      <c r="BD40" s="857" t="str">
        <f t="shared" si="2"/>
        <v/>
      </c>
      <c r="BE40" s="858"/>
      <c r="BF40" s="853"/>
      <c r="BG40" s="859" t="str">
        <f t="shared" si="16"/>
        <v/>
      </c>
      <c r="BH40" s="1"/>
    </row>
    <row r="41" spans="1:60" ht="17.100000000000001" customHeight="1">
      <c r="A41" s="1"/>
      <c r="B41" s="1169"/>
      <c r="C41" s="1170"/>
      <c r="D41" s="1206"/>
      <c r="E41" s="1207"/>
      <c r="F41" s="1208"/>
      <c r="G41" s="211"/>
      <c r="H41" s="902" t="s">
        <v>60</v>
      </c>
      <c r="I41" s="903">
        <f>SUM(J41:M41)</f>
        <v>2</v>
      </c>
      <c r="J41" s="989"/>
      <c r="K41" s="990"/>
      <c r="L41" s="1159">
        <v>2</v>
      </c>
      <c r="M41" s="1158"/>
      <c r="N41" s="658">
        <f>I41*30</f>
        <v>60</v>
      </c>
      <c r="O41" s="659">
        <f>N41*45/60</f>
        <v>45</v>
      </c>
      <c r="P41" s="602" t="s">
        <v>117</v>
      </c>
      <c r="Q41" s="905" t="s">
        <v>2</v>
      </c>
      <c r="R41" s="855"/>
      <c r="S41" s="876"/>
      <c r="T41" s="617" t="s">
        <v>2</v>
      </c>
      <c r="U41" s="603"/>
      <c r="V41" s="853"/>
      <c r="W41" s="859" t="str">
        <f>IF($X41="○",$O41,"")</f>
        <v/>
      </c>
      <c r="X41" s="860" t="str">
        <f>IF($AP41&gt;=60,"○","")</f>
        <v/>
      </c>
      <c r="Y41" s="10"/>
      <c r="Z41" s="872"/>
      <c r="AA41" s="873"/>
      <c r="AB41" s="155"/>
      <c r="AC41" s="874" t="s">
        <v>0</v>
      </c>
      <c r="AD41" s="874"/>
      <c r="AE41" s="873"/>
      <c r="AF41" s="599"/>
      <c r="AG41" s="874"/>
      <c r="AH41" s="874"/>
      <c r="AI41" s="874"/>
      <c r="AJ41" s="873"/>
      <c r="AK41" s="599"/>
      <c r="AL41" s="874"/>
      <c r="AM41" s="875"/>
      <c r="AN41" s="10"/>
      <c r="AO41" s="915" t="s">
        <v>157</v>
      </c>
      <c r="AP41" s="904"/>
      <c r="AQ41" s="431">
        <f t="shared" si="1"/>
        <v>60</v>
      </c>
      <c r="AR41" s="497"/>
      <c r="AS41" s="606" t="str">
        <f>IF(ISNUMBER($AP41),IF(AND($AP41&gt;=60,$AP41&lt;=100),"●",""),"")</f>
        <v/>
      </c>
      <c r="AT41" s="940"/>
      <c r="AU41" s="853"/>
      <c r="AV41" s="854"/>
      <c r="AW41" s="854"/>
      <c r="AX41" s="854"/>
      <c r="AY41" s="603"/>
      <c r="AZ41" s="853"/>
      <c r="BA41" s="853"/>
      <c r="BB41" s="917"/>
      <c r="BC41" s="856"/>
      <c r="BD41" s="857" t="str">
        <f t="shared" si="2"/>
        <v/>
      </c>
      <c r="BE41" s="858"/>
      <c r="BF41" s="853"/>
      <c r="BG41" s="859" t="str">
        <f>IF(ISNUMBER($AP41),IF(AND($AP41&gt;=60,$AP41&lt;=100),$AQ41*45/60,""),"")</f>
        <v/>
      </c>
      <c r="BH41" s="1"/>
    </row>
    <row r="42" spans="1:60" ht="17.100000000000001" customHeight="1">
      <c r="A42" s="1"/>
      <c r="B42" s="1169"/>
      <c r="C42" s="1170"/>
      <c r="D42" s="1206"/>
      <c r="E42" s="1207"/>
      <c r="F42" s="1208"/>
      <c r="G42" s="211"/>
      <c r="H42" s="902" t="s">
        <v>36</v>
      </c>
      <c r="I42" s="997">
        <f t="shared" ref="I42" si="20">SUM(J42:M42)</f>
        <v>1</v>
      </c>
      <c r="J42" s="665">
        <v>1</v>
      </c>
      <c r="K42" s="862"/>
      <c r="L42" s="972"/>
      <c r="M42" s="973"/>
      <c r="N42" s="669">
        <f t="shared" ref="N42:N43" si="21">I42*30</f>
        <v>30</v>
      </c>
      <c r="O42" s="670">
        <f>N42*45/60</f>
        <v>22.5</v>
      </c>
      <c r="P42" s="489" t="s">
        <v>117</v>
      </c>
      <c r="Q42" s="914" t="s">
        <v>2</v>
      </c>
      <c r="R42" s="855" t="s">
        <v>34</v>
      </c>
      <c r="S42" s="861"/>
      <c r="T42" s="617" t="s">
        <v>35</v>
      </c>
      <c r="U42" s="603"/>
      <c r="V42" s="853"/>
      <c r="W42" s="859" t="str">
        <f t="shared" si="15"/>
        <v/>
      </c>
      <c r="X42" s="860" t="str">
        <f t="shared" si="5"/>
        <v/>
      </c>
      <c r="Y42" s="10"/>
      <c r="Z42" s="872"/>
      <c r="AA42" s="873"/>
      <c r="AB42" s="155"/>
      <c r="AC42" s="874" t="s">
        <v>0</v>
      </c>
      <c r="AD42" s="874"/>
      <c r="AE42" s="873"/>
      <c r="AF42" s="599"/>
      <c r="AG42" s="874"/>
      <c r="AH42" s="874"/>
      <c r="AI42" s="874"/>
      <c r="AJ42" s="873"/>
      <c r="AK42" s="599"/>
      <c r="AL42" s="874"/>
      <c r="AM42" s="875"/>
      <c r="AN42" s="10"/>
      <c r="AO42" s="915" t="s">
        <v>53</v>
      </c>
      <c r="AP42" s="916"/>
      <c r="AQ42" s="431">
        <f>N42</f>
        <v>30</v>
      </c>
      <c r="AR42" s="497"/>
      <c r="AS42" s="623" t="str">
        <f>IF(ISNUMBER($AP42),IF(AND($AP42&gt;=60,$AP42&lt;=100),"●",""),"")</f>
        <v/>
      </c>
      <c r="AT42" s="943"/>
      <c r="AU42" s="853"/>
      <c r="AV42" s="854"/>
      <c r="AW42" s="854"/>
      <c r="AX42" s="854"/>
      <c r="AY42" s="855" t="str">
        <f t="shared" ref="AY42" si="22">IF(ISNUMBER($AP42),IF(AND($AP42&gt;=60,$AP42&lt;=100),"●",""),"")</f>
        <v/>
      </c>
      <c r="AZ42" s="853"/>
      <c r="BA42" s="853"/>
      <c r="BB42" s="917"/>
      <c r="BC42" s="856"/>
      <c r="BD42" s="857" t="str">
        <f t="shared" si="2"/>
        <v/>
      </c>
      <c r="BE42" s="858"/>
      <c r="BF42" s="853"/>
      <c r="BG42" s="859" t="str">
        <f t="shared" si="16"/>
        <v/>
      </c>
      <c r="BH42" s="1"/>
    </row>
    <row r="43" spans="1:60" ht="17.100000000000001" customHeight="1">
      <c r="A43" s="1"/>
      <c r="B43" s="1169"/>
      <c r="C43" s="1170"/>
      <c r="D43" s="1206"/>
      <c r="E43" s="1207"/>
      <c r="F43" s="1208"/>
      <c r="G43" s="211"/>
      <c r="H43" s="1081" t="s">
        <v>260</v>
      </c>
      <c r="I43" s="1104">
        <v>2</v>
      </c>
      <c r="J43" s="989"/>
      <c r="K43" s="976"/>
      <c r="L43" s="998">
        <v>2</v>
      </c>
      <c r="M43" s="999"/>
      <c r="N43" s="1083">
        <f t="shared" si="21"/>
        <v>60</v>
      </c>
      <c r="O43" s="1000">
        <v>22.5</v>
      </c>
      <c r="P43" s="1084" t="s">
        <v>117</v>
      </c>
      <c r="Q43" s="1001" t="s">
        <v>157</v>
      </c>
      <c r="R43" s="1002"/>
      <c r="S43" s="1003"/>
      <c r="T43" s="795" t="s">
        <v>157</v>
      </c>
      <c r="U43" s="838"/>
      <c r="V43" s="1004"/>
      <c r="W43" s="1005" t="str">
        <f t="shared" si="15"/>
        <v/>
      </c>
      <c r="X43" s="1006" t="str">
        <f t="shared" si="5"/>
        <v/>
      </c>
      <c r="Y43" s="1007"/>
      <c r="Z43" s="1008"/>
      <c r="AA43" s="1009"/>
      <c r="AB43" s="1010"/>
      <c r="AC43" s="1011" t="s">
        <v>3</v>
      </c>
      <c r="AD43" s="1011"/>
      <c r="AE43" s="1009"/>
      <c r="AF43" s="1010"/>
      <c r="AG43" s="922"/>
      <c r="AH43" s="922"/>
      <c r="AI43" s="922"/>
      <c r="AJ43" s="921"/>
      <c r="AK43" s="601"/>
      <c r="AL43" s="922"/>
      <c r="AM43" s="923"/>
      <c r="AN43" s="10"/>
      <c r="AO43" s="901" t="s">
        <v>157</v>
      </c>
      <c r="AP43" s="900"/>
      <c r="AQ43" s="433">
        <f>N43</f>
        <v>60</v>
      </c>
      <c r="AR43" s="497"/>
      <c r="AS43" s="958" t="str">
        <f t="shared" ref="AS43:AS44" si="23">IF(ISNUMBER($AP43),IF(AND($AP43&gt;=60,$AP43&lt;=100),"●",""),"")</f>
        <v/>
      </c>
      <c r="AT43" s="603"/>
      <c r="AU43" s="853"/>
      <c r="AV43" s="854"/>
      <c r="AW43" s="854"/>
      <c r="AX43" s="854"/>
      <c r="AY43" s="603"/>
      <c r="AZ43" s="853"/>
      <c r="BA43" s="853"/>
      <c r="BB43" s="959"/>
      <c r="BC43" s="856"/>
      <c r="BD43" s="857" t="str">
        <f t="shared" si="2"/>
        <v/>
      </c>
      <c r="BE43" s="858"/>
      <c r="BF43" s="853"/>
      <c r="BG43" s="859" t="str">
        <f t="shared" si="16"/>
        <v/>
      </c>
      <c r="BH43" s="1"/>
    </row>
    <row r="44" spans="1:60" ht="17.100000000000001" customHeight="1" thickBot="1">
      <c r="A44" s="1"/>
      <c r="B44" s="1171"/>
      <c r="C44" s="1172"/>
      <c r="D44" s="1209"/>
      <c r="E44" s="1210"/>
      <c r="F44" s="1211"/>
      <c r="G44" s="497"/>
      <c r="H44" s="1086" t="s">
        <v>261</v>
      </c>
      <c r="I44" s="1087">
        <v>1</v>
      </c>
      <c r="J44" s="682"/>
      <c r="K44" s="1012"/>
      <c r="L44" s="1088"/>
      <c r="M44" s="1089">
        <v>1</v>
      </c>
      <c r="N44" s="1090">
        <v>30</v>
      </c>
      <c r="O44" s="1091">
        <f t="shared" ref="O44" si="24">N44*45/60</f>
        <v>22.5</v>
      </c>
      <c r="P44" s="845" t="s">
        <v>117</v>
      </c>
      <c r="Q44" s="1092" t="s">
        <v>157</v>
      </c>
      <c r="R44" s="1093"/>
      <c r="S44" s="1094"/>
      <c r="T44" s="1095" t="s">
        <v>157</v>
      </c>
      <c r="U44" s="1096"/>
      <c r="V44" s="1097"/>
      <c r="W44" s="1098" t="str">
        <f t="shared" si="15"/>
        <v/>
      </c>
      <c r="X44" s="1099" t="str">
        <f t="shared" si="5"/>
        <v/>
      </c>
      <c r="Y44" s="1115"/>
      <c r="Z44" s="1100"/>
      <c r="AA44" s="1101"/>
      <c r="AB44" s="1102"/>
      <c r="AC44" s="1103" t="s">
        <v>3</v>
      </c>
      <c r="AD44" s="1103"/>
      <c r="AE44" s="1101"/>
      <c r="AF44" s="1102"/>
      <c r="AG44" s="19"/>
      <c r="AH44" s="19"/>
      <c r="AI44" s="19"/>
      <c r="AJ44" s="17"/>
      <c r="AK44" s="18"/>
      <c r="AL44" s="19"/>
      <c r="AM44" s="20"/>
      <c r="AN44" s="556"/>
      <c r="AO44" s="1013" t="s">
        <v>157</v>
      </c>
      <c r="AP44" s="1014"/>
      <c r="AQ44" s="1015">
        <f>N44</f>
        <v>30</v>
      </c>
      <c r="AR44" s="497"/>
      <c r="AS44" s="1016" t="str">
        <f t="shared" si="23"/>
        <v/>
      </c>
      <c r="AT44" s="202"/>
      <c r="AU44" s="203"/>
      <c r="AV44" s="207"/>
      <c r="AW44" s="207"/>
      <c r="AX44" s="207"/>
      <c r="AY44" s="202"/>
      <c r="AZ44" s="203"/>
      <c r="BA44" s="203"/>
      <c r="BB44" s="1017"/>
      <c r="BC44" s="208"/>
      <c r="BD44" s="259" t="str">
        <f t="shared" si="2"/>
        <v/>
      </c>
      <c r="BE44" s="209"/>
      <c r="BF44" s="203"/>
      <c r="BG44" s="204" t="str">
        <f t="shared" si="16"/>
        <v/>
      </c>
      <c r="BH44" s="1"/>
    </row>
    <row r="45" spans="1:60" s="211" customFormat="1" ht="3.95" customHeight="1" thickBot="1">
      <c r="A45" s="210"/>
      <c r="C45" s="974"/>
      <c r="D45" s="974"/>
      <c r="E45" s="974"/>
      <c r="F45" s="977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979"/>
      <c r="S45" s="979"/>
      <c r="T45" s="979"/>
      <c r="U45" s="979"/>
      <c r="V45" s="979"/>
      <c r="W45" s="215"/>
      <c r="X45" s="979"/>
      <c r="Y45" s="979"/>
      <c r="Z45" s="21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216"/>
      <c r="AO45" s="6"/>
      <c r="AP45" s="217"/>
      <c r="AQ45" s="217"/>
      <c r="AS45" s="214"/>
      <c r="AT45" s="214"/>
      <c r="AU45" s="979"/>
      <c r="AV45" s="979"/>
      <c r="AW45" s="979"/>
      <c r="AX45" s="979"/>
      <c r="AY45" s="979"/>
      <c r="AZ45" s="979"/>
      <c r="BA45" s="979"/>
      <c r="BB45" s="979"/>
      <c r="BC45" s="979"/>
      <c r="BE45" s="979"/>
      <c r="BF45" s="979"/>
      <c r="BG45" s="218"/>
      <c r="BH45" s="210"/>
    </row>
    <row r="46" spans="1:60" s="211" customFormat="1" ht="30.95" customHeight="1" thickBot="1">
      <c r="A46" s="210"/>
      <c r="C46" s="974"/>
      <c r="D46" s="974"/>
      <c r="E46" s="974"/>
      <c r="F46" s="977"/>
      <c r="H46" s="1140" t="s">
        <v>39</v>
      </c>
      <c r="I46" s="1140"/>
      <c r="J46" s="1140"/>
      <c r="K46" s="1140"/>
      <c r="L46" s="1140"/>
      <c r="M46" s="1140"/>
      <c r="N46" s="1140"/>
      <c r="O46" s="1140"/>
      <c r="P46" s="1140"/>
      <c r="Q46" s="1140"/>
      <c r="R46" s="1140"/>
      <c r="S46" s="1140"/>
      <c r="T46" s="1141"/>
      <c r="U46" s="1142" t="s">
        <v>119</v>
      </c>
      <c r="V46" s="1143"/>
      <c r="W46" s="1144"/>
      <c r="X46" s="979"/>
      <c r="Y46" s="979"/>
      <c r="Z46" s="21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216"/>
      <c r="AO46" s="1145"/>
      <c r="AP46" s="455"/>
      <c r="AQ46" s="455"/>
      <c r="AS46" s="1146" t="s">
        <v>61</v>
      </c>
      <c r="AT46" s="1147"/>
      <c r="AU46" s="1147"/>
      <c r="AV46" s="1147"/>
      <c r="AW46" s="1147"/>
      <c r="AX46" s="1147"/>
      <c r="AY46" s="1147"/>
      <c r="AZ46" s="1147"/>
      <c r="BA46" s="1147"/>
      <c r="BB46" s="1147"/>
      <c r="BC46" s="1148"/>
      <c r="BD46" s="456" t="s">
        <v>135</v>
      </c>
      <c r="BE46" s="1142" t="s">
        <v>248</v>
      </c>
      <c r="BF46" s="1143"/>
      <c r="BG46" s="1144"/>
      <c r="BH46" s="210"/>
    </row>
    <row r="47" spans="1:60" ht="21.95" customHeight="1">
      <c r="A47" s="1"/>
      <c r="C47" s="974"/>
      <c r="D47" s="974"/>
      <c r="E47" s="974"/>
      <c r="F47" s="977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0"/>
      <c r="T47" s="1141"/>
      <c r="U47" s="219">
        <f>SUM(U7:U44)</f>
        <v>0</v>
      </c>
      <c r="V47" s="586">
        <f>SUM(V7:V44)</f>
        <v>0</v>
      </c>
      <c r="W47" s="587">
        <f>SUM(W7:W44)</f>
        <v>0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217"/>
      <c r="AN47" s="217"/>
      <c r="AO47" s="1145"/>
      <c r="AP47" s="455"/>
      <c r="AQ47" s="455"/>
      <c r="AS47" s="1149">
        <f>COUNTIF(AS7:AS44,"●")</f>
        <v>0</v>
      </c>
      <c r="AT47" s="1151">
        <f>COUNTIF(AT7:AT44,"●")</f>
        <v>0</v>
      </c>
      <c r="AU47" s="1153">
        <f>COUNTIF(AU7:AU44,"●")</f>
        <v>0</v>
      </c>
      <c r="AV47" s="1153">
        <f>COUNTIF(AV7:AV44,"●")</f>
        <v>0</v>
      </c>
      <c r="AW47" s="1155">
        <f>COUNTIF(AW7:AW44,"●")</f>
        <v>0</v>
      </c>
      <c r="AX47" s="1127">
        <f t="shared" ref="AX47:BC47" si="25">COUNTIF(AX7:AX44,"●")</f>
        <v>0</v>
      </c>
      <c r="AY47" s="220">
        <f t="shared" si="25"/>
        <v>0</v>
      </c>
      <c r="AZ47" s="982">
        <f t="shared" si="25"/>
        <v>0</v>
      </c>
      <c r="BA47" s="982">
        <f t="shared" si="25"/>
        <v>0</v>
      </c>
      <c r="BB47" s="982">
        <f t="shared" si="25"/>
        <v>0</v>
      </c>
      <c r="BC47" s="40">
        <f t="shared" si="25"/>
        <v>0</v>
      </c>
      <c r="BD47" s="1129">
        <f>SUM(BD7:BD44)</f>
        <v>0</v>
      </c>
      <c r="BE47" s="588">
        <f>SUM(BE7:BE44)</f>
        <v>0</v>
      </c>
      <c r="BF47" s="589">
        <f>SUM(BF7:BF44)</f>
        <v>0</v>
      </c>
      <c r="BG47" s="590">
        <f>SUM(BG7:BG44)</f>
        <v>0</v>
      </c>
      <c r="BH47" s="1"/>
    </row>
    <row r="48" spans="1:60" ht="21.95" customHeight="1" thickBot="1">
      <c r="A48" s="1"/>
      <c r="C48" s="974"/>
      <c r="D48" s="974"/>
      <c r="E48" s="974"/>
      <c r="F48" s="977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0"/>
      <c r="T48" s="1141"/>
      <c r="U48" s="1131">
        <f>U47+V47+W47</f>
        <v>0</v>
      </c>
      <c r="V48" s="1132"/>
      <c r="W48" s="1133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217"/>
      <c r="AN48" s="217"/>
      <c r="AO48" s="1145"/>
      <c r="AP48" s="455"/>
      <c r="AQ48" s="455"/>
      <c r="AS48" s="1150"/>
      <c r="AT48" s="1152"/>
      <c r="AU48" s="1154"/>
      <c r="AV48" s="1154"/>
      <c r="AW48" s="1156"/>
      <c r="AX48" s="1128"/>
      <c r="AY48" s="1134">
        <f>SUM(AY47:BC47)</f>
        <v>0</v>
      </c>
      <c r="AZ48" s="1135"/>
      <c r="BA48" s="1135"/>
      <c r="BB48" s="1135"/>
      <c r="BC48" s="1136"/>
      <c r="BD48" s="1130"/>
      <c r="BE48" s="1137">
        <f>BE47+BF47+BG47</f>
        <v>0</v>
      </c>
      <c r="BF48" s="1138"/>
      <c r="BG48" s="1139"/>
      <c r="BH48" s="1"/>
    </row>
    <row r="49" spans="1:60" ht="11.1" customHeight="1">
      <c r="A49" s="1"/>
      <c r="B49" s="1"/>
      <c r="C49" s="223"/>
      <c r="D49" s="223"/>
      <c r="E49" s="223"/>
      <c r="F49" s="224"/>
      <c r="G49" s="1"/>
      <c r="H49" s="225"/>
      <c r="I49" s="226"/>
      <c r="J49" s="226"/>
      <c r="K49" s="227"/>
      <c r="L49" s="227"/>
      <c r="M49" s="227"/>
      <c r="N49" s="224"/>
      <c r="O49" s="224"/>
      <c r="P49" s="228"/>
      <c r="Q49" s="228"/>
      <c r="R49" s="228"/>
      <c r="S49" s="228"/>
      <c r="T49" s="228"/>
      <c r="U49" s="228"/>
      <c r="V49" s="228"/>
      <c r="W49" s="3"/>
      <c r="X49" s="228"/>
      <c r="Y49" s="228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1"/>
      <c r="AO49" s="228"/>
      <c r="AP49" s="228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15" customHeight="1">
      <c r="H50" s="6"/>
      <c r="AN50" s="6"/>
    </row>
    <row r="51" spans="1:60" ht="15" customHeight="1">
      <c r="H51" s="231"/>
      <c r="I51" s="978"/>
      <c r="J51" s="1124"/>
      <c r="K51" s="1124"/>
      <c r="L51" s="979"/>
      <c r="M51" s="979"/>
      <c r="N51" s="979"/>
      <c r="O51" s="520"/>
      <c r="P51" s="521"/>
      <c r="Q51" s="979"/>
      <c r="R51" s="215"/>
      <c r="S51" s="979"/>
      <c r="T51" s="522"/>
      <c r="AN51" s="6"/>
    </row>
    <row r="52" spans="1:60" ht="15" customHeight="1">
      <c r="H52" s="231"/>
      <c r="I52" s="978"/>
      <c r="J52" s="1126"/>
      <c r="K52" s="1126"/>
      <c r="L52" s="1125"/>
      <c r="M52" s="1125"/>
      <c r="N52" s="979"/>
      <c r="O52" s="520"/>
      <c r="P52" s="521"/>
      <c r="Q52" s="979"/>
      <c r="R52" s="979"/>
      <c r="S52" s="979"/>
      <c r="T52" s="522"/>
      <c r="U52" s="979"/>
      <c r="V52" s="979"/>
      <c r="W52" s="52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592"/>
      <c r="AP52" s="593"/>
      <c r="AQ52" s="594"/>
    </row>
    <row r="53" spans="1:60" ht="15" customHeight="1">
      <c r="H53" s="231"/>
      <c r="I53" s="978"/>
      <c r="J53" s="1124"/>
      <c r="K53" s="1124"/>
      <c r="L53" s="1125"/>
      <c r="M53" s="1125"/>
      <c r="N53" s="979"/>
      <c r="O53" s="520"/>
      <c r="P53" s="521"/>
      <c r="Q53" s="979"/>
      <c r="R53" s="979"/>
      <c r="S53" s="979"/>
      <c r="T53" s="522"/>
      <c r="U53" s="979"/>
      <c r="V53" s="979"/>
      <c r="W53" s="52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592"/>
      <c r="AP53" s="593"/>
      <c r="AQ53" s="594"/>
    </row>
    <row r="54" spans="1:60" ht="15" customHeight="1">
      <c r="H54" s="231"/>
      <c r="I54" s="978"/>
      <c r="J54" s="979"/>
      <c r="K54" s="978"/>
      <c r="L54" s="1125"/>
      <c r="M54" s="1125"/>
      <c r="N54" s="979"/>
      <c r="O54" s="520"/>
      <c r="P54" s="521"/>
      <c r="Q54" s="979"/>
      <c r="R54" s="979"/>
      <c r="S54" s="979"/>
      <c r="T54" s="522"/>
      <c r="U54" s="979"/>
      <c r="V54" s="979"/>
      <c r="W54" s="52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592"/>
      <c r="AP54" s="593"/>
      <c r="AQ54" s="594"/>
    </row>
    <row r="55" spans="1:60" ht="15" customHeight="1">
      <c r="H55" s="231"/>
      <c r="I55" s="978"/>
      <c r="J55" s="1125"/>
      <c r="K55" s="1125"/>
      <c r="L55" s="979"/>
      <c r="M55" s="595"/>
      <c r="N55" s="979"/>
      <c r="O55" s="520"/>
      <c r="P55" s="521"/>
      <c r="Q55" s="979"/>
      <c r="R55" s="979"/>
      <c r="S55" s="979"/>
      <c r="T55" s="522"/>
      <c r="U55" s="979"/>
      <c r="V55" s="979"/>
      <c r="W55" s="52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592"/>
      <c r="AP55" s="593"/>
      <c r="AQ55" s="594"/>
    </row>
    <row r="56" spans="1:60" ht="15" customHeight="1">
      <c r="H56" s="231"/>
      <c r="I56" s="978"/>
      <c r="J56" s="1124"/>
      <c r="K56" s="1124"/>
      <c r="L56" s="1125"/>
      <c r="M56" s="1125"/>
      <c r="N56" s="979"/>
      <c r="O56" s="520"/>
      <c r="P56" s="521"/>
      <c r="Q56" s="979"/>
      <c r="R56" s="979"/>
      <c r="S56" s="979"/>
      <c r="T56" s="522"/>
      <c r="U56" s="979"/>
      <c r="V56" s="979"/>
      <c r="W56" s="52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592"/>
      <c r="AP56" s="593"/>
      <c r="AQ56" s="594"/>
    </row>
    <row r="57" spans="1:60" ht="15" customHeight="1">
      <c r="H57" s="6"/>
      <c r="AN57" s="6"/>
    </row>
    <row r="58" spans="1:60" ht="15" customHeight="1">
      <c r="H58" s="6"/>
      <c r="AN58" s="6"/>
    </row>
    <row r="59" spans="1:60" ht="15" customHeight="1">
      <c r="H59" s="6"/>
      <c r="AN59" s="6"/>
    </row>
    <row r="60" spans="1:60" ht="15" customHeight="1">
      <c r="C60" s="211"/>
      <c r="D60" s="211"/>
      <c r="E60" s="211"/>
      <c r="F60" s="977"/>
      <c r="H60" s="231"/>
      <c r="I60" s="977"/>
      <c r="J60" s="977"/>
      <c r="K60" s="977"/>
      <c r="L60" s="977"/>
      <c r="M60" s="977"/>
      <c r="N60" s="977"/>
      <c r="O60" s="977"/>
      <c r="AN60" s="6"/>
    </row>
    <row r="61" spans="1:60" ht="15" customHeight="1">
      <c r="H61" s="6"/>
      <c r="AN61" s="6"/>
    </row>
    <row r="62" spans="1:60" ht="15" customHeight="1">
      <c r="H62" s="6"/>
      <c r="AN62" s="6"/>
    </row>
    <row r="63" spans="1:60" ht="15" customHeight="1">
      <c r="H63" s="6"/>
    </row>
    <row r="64" spans="1:60" ht="15" customHeight="1">
      <c r="H64" s="6"/>
    </row>
    <row r="65" spans="8:8" ht="15" customHeight="1">
      <c r="H65" s="6"/>
    </row>
    <row r="66" spans="8:8" ht="15" customHeight="1">
      <c r="H66" s="6"/>
    </row>
    <row r="67" spans="8:8">
      <c r="H67" s="6"/>
    </row>
    <row r="68" spans="8:8">
      <c r="H68" s="6"/>
    </row>
  </sheetData>
  <mergeCells count="120">
    <mergeCell ref="B1:C1"/>
    <mergeCell ref="E1:F1"/>
    <mergeCell ref="H1:M1"/>
    <mergeCell ref="Q1:X1"/>
    <mergeCell ref="Z1:BH1"/>
    <mergeCell ref="B3:R3"/>
    <mergeCell ref="S3:X3"/>
    <mergeCell ref="AP4:AQ4"/>
    <mergeCell ref="AS4:BC4"/>
    <mergeCell ref="BE4:BG4"/>
    <mergeCell ref="AO4:AO6"/>
    <mergeCell ref="BE6:BG6"/>
    <mergeCell ref="AP5:AP6"/>
    <mergeCell ref="AQ5:AQ6"/>
    <mergeCell ref="AS5:AS6"/>
    <mergeCell ref="AT5:AX5"/>
    <mergeCell ref="AY5:BC5"/>
    <mergeCell ref="BD5:BD6"/>
    <mergeCell ref="B4:C6"/>
    <mergeCell ref="E4:F6"/>
    <mergeCell ref="H4:H6"/>
    <mergeCell ref="I4:I6"/>
    <mergeCell ref="J5:K5"/>
    <mergeCell ref="L5:M5"/>
    <mergeCell ref="T5:T6"/>
    <mergeCell ref="Z5:AA5"/>
    <mergeCell ref="AB5:AE5"/>
    <mergeCell ref="AF5:AJ5"/>
    <mergeCell ref="AK5:AM5"/>
    <mergeCell ref="O4:O5"/>
    <mergeCell ref="P4:P6"/>
    <mergeCell ref="Q4:W4"/>
    <mergeCell ref="X4:X6"/>
    <mergeCell ref="Z4:AM4"/>
    <mergeCell ref="Q6:S6"/>
    <mergeCell ref="U6:W6"/>
    <mergeCell ref="J4:M4"/>
    <mergeCell ref="N4:N5"/>
    <mergeCell ref="B7:C18"/>
    <mergeCell ref="D7:F9"/>
    <mergeCell ref="J7:K7"/>
    <mergeCell ref="L7:M7"/>
    <mergeCell ref="J8:K8"/>
    <mergeCell ref="L8:M8"/>
    <mergeCell ref="J9:K9"/>
    <mergeCell ref="L9:M9"/>
    <mergeCell ref="D10:D18"/>
    <mergeCell ref="J14:K14"/>
    <mergeCell ref="L14:M14"/>
    <mergeCell ref="E15:F18"/>
    <mergeCell ref="J15:K15"/>
    <mergeCell ref="L15:M15"/>
    <mergeCell ref="J16:K16"/>
    <mergeCell ref="L16:M16"/>
    <mergeCell ref="J17:K17"/>
    <mergeCell ref="E10:F11"/>
    <mergeCell ref="J10:K10"/>
    <mergeCell ref="L10:M10"/>
    <mergeCell ref="J11:K11"/>
    <mergeCell ref="L11:M11"/>
    <mergeCell ref="E12:F14"/>
    <mergeCell ref="J12:K12"/>
    <mergeCell ref="L12:M12"/>
    <mergeCell ref="J13:K13"/>
    <mergeCell ref="L13:M13"/>
    <mergeCell ref="L17:M17"/>
    <mergeCell ref="J18:K18"/>
    <mergeCell ref="L18:M18"/>
    <mergeCell ref="B19:C44"/>
    <mergeCell ref="D19:F23"/>
    <mergeCell ref="J19:K19"/>
    <mergeCell ref="J20:K20"/>
    <mergeCell ref="L20:M20"/>
    <mergeCell ref="L21:M21"/>
    <mergeCell ref="J22:K22"/>
    <mergeCell ref="J23:K23"/>
    <mergeCell ref="L23:M23"/>
    <mergeCell ref="D24:F44"/>
    <mergeCell ref="J24:K24"/>
    <mergeCell ref="L24:M24"/>
    <mergeCell ref="J25:K25"/>
    <mergeCell ref="L25:M25"/>
    <mergeCell ref="J26:K26"/>
    <mergeCell ref="L26:M26"/>
    <mergeCell ref="J27:K27"/>
    <mergeCell ref="L35:M35"/>
    <mergeCell ref="L37:M37"/>
    <mergeCell ref="L38:M38"/>
    <mergeCell ref="J39:K39"/>
    <mergeCell ref="L41:M41"/>
    <mergeCell ref="L27:M27"/>
    <mergeCell ref="J28:K28"/>
    <mergeCell ref="L28:M28"/>
    <mergeCell ref="J31:K31"/>
    <mergeCell ref="J32:K32"/>
    <mergeCell ref="J33:K33"/>
    <mergeCell ref="BD47:BD48"/>
    <mergeCell ref="U48:W48"/>
    <mergeCell ref="AY48:BC48"/>
    <mergeCell ref="BE48:BG48"/>
    <mergeCell ref="J51:K51"/>
    <mergeCell ref="H46:T48"/>
    <mergeCell ref="U46:W46"/>
    <mergeCell ref="AO46:AO48"/>
    <mergeCell ref="AS46:BC46"/>
    <mergeCell ref="BE46:BG46"/>
    <mergeCell ref="AS47:AS48"/>
    <mergeCell ref="AT47:AT48"/>
    <mergeCell ref="AU47:AU48"/>
    <mergeCell ref="AV47:AV48"/>
    <mergeCell ref="AW47:AW48"/>
    <mergeCell ref="J56:K56"/>
    <mergeCell ref="L56:M56"/>
    <mergeCell ref="J52:K52"/>
    <mergeCell ref="L52:M52"/>
    <mergeCell ref="J53:K53"/>
    <mergeCell ref="L53:M53"/>
    <mergeCell ref="L54:M54"/>
    <mergeCell ref="J55:K55"/>
    <mergeCell ref="AX47:AX48"/>
  </mergeCells>
  <phoneticPr fontId="3"/>
  <conditionalFormatting sqref="AP40:AP43 AP45:AP49 AP7:AP37">
    <cfRule type="cellIs" dxfId="30" priority="14" stopIfTrue="1" operator="notBetween">
      <formula>100</formula>
      <formula>0</formula>
    </cfRule>
  </conditionalFormatting>
  <conditionalFormatting sqref="AP43">
    <cfRule type="cellIs" dxfId="29" priority="13" stopIfTrue="1" operator="notBetween">
      <formula>100</formula>
      <formula>0</formula>
    </cfRule>
  </conditionalFormatting>
  <conditionalFormatting sqref="AP56">
    <cfRule type="cellIs" dxfId="28" priority="12" stopIfTrue="1" operator="notBetween">
      <formula>100</formula>
      <formula>0</formula>
    </cfRule>
  </conditionalFormatting>
  <conditionalFormatting sqref="AP52:AP55">
    <cfRule type="cellIs" dxfId="27" priority="11" stopIfTrue="1" operator="notBetween">
      <formula>100</formula>
      <formula>0</formula>
    </cfRule>
  </conditionalFormatting>
  <conditionalFormatting sqref="AP39">
    <cfRule type="cellIs" dxfId="26" priority="10" stopIfTrue="1" operator="notBetween">
      <formula>100</formula>
      <formula>0</formula>
    </cfRule>
  </conditionalFormatting>
  <conditionalFormatting sqref="AP38">
    <cfRule type="cellIs" dxfId="25" priority="9" stopIfTrue="1" operator="notBetween">
      <formula>100</formula>
      <formula>0</formula>
    </cfRule>
  </conditionalFormatting>
  <conditionalFormatting sqref="AP44">
    <cfRule type="cellIs" dxfId="24" priority="2" stopIfTrue="1" operator="notBetween">
      <formula>100</formula>
      <formula>0</formula>
    </cfRule>
  </conditionalFormatting>
  <conditionalFormatting sqref="AP44">
    <cfRule type="cellIs" dxfId="23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28000000000000003" footer="0.28000000000000003"/>
  <pageSetup paperSize="9" scale="72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H72"/>
  <sheetViews>
    <sheetView showGridLines="0" showZeros="0" topLeftCell="I2" zoomScale="70" zoomScaleNormal="70" zoomScaleSheetLayoutView="100" workbookViewId="0">
      <selection activeCell="AP7" sqref="AP7:AP48"/>
    </sheetView>
  </sheetViews>
  <sheetFormatPr defaultColWidth="8.625" defaultRowHeight="12"/>
  <cols>
    <col min="1" max="1" width="1.875" style="6" customWidth="1"/>
    <col min="2" max="4" width="2.875" style="6" customWidth="1"/>
    <col min="5" max="5" width="5.125" style="6" customWidth="1"/>
    <col min="6" max="6" width="1.25" style="6" customWidth="1"/>
    <col min="7" max="7" width="0.625" style="6" customWidth="1"/>
    <col min="8" max="8" width="21.875" style="232" customWidth="1"/>
    <col min="9" max="13" width="3.625" style="6" customWidth="1"/>
    <col min="14" max="19" width="5.875" style="6" customWidth="1"/>
    <col min="20" max="20" width="7.375" style="6" customWidth="1"/>
    <col min="21" max="22" width="5.875" style="6" customWidth="1"/>
    <col min="23" max="23" width="5.875" style="230" customWidth="1"/>
    <col min="24" max="24" width="5.125" style="6" customWidth="1"/>
    <col min="25" max="25" width="1.5" style="6" customWidth="1"/>
    <col min="26" max="40" width="3.625" style="5" customWidth="1"/>
    <col min="41" max="41" width="6.125" style="6" customWidth="1"/>
    <col min="42" max="42" width="7.375" style="6" customWidth="1"/>
    <col min="43" max="43" width="5.875" style="6" customWidth="1"/>
    <col min="44" max="44" width="10.875" style="6" customWidth="1"/>
    <col min="45" max="45" width="3" style="6" customWidth="1"/>
    <col min="46" max="55" width="3.375" style="6" customWidth="1"/>
    <col min="56" max="56" width="5" style="6" customWidth="1"/>
    <col min="57" max="60" width="7.375" style="6" customWidth="1"/>
    <col min="61" max="61" width="1.875" style="6" customWidth="1"/>
    <col min="62" max="16384" width="8.625" style="6"/>
  </cols>
  <sheetData>
    <row r="1" spans="1:60" ht="35.1" customHeight="1">
      <c r="B1" s="1287" t="s">
        <v>140</v>
      </c>
      <c r="C1" s="1287"/>
      <c r="D1" s="514"/>
      <c r="E1" s="1288"/>
      <c r="F1" s="1288"/>
      <c r="G1" s="7"/>
      <c r="H1" s="1289" t="s">
        <v>161</v>
      </c>
      <c r="I1" s="1290"/>
      <c r="J1" s="1290"/>
      <c r="K1" s="1290"/>
      <c r="L1" s="1290"/>
      <c r="M1" s="1291"/>
      <c r="N1" s="415"/>
      <c r="O1" s="263"/>
      <c r="P1" s="264"/>
      <c r="Q1" s="1292" t="s">
        <v>274</v>
      </c>
      <c r="R1" s="1292"/>
      <c r="S1" s="1292"/>
      <c r="T1" s="1292"/>
      <c r="U1" s="1292"/>
      <c r="V1" s="1292"/>
      <c r="W1" s="1292"/>
      <c r="X1" s="1292"/>
      <c r="Y1" s="8"/>
      <c r="Z1" s="1293" t="s">
        <v>227</v>
      </c>
      <c r="AA1" s="1293"/>
      <c r="AB1" s="1293"/>
      <c r="AC1" s="1293"/>
      <c r="AD1" s="1293"/>
      <c r="AE1" s="1293"/>
      <c r="AF1" s="1293"/>
      <c r="AG1" s="1293"/>
      <c r="AH1" s="1293"/>
      <c r="AI1" s="1293"/>
      <c r="AJ1" s="1293"/>
      <c r="AK1" s="1293"/>
      <c r="AL1" s="1293"/>
      <c r="AM1" s="1293"/>
      <c r="AN1" s="1293"/>
      <c r="AO1" s="1293"/>
      <c r="AP1" s="1293"/>
      <c r="AQ1" s="1293"/>
      <c r="AR1" s="1293"/>
      <c r="AS1" s="1293"/>
      <c r="AT1" s="1293"/>
      <c r="AU1" s="1293"/>
      <c r="AV1" s="1293"/>
      <c r="AW1" s="1293"/>
      <c r="AX1" s="1293"/>
      <c r="AY1" s="1293"/>
      <c r="AZ1" s="1293"/>
      <c r="BA1" s="1293"/>
      <c r="BB1" s="1293"/>
      <c r="BC1" s="1293"/>
      <c r="BD1" s="1293"/>
      <c r="BE1" s="1293"/>
      <c r="BF1" s="1293"/>
      <c r="BG1" s="1293"/>
      <c r="BH1" s="1293"/>
    </row>
    <row r="2" spans="1:60" ht="11.1" customHeight="1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1"/>
      <c r="Y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33" customHeight="1" thickBot="1">
      <c r="A3" s="1"/>
      <c r="B3" s="1294" t="s">
        <v>276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5" t="s">
        <v>272</v>
      </c>
      <c r="T3" s="1295"/>
      <c r="U3" s="1295"/>
      <c r="V3" s="1295"/>
      <c r="W3" s="1295"/>
      <c r="X3" s="1295"/>
      <c r="Y3" s="8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57"/>
      <c r="BH3" s="1"/>
    </row>
    <row r="4" spans="1:60" ht="35.1" customHeight="1">
      <c r="A4" s="1"/>
      <c r="B4" s="1253" t="s">
        <v>144</v>
      </c>
      <c r="C4" s="1254"/>
      <c r="D4" s="484"/>
      <c r="E4" s="1259" t="s">
        <v>22</v>
      </c>
      <c r="F4" s="1260"/>
      <c r="H4" s="1265" t="s">
        <v>196</v>
      </c>
      <c r="I4" s="1280" t="s">
        <v>170</v>
      </c>
      <c r="J4" s="1283" t="s">
        <v>124</v>
      </c>
      <c r="K4" s="1284"/>
      <c r="L4" s="1284"/>
      <c r="M4" s="1285"/>
      <c r="N4" s="1280" t="s">
        <v>184</v>
      </c>
      <c r="O4" s="1307" t="s">
        <v>185</v>
      </c>
      <c r="P4" s="1309" t="s">
        <v>141</v>
      </c>
      <c r="Q4" s="1312" t="s">
        <v>21</v>
      </c>
      <c r="R4" s="1313"/>
      <c r="S4" s="1313"/>
      <c r="T4" s="1313"/>
      <c r="U4" s="1313"/>
      <c r="V4" s="1313"/>
      <c r="W4" s="1314"/>
      <c r="X4" s="1309" t="s">
        <v>228</v>
      </c>
      <c r="Y4" s="1116"/>
      <c r="Z4" s="1270" t="s">
        <v>229</v>
      </c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1272"/>
      <c r="AN4" s="554"/>
      <c r="AO4" s="1273" t="s">
        <v>159</v>
      </c>
      <c r="AP4" s="1296" t="s">
        <v>146</v>
      </c>
      <c r="AQ4" s="1297"/>
      <c r="AS4" s="1298" t="s">
        <v>122</v>
      </c>
      <c r="AT4" s="1284"/>
      <c r="AU4" s="1284"/>
      <c r="AV4" s="1284"/>
      <c r="AW4" s="1284"/>
      <c r="AX4" s="1284"/>
      <c r="AY4" s="1284"/>
      <c r="AZ4" s="1284"/>
      <c r="BA4" s="1284"/>
      <c r="BB4" s="1284"/>
      <c r="BC4" s="1299"/>
      <c r="BD4" s="234"/>
      <c r="BE4" s="1298" t="s">
        <v>123</v>
      </c>
      <c r="BF4" s="1284"/>
      <c r="BG4" s="1299"/>
      <c r="BH4" s="1"/>
    </row>
    <row r="5" spans="1:60" ht="174" customHeight="1">
      <c r="A5" s="1"/>
      <c r="B5" s="1255"/>
      <c r="C5" s="1256"/>
      <c r="D5" s="485"/>
      <c r="E5" s="1261"/>
      <c r="F5" s="1262"/>
      <c r="H5" s="1266"/>
      <c r="I5" s="1281"/>
      <c r="J5" s="1246" t="s">
        <v>183</v>
      </c>
      <c r="K5" s="1248"/>
      <c r="L5" s="1246" t="s">
        <v>186</v>
      </c>
      <c r="M5" s="1248"/>
      <c r="N5" s="1286"/>
      <c r="O5" s="1330"/>
      <c r="P5" s="1310"/>
      <c r="Q5" s="11" t="s">
        <v>142</v>
      </c>
      <c r="R5" s="12" t="s">
        <v>171</v>
      </c>
      <c r="S5" s="13" t="s">
        <v>172</v>
      </c>
      <c r="T5" s="1318" t="s">
        <v>159</v>
      </c>
      <c r="U5" s="451" t="s">
        <v>143</v>
      </c>
      <c r="V5" s="452" t="s">
        <v>118</v>
      </c>
      <c r="W5" s="453" t="s">
        <v>126</v>
      </c>
      <c r="X5" s="1310"/>
      <c r="Y5" s="9"/>
      <c r="Z5" s="1300" t="s">
        <v>180</v>
      </c>
      <c r="AA5" s="1301"/>
      <c r="AB5" s="1302" t="s">
        <v>102</v>
      </c>
      <c r="AC5" s="1303"/>
      <c r="AD5" s="1303"/>
      <c r="AE5" s="1301"/>
      <c r="AF5" s="1302" t="s">
        <v>103</v>
      </c>
      <c r="AG5" s="1304"/>
      <c r="AH5" s="1304"/>
      <c r="AI5" s="1304"/>
      <c r="AJ5" s="1305"/>
      <c r="AK5" s="1246" t="s">
        <v>199</v>
      </c>
      <c r="AL5" s="1247"/>
      <c r="AM5" s="1306"/>
      <c r="AN5" s="14"/>
      <c r="AO5" s="1274"/>
      <c r="AP5" s="1240" t="s">
        <v>127</v>
      </c>
      <c r="AQ5" s="1242" t="s">
        <v>148</v>
      </c>
      <c r="AS5" s="1244" t="s">
        <v>128</v>
      </c>
      <c r="AT5" s="1246" t="s">
        <v>99</v>
      </c>
      <c r="AU5" s="1247"/>
      <c r="AV5" s="1247"/>
      <c r="AW5" s="1247"/>
      <c r="AX5" s="1248"/>
      <c r="AY5" s="1249" t="s">
        <v>129</v>
      </c>
      <c r="AZ5" s="1249"/>
      <c r="BA5" s="1249"/>
      <c r="BB5" s="1249"/>
      <c r="BC5" s="1250"/>
      <c r="BD5" s="1251" t="s">
        <v>130</v>
      </c>
      <c r="BE5" s="454" t="s">
        <v>143</v>
      </c>
      <c r="BF5" s="452" t="s">
        <v>118</v>
      </c>
      <c r="BG5" s="453" t="s">
        <v>126</v>
      </c>
      <c r="BH5" s="1"/>
    </row>
    <row r="6" spans="1:60" ht="35.1" customHeight="1" thickBot="1">
      <c r="A6" s="1"/>
      <c r="B6" s="1257"/>
      <c r="C6" s="1258"/>
      <c r="D6" s="486"/>
      <c r="E6" s="1263"/>
      <c r="F6" s="1264"/>
      <c r="H6" s="1267"/>
      <c r="I6" s="1282"/>
      <c r="J6" s="261" t="s">
        <v>38</v>
      </c>
      <c r="K6" s="262" t="s">
        <v>166</v>
      </c>
      <c r="L6" s="261" t="s">
        <v>38</v>
      </c>
      <c r="M6" s="262" t="s">
        <v>166</v>
      </c>
      <c r="N6" s="15" t="s">
        <v>182</v>
      </c>
      <c r="O6" s="15" t="s">
        <v>182</v>
      </c>
      <c r="P6" s="1311"/>
      <c r="Q6" s="1220" t="s">
        <v>139</v>
      </c>
      <c r="R6" s="1221"/>
      <c r="S6" s="1221"/>
      <c r="T6" s="1319"/>
      <c r="U6" s="1315" t="s">
        <v>121</v>
      </c>
      <c r="V6" s="1316"/>
      <c r="W6" s="1317"/>
      <c r="X6" s="1311"/>
      <c r="Y6" s="9"/>
      <c r="Z6" s="16" t="s">
        <v>131</v>
      </c>
      <c r="AA6" s="17" t="s">
        <v>132</v>
      </c>
      <c r="AB6" s="18" t="s">
        <v>162</v>
      </c>
      <c r="AC6" s="19" t="s">
        <v>163</v>
      </c>
      <c r="AD6" s="19" t="s">
        <v>164</v>
      </c>
      <c r="AE6" s="17" t="s">
        <v>15</v>
      </c>
      <c r="AF6" s="18" t="s">
        <v>16</v>
      </c>
      <c r="AG6" s="19" t="s">
        <v>232</v>
      </c>
      <c r="AH6" s="19" t="s">
        <v>233</v>
      </c>
      <c r="AI6" s="19" t="s">
        <v>234</v>
      </c>
      <c r="AJ6" s="17" t="s">
        <v>235</v>
      </c>
      <c r="AK6" s="18" t="s">
        <v>17</v>
      </c>
      <c r="AL6" s="19" t="s">
        <v>18</v>
      </c>
      <c r="AM6" s="20" t="s">
        <v>4</v>
      </c>
      <c r="AN6" s="10"/>
      <c r="AO6" s="1275"/>
      <c r="AP6" s="1241"/>
      <c r="AQ6" s="1243"/>
      <c r="AS6" s="1245"/>
      <c r="AT6" s="21" t="s">
        <v>5</v>
      </c>
      <c r="AU6" s="22" t="s">
        <v>6</v>
      </c>
      <c r="AV6" s="23" t="s">
        <v>7</v>
      </c>
      <c r="AW6" s="23" t="s">
        <v>8</v>
      </c>
      <c r="AX6" s="23" t="s">
        <v>9</v>
      </c>
      <c r="AY6" s="24" t="s">
        <v>1</v>
      </c>
      <c r="AZ6" s="22" t="s">
        <v>10</v>
      </c>
      <c r="BA6" s="22" t="s">
        <v>11</v>
      </c>
      <c r="BB6" s="22" t="s">
        <v>12</v>
      </c>
      <c r="BC6" s="25" t="s">
        <v>13</v>
      </c>
      <c r="BD6" s="1252"/>
      <c r="BE6" s="1220" t="s">
        <v>149</v>
      </c>
      <c r="BF6" s="1221"/>
      <c r="BG6" s="1222"/>
      <c r="BH6" s="1"/>
    </row>
    <row r="7" spans="1:60" ht="17.100000000000001" customHeight="1">
      <c r="A7" s="1"/>
      <c r="B7" s="1223" t="s">
        <v>212</v>
      </c>
      <c r="C7" s="1224"/>
      <c r="D7" s="1229" t="s">
        <v>245</v>
      </c>
      <c r="E7" s="1230"/>
      <c r="F7" s="1231"/>
      <c r="H7" s="26" t="s">
        <v>213</v>
      </c>
      <c r="I7" s="27">
        <f>SUM(J7:M7)</f>
        <v>2</v>
      </c>
      <c r="J7" s="1234">
        <v>2</v>
      </c>
      <c r="K7" s="1235"/>
      <c r="L7" s="1234"/>
      <c r="M7" s="1235"/>
      <c r="N7" s="28">
        <f>I7*30</f>
        <v>60</v>
      </c>
      <c r="O7" s="29">
        <f>N7*45/60</f>
        <v>45</v>
      </c>
      <c r="P7" s="30" t="s">
        <v>117</v>
      </c>
      <c r="Q7" s="31" t="s">
        <v>14</v>
      </c>
      <c r="R7" s="32"/>
      <c r="S7" s="33"/>
      <c r="T7" s="34" t="s">
        <v>106</v>
      </c>
      <c r="U7" s="35" t="str">
        <f t="shared" ref="U7:U18" si="0">IF($X7="○",$O7,"")</f>
        <v/>
      </c>
      <c r="V7" s="36"/>
      <c r="W7" s="37"/>
      <c r="X7" s="367" t="str">
        <f>IF($AP7&gt;=60,"○","")</f>
        <v/>
      </c>
      <c r="Y7" s="536"/>
      <c r="Z7" s="526"/>
      <c r="AA7" s="524"/>
      <c r="AB7" s="39"/>
      <c r="AC7" s="528"/>
      <c r="AD7" s="528"/>
      <c r="AE7" s="524"/>
      <c r="AF7" s="39" t="s">
        <v>106</v>
      </c>
      <c r="AG7" s="528"/>
      <c r="AH7" s="528"/>
      <c r="AI7" s="528"/>
      <c r="AJ7" s="524" t="s">
        <v>0</v>
      </c>
      <c r="AK7" s="39"/>
      <c r="AL7" s="528"/>
      <c r="AM7" s="40"/>
      <c r="AN7" s="10"/>
      <c r="AO7" s="41" t="s">
        <v>106</v>
      </c>
      <c r="AP7" s="235"/>
      <c r="AQ7" s="427">
        <f t="shared" ref="AQ7:AQ23" si="1">N7</f>
        <v>60</v>
      </c>
      <c r="AS7" s="42" t="str">
        <f>IF(ISNUMBER($AP7),IF(AND($AP7&gt;=60,$AP7&lt;=100),"●",""),"")</f>
        <v/>
      </c>
      <c r="AT7" s="43"/>
      <c r="AU7" s="44"/>
      <c r="AV7" s="45"/>
      <c r="AW7" s="45"/>
      <c r="AX7" s="45"/>
      <c r="AY7" s="43"/>
      <c r="AZ7" s="44"/>
      <c r="BA7" s="44"/>
      <c r="BB7" s="44"/>
      <c r="BC7" s="46"/>
      <c r="BD7" s="254" t="str">
        <f t="shared" ref="BD7:BD48" si="2">IF(ISNUMBER($AP7),IF(AND($AP7&gt;=60,$AP7&lt;=100),$I7,""),"")</f>
        <v/>
      </c>
      <c r="BE7" s="47" t="str">
        <f>IF(ISNUMBER($AP7),IF(AND($AP7&gt;=60,$AP7&lt;=100),$AQ7*45/60,""),"")</f>
        <v/>
      </c>
      <c r="BF7" s="36"/>
      <c r="BG7" s="37"/>
      <c r="BH7" s="1"/>
    </row>
    <row r="8" spans="1:60" ht="17.100000000000001" customHeight="1">
      <c r="A8" s="1"/>
      <c r="B8" s="1225"/>
      <c r="C8" s="1226"/>
      <c r="D8" s="1176"/>
      <c r="E8" s="1329"/>
      <c r="F8" s="1233"/>
      <c r="H8" s="48" t="s">
        <v>24</v>
      </c>
      <c r="I8" s="533">
        <f t="shared" ref="I8:I18" si="3">SUM(J8:M8)</f>
        <v>2</v>
      </c>
      <c r="J8" s="1196">
        <v>2</v>
      </c>
      <c r="K8" s="1197"/>
      <c r="L8" s="1196"/>
      <c r="M8" s="1197"/>
      <c r="N8" s="49">
        <f>I8*30</f>
        <v>60</v>
      </c>
      <c r="O8" s="50">
        <f t="shared" ref="O8:O18" si="4">N8*45/60</f>
        <v>45</v>
      </c>
      <c r="P8" s="51" t="s">
        <v>117</v>
      </c>
      <c r="Q8" s="52" t="s">
        <v>106</v>
      </c>
      <c r="R8" s="53"/>
      <c r="S8" s="54"/>
      <c r="T8" s="55" t="s">
        <v>106</v>
      </c>
      <c r="U8" s="555" t="str">
        <f t="shared" si="0"/>
        <v/>
      </c>
      <c r="V8" s="57"/>
      <c r="W8" s="58"/>
      <c r="X8" s="299" t="str">
        <f t="shared" ref="X8:X48" si="5">IF($AP8&gt;=60,"○","")</f>
        <v/>
      </c>
      <c r="Y8" s="536"/>
      <c r="Z8" s="59"/>
      <c r="AA8" s="60"/>
      <c r="AB8" s="475"/>
      <c r="AC8" s="62"/>
      <c r="AD8" s="62"/>
      <c r="AE8" s="60"/>
      <c r="AF8" s="475" t="s">
        <v>2</v>
      </c>
      <c r="AG8" s="62"/>
      <c r="AH8" s="62"/>
      <c r="AI8" s="62" t="s">
        <v>0</v>
      </c>
      <c r="AJ8" s="60"/>
      <c r="AK8" s="475"/>
      <c r="AL8" s="62"/>
      <c r="AM8" s="63"/>
      <c r="AN8" s="10"/>
      <c r="AO8" s="64" t="s">
        <v>106</v>
      </c>
      <c r="AP8" s="237"/>
      <c r="AQ8" s="428">
        <f t="shared" si="1"/>
        <v>60</v>
      </c>
      <c r="AS8" s="65" t="str">
        <f>IF(ISNUMBER($AP8),IF(AND($AP8&gt;=60,$AP8&lt;=100),"●",""),"")</f>
        <v/>
      </c>
      <c r="AT8" s="483"/>
      <c r="AU8" s="67"/>
      <c r="AV8" s="68"/>
      <c r="AW8" s="68"/>
      <c r="AX8" s="68"/>
      <c r="AY8" s="69"/>
      <c r="AZ8" s="70"/>
      <c r="BA8" s="70"/>
      <c r="BB8" s="70"/>
      <c r="BC8" s="71"/>
      <c r="BD8" s="255" t="str">
        <f t="shared" si="2"/>
        <v/>
      </c>
      <c r="BE8" s="72" t="str">
        <f t="shared" ref="BE8:BE18" si="6">IF(ISNUMBER($AP8),IF(AND($AP8&gt;=60,$AP8&lt;=100),$AQ8*45/60,""),"")</f>
        <v/>
      </c>
      <c r="BF8" s="57"/>
      <c r="BG8" s="58"/>
      <c r="BH8" s="1"/>
    </row>
    <row r="9" spans="1:60" ht="17.100000000000001" customHeight="1">
      <c r="A9" s="1"/>
      <c r="B9" s="1225"/>
      <c r="C9" s="1226"/>
      <c r="D9" s="1176"/>
      <c r="E9" s="1232"/>
      <c r="F9" s="1233"/>
      <c r="H9" s="499" t="s">
        <v>25</v>
      </c>
      <c r="I9" s="533">
        <f t="shared" si="3"/>
        <v>2</v>
      </c>
      <c r="J9" s="1188"/>
      <c r="K9" s="1236"/>
      <c r="L9" s="1188">
        <v>2</v>
      </c>
      <c r="M9" s="1236"/>
      <c r="N9" s="500">
        <f>I9*30</f>
        <v>60</v>
      </c>
      <c r="O9" s="488">
        <f t="shared" si="4"/>
        <v>45</v>
      </c>
      <c r="P9" s="489" t="s">
        <v>117</v>
      </c>
      <c r="Q9" s="490" t="s">
        <v>106</v>
      </c>
      <c r="R9" s="53"/>
      <c r="S9" s="54"/>
      <c r="T9" s="55" t="s">
        <v>106</v>
      </c>
      <c r="U9" s="501" t="str">
        <f t="shared" si="0"/>
        <v/>
      </c>
      <c r="V9" s="502"/>
      <c r="W9" s="503"/>
      <c r="X9" s="352" t="str">
        <f t="shared" si="5"/>
        <v/>
      </c>
      <c r="Y9" s="536"/>
      <c r="Z9" s="443"/>
      <c r="AA9" s="439"/>
      <c r="AB9" s="438"/>
      <c r="AC9" s="444"/>
      <c r="AD9" s="444"/>
      <c r="AE9" s="439"/>
      <c r="AF9" s="438" t="s">
        <v>2</v>
      </c>
      <c r="AG9" s="444"/>
      <c r="AH9" s="444"/>
      <c r="AI9" s="444" t="s">
        <v>0</v>
      </c>
      <c r="AJ9" s="439"/>
      <c r="AK9" s="438"/>
      <c r="AL9" s="444"/>
      <c r="AM9" s="447"/>
      <c r="AN9" s="10"/>
      <c r="AO9" s="64" t="s">
        <v>106</v>
      </c>
      <c r="AP9" s="237"/>
      <c r="AQ9" s="506">
        <f t="shared" si="1"/>
        <v>60</v>
      </c>
      <c r="AS9" s="508" t="str">
        <f>IF(ISNUMBER($AP9),IF(AND($AP9&gt;=60,$AP9&lt;=100),"●",""),"")</f>
        <v/>
      </c>
      <c r="AT9" s="69"/>
      <c r="AU9" s="67"/>
      <c r="AV9" s="180"/>
      <c r="AW9" s="180"/>
      <c r="AX9" s="180"/>
      <c r="AY9" s="69"/>
      <c r="AZ9" s="70"/>
      <c r="BA9" s="70"/>
      <c r="BB9" s="70"/>
      <c r="BC9" s="71"/>
      <c r="BD9" s="258" t="str">
        <f t="shared" si="2"/>
        <v/>
      </c>
      <c r="BE9" s="509" t="str">
        <f t="shared" si="6"/>
        <v/>
      </c>
      <c r="BF9" s="502"/>
      <c r="BG9" s="503"/>
      <c r="BH9" s="1"/>
    </row>
    <row r="10" spans="1:60" ht="17.100000000000001" customHeight="1">
      <c r="A10" s="1"/>
      <c r="B10" s="1225"/>
      <c r="C10" s="1226"/>
      <c r="D10" s="1237" t="s">
        <v>246</v>
      </c>
      <c r="E10" s="1276" t="s">
        <v>236</v>
      </c>
      <c r="F10" s="1277"/>
      <c r="H10" s="26" t="s">
        <v>198</v>
      </c>
      <c r="I10" s="530">
        <f t="shared" si="3"/>
        <v>2</v>
      </c>
      <c r="J10" s="1234">
        <v>2</v>
      </c>
      <c r="K10" s="1235"/>
      <c r="L10" s="1234"/>
      <c r="M10" s="1235"/>
      <c r="N10" s="28">
        <f>I10*30</f>
        <v>60</v>
      </c>
      <c r="O10" s="29">
        <f t="shared" si="4"/>
        <v>45</v>
      </c>
      <c r="P10" s="30" t="s">
        <v>117</v>
      </c>
      <c r="Q10" s="110" t="s">
        <v>150</v>
      </c>
      <c r="R10" s="111"/>
      <c r="S10" s="112"/>
      <c r="T10" s="113" t="s">
        <v>189</v>
      </c>
      <c r="U10" s="504" t="str">
        <f t="shared" si="0"/>
        <v/>
      </c>
      <c r="V10" s="445"/>
      <c r="W10" s="505"/>
      <c r="X10" s="367" t="str">
        <f t="shared" si="5"/>
        <v/>
      </c>
      <c r="Y10" s="536"/>
      <c r="Z10" s="117"/>
      <c r="AA10" s="118"/>
      <c r="AB10" s="119"/>
      <c r="AC10" s="120"/>
      <c r="AD10" s="120"/>
      <c r="AE10" s="118"/>
      <c r="AF10" s="119" t="s">
        <v>2</v>
      </c>
      <c r="AG10" s="120"/>
      <c r="AH10" s="120"/>
      <c r="AI10" s="120" t="s">
        <v>0</v>
      </c>
      <c r="AJ10" s="118"/>
      <c r="AK10" s="119"/>
      <c r="AL10" s="120"/>
      <c r="AM10" s="121"/>
      <c r="AN10" s="10"/>
      <c r="AO10" s="41" t="s">
        <v>189</v>
      </c>
      <c r="AP10" s="507"/>
      <c r="AQ10" s="427">
        <f t="shared" si="1"/>
        <v>60</v>
      </c>
      <c r="AS10" s="510"/>
      <c r="AT10" s="43"/>
      <c r="AU10" s="511" t="str">
        <f>IF(ISNUMBER($AP10),IF(AND($AP10&gt;=60,$AP10&lt;=100),"●",""),"")</f>
        <v/>
      </c>
      <c r="AV10" s="45"/>
      <c r="AW10" s="45"/>
      <c r="AX10" s="45"/>
      <c r="AY10" s="43"/>
      <c r="AZ10" s="44"/>
      <c r="BA10" s="44"/>
      <c r="BB10" s="44"/>
      <c r="BC10" s="46"/>
      <c r="BD10" s="254" t="str">
        <f t="shared" si="2"/>
        <v/>
      </c>
      <c r="BE10" s="512" t="str">
        <f t="shared" si="6"/>
        <v/>
      </c>
      <c r="BF10" s="445"/>
      <c r="BG10" s="505"/>
      <c r="BH10" s="1"/>
    </row>
    <row r="11" spans="1:60" ht="17.100000000000001" customHeight="1">
      <c r="A11" s="1"/>
      <c r="B11" s="1225"/>
      <c r="C11" s="1226"/>
      <c r="D11" s="1238"/>
      <c r="E11" s="1278"/>
      <c r="F11" s="1279"/>
      <c r="H11" s="48" t="s">
        <v>193</v>
      </c>
      <c r="I11" s="532">
        <f t="shared" si="3"/>
        <v>2</v>
      </c>
      <c r="J11" s="1196">
        <v>2</v>
      </c>
      <c r="K11" s="1197"/>
      <c r="L11" s="1196"/>
      <c r="M11" s="1197"/>
      <c r="N11" s="49">
        <f>I11*30</f>
        <v>60</v>
      </c>
      <c r="O11" s="50">
        <f t="shared" si="4"/>
        <v>45</v>
      </c>
      <c r="P11" s="51" t="s">
        <v>117</v>
      </c>
      <c r="Q11" s="52" t="s">
        <v>151</v>
      </c>
      <c r="R11" s="73"/>
      <c r="S11" s="74"/>
      <c r="T11" s="75" t="s">
        <v>189</v>
      </c>
      <c r="U11" s="555" t="str">
        <f t="shared" si="0"/>
        <v/>
      </c>
      <c r="V11" s="57"/>
      <c r="W11" s="58"/>
      <c r="X11" s="299" t="str">
        <f t="shared" si="5"/>
        <v/>
      </c>
      <c r="Y11" s="536"/>
      <c r="Z11" s="59"/>
      <c r="AA11" s="60"/>
      <c r="AB11" s="475"/>
      <c r="AC11" s="62"/>
      <c r="AD11" s="62"/>
      <c r="AE11" s="60"/>
      <c r="AF11" s="475"/>
      <c r="AG11" s="62"/>
      <c r="AH11" s="62"/>
      <c r="AI11" s="62" t="s">
        <v>0</v>
      </c>
      <c r="AJ11" s="60"/>
      <c r="AK11" s="475"/>
      <c r="AL11" s="62"/>
      <c r="AM11" s="63"/>
      <c r="AN11" s="10"/>
      <c r="AO11" s="76" t="s">
        <v>189</v>
      </c>
      <c r="AP11" s="239"/>
      <c r="AQ11" s="428">
        <f t="shared" si="1"/>
        <v>60</v>
      </c>
      <c r="AS11" s="77"/>
      <c r="AT11" s="483"/>
      <c r="AU11" s="78" t="str">
        <f>IF(ISNUMBER($AP11),IF(AND($AP11&gt;=60,$AP11&lt;=100),"●",""),"")</f>
        <v/>
      </c>
      <c r="AV11" s="68"/>
      <c r="AW11" s="68"/>
      <c r="AX11" s="68"/>
      <c r="AY11" s="483"/>
      <c r="AZ11" s="79"/>
      <c r="BA11" s="79"/>
      <c r="BB11" s="79"/>
      <c r="BC11" s="80"/>
      <c r="BD11" s="255" t="str">
        <f t="shared" si="2"/>
        <v/>
      </c>
      <c r="BE11" s="72" t="str">
        <f t="shared" si="6"/>
        <v/>
      </c>
      <c r="BF11" s="57"/>
      <c r="BG11" s="58"/>
      <c r="BH11" s="1"/>
    </row>
    <row r="12" spans="1:60" ht="17.100000000000001" customHeight="1">
      <c r="A12" s="1"/>
      <c r="B12" s="1225"/>
      <c r="C12" s="1226"/>
      <c r="D12" s="1238"/>
      <c r="E12" s="1322" t="s">
        <v>236</v>
      </c>
      <c r="F12" s="1323"/>
      <c r="H12" s="48" t="s">
        <v>66</v>
      </c>
      <c r="I12" s="532">
        <f t="shared" si="3"/>
        <v>2</v>
      </c>
      <c r="J12" s="1196">
        <v>2</v>
      </c>
      <c r="K12" s="1197"/>
      <c r="L12" s="1196"/>
      <c r="M12" s="1197"/>
      <c r="N12" s="49">
        <f t="shared" ref="N12:N18" si="7">I12*30</f>
        <v>60</v>
      </c>
      <c r="O12" s="50">
        <f t="shared" si="4"/>
        <v>45</v>
      </c>
      <c r="P12" s="51" t="s">
        <v>117</v>
      </c>
      <c r="Q12" s="52" t="s">
        <v>152</v>
      </c>
      <c r="R12" s="73"/>
      <c r="S12" s="74"/>
      <c r="T12" s="75" t="s">
        <v>190</v>
      </c>
      <c r="U12" s="555" t="str">
        <f t="shared" si="0"/>
        <v/>
      </c>
      <c r="V12" s="57"/>
      <c r="W12" s="58"/>
      <c r="X12" s="299" t="str">
        <f t="shared" si="5"/>
        <v/>
      </c>
      <c r="Y12" s="536"/>
      <c r="Z12" s="59"/>
      <c r="AA12" s="60"/>
      <c r="AB12" s="475"/>
      <c r="AC12" s="62"/>
      <c r="AD12" s="62"/>
      <c r="AE12" s="60"/>
      <c r="AF12" s="475"/>
      <c r="AG12" s="62" t="s">
        <v>2</v>
      </c>
      <c r="AH12" s="62"/>
      <c r="AI12" s="62"/>
      <c r="AJ12" s="60"/>
      <c r="AK12" s="475"/>
      <c r="AL12" s="62"/>
      <c r="AM12" s="63"/>
      <c r="AN12" s="10"/>
      <c r="AO12" s="76" t="s">
        <v>190</v>
      </c>
      <c r="AP12" s="239"/>
      <c r="AQ12" s="428">
        <f t="shared" si="1"/>
        <v>60</v>
      </c>
      <c r="AS12" s="77"/>
      <c r="AT12" s="483"/>
      <c r="AU12" s="79"/>
      <c r="AV12" s="81" t="str">
        <f>IF(ISNUMBER($AP12),IF(AND($AP12&gt;=60,$AP12&lt;=100),"●",""),"")</f>
        <v/>
      </c>
      <c r="AW12" s="68"/>
      <c r="AX12" s="68"/>
      <c r="AY12" s="483"/>
      <c r="AZ12" s="79"/>
      <c r="BA12" s="79"/>
      <c r="BB12" s="79"/>
      <c r="BC12" s="80"/>
      <c r="BD12" s="255" t="str">
        <f t="shared" si="2"/>
        <v/>
      </c>
      <c r="BE12" s="72" t="str">
        <f t="shared" si="6"/>
        <v/>
      </c>
      <c r="BF12" s="57"/>
      <c r="BG12" s="58"/>
      <c r="BH12" s="1"/>
    </row>
    <row r="13" spans="1:60" ht="17.100000000000001" customHeight="1">
      <c r="A13" s="1"/>
      <c r="B13" s="1225"/>
      <c r="C13" s="1226"/>
      <c r="D13" s="1238"/>
      <c r="E13" s="1324"/>
      <c r="F13" s="1325"/>
      <c r="H13" s="48" t="s">
        <v>19</v>
      </c>
      <c r="I13" s="532">
        <f t="shared" si="3"/>
        <v>2</v>
      </c>
      <c r="J13" s="1196">
        <v>2</v>
      </c>
      <c r="K13" s="1197"/>
      <c r="L13" s="1196"/>
      <c r="M13" s="1197"/>
      <c r="N13" s="49">
        <f t="shared" si="7"/>
        <v>60</v>
      </c>
      <c r="O13" s="50">
        <f t="shared" si="4"/>
        <v>45</v>
      </c>
      <c r="P13" s="51" t="s">
        <v>117</v>
      </c>
      <c r="Q13" s="52" t="s">
        <v>153</v>
      </c>
      <c r="R13" s="73"/>
      <c r="S13" s="74"/>
      <c r="T13" s="75" t="s">
        <v>190</v>
      </c>
      <c r="U13" s="555" t="str">
        <f t="shared" si="0"/>
        <v/>
      </c>
      <c r="V13" s="57"/>
      <c r="W13" s="58"/>
      <c r="X13" s="299" t="str">
        <f t="shared" si="5"/>
        <v/>
      </c>
      <c r="Y13" s="536"/>
      <c r="Z13" s="59"/>
      <c r="AA13" s="60"/>
      <c r="AB13" s="475"/>
      <c r="AC13" s="62"/>
      <c r="AD13" s="62"/>
      <c r="AE13" s="60"/>
      <c r="AF13" s="475" t="s">
        <v>0</v>
      </c>
      <c r="AG13" s="62"/>
      <c r="AH13" s="62"/>
      <c r="AI13" s="62"/>
      <c r="AJ13" s="60"/>
      <c r="AK13" s="475"/>
      <c r="AL13" s="62"/>
      <c r="AM13" s="63"/>
      <c r="AN13" s="10"/>
      <c r="AO13" s="76" t="s">
        <v>190</v>
      </c>
      <c r="AP13" s="239"/>
      <c r="AQ13" s="428">
        <f t="shared" si="1"/>
        <v>60</v>
      </c>
      <c r="AS13" s="77"/>
      <c r="AT13" s="483"/>
      <c r="AU13" s="79"/>
      <c r="AV13" s="81" t="str">
        <f>IF(ISNUMBER($AP13),IF(AND($AP13&gt;=60,$AP13&lt;=100),"●",""),"")</f>
        <v/>
      </c>
      <c r="AW13" s="68"/>
      <c r="AX13" s="68"/>
      <c r="AY13" s="483"/>
      <c r="AZ13" s="79"/>
      <c r="BA13" s="79"/>
      <c r="BB13" s="79"/>
      <c r="BC13" s="80"/>
      <c r="BD13" s="255" t="str">
        <f t="shared" si="2"/>
        <v/>
      </c>
      <c r="BE13" s="72" t="str">
        <f t="shared" si="6"/>
        <v/>
      </c>
      <c r="BF13" s="57"/>
      <c r="BG13" s="58"/>
      <c r="BH13" s="1"/>
    </row>
    <row r="14" spans="1:60" ht="17.100000000000001" customHeight="1">
      <c r="A14" s="1"/>
      <c r="B14" s="1225"/>
      <c r="C14" s="1226"/>
      <c r="D14" s="1238"/>
      <c r="E14" s="1278"/>
      <c r="F14" s="1279"/>
      <c r="H14" s="48" t="s">
        <v>20</v>
      </c>
      <c r="I14" s="532">
        <f t="shared" si="3"/>
        <v>2</v>
      </c>
      <c r="J14" s="1196">
        <v>2</v>
      </c>
      <c r="K14" s="1197"/>
      <c r="L14" s="1196"/>
      <c r="M14" s="1197"/>
      <c r="N14" s="49">
        <f t="shared" si="7"/>
        <v>60</v>
      </c>
      <c r="O14" s="50">
        <f t="shared" si="4"/>
        <v>45</v>
      </c>
      <c r="P14" s="51" t="s">
        <v>117</v>
      </c>
      <c r="Q14" s="52" t="s">
        <v>153</v>
      </c>
      <c r="R14" s="73"/>
      <c r="S14" s="74"/>
      <c r="T14" s="75" t="s">
        <v>190</v>
      </c>
      <c r="U14" s="555" t="str">
        <f t="shared" si="0"/>
        <v/>
      </c>
      <c r="V14" s="57"/>
      <c r="W14" s="58"/>
      <c r="X14" s="299" t="str">
        <f t="shared" si="5"/>
        <v/>
      </c>
      <c r="Y14" s="536"/>
      <c r="Z14" s="59"/>
      <c r="AA14" s="60"/>
      <c r="AB14" s="475"/>
      <c r="AC14" s="62"/>
      <c r="AD14" s="62"/>
      <c r="AE14" s="60"/>
      <c r="AF14" s="475"/>
      <c r="AG14" s="62" t="s">
        <v>2</v>
      </c>
      <c r="AH14" s="62"/>
      <c r="AI14" s="62"/>
      <c r="AJ14" s="60"/>
      <c r="AK14" s="475"/>
      <c r="AL14" s="62"/>
      <c r="AM14" s="63"/>
      <c r="AN14" s="10"/>
      <c r="AO14" s="76" t="s">
        <v>190</v>
      </c>
      <c r="AP14" s="239"/>
      <c r="AQ14" s="428">
        <f t="shared" si="1"/>
        <v>60</v>
      </c>
      <c r="AS14" s="77"/>
      <c r="AT14" s="483"/>
      <c r="AU14" s="79"/>
      <c r="AV14" s="81" t="str">
        <f>IF(ISNUMBER($AP14),IF(AND($AP14&gt;=60,$AP14&lt;=100),"●",""),"")</f>
        <v/>
      </c>
      <c r="AW14" s="68"/>
      <c r="AX14" s="68"/>
      <c r="AY14" s="483"/>
      <c r="AZ14" s="79"/>
      <c r="BA14" s="79"/>
      <c r="BB14" s="79"/>
      <c r="BC14" s="80"/>
      <c r="BD14" s="255" t="str">
        <f t="shared" si="2"/>
        <v/>
      </c>
      <c r="BE14" s="72" t="str">
        <f t="shared" si="6"/>
        <v/>
      </c>
      <c r="BF14" s="57"/>
      <c r="BG14" s="58"/>
      <c r="BH14" s="1"/>
    </row>
    <row r="15" spans="1:60" ht="17.100000000000001" customHeight="1">
      <c r="A15" s="1"/>
      <c r="B15" s="1225"/>
      <c r="C15" s="1226"/>
      <c r="D15" s="1238"/>
      <c r="E15" s="1190" t="s">
        <v>236</v>
      </c>
      <c r="F15" s="1191"/>
      <c r="H15" s="48" t="s">
        <v>125</v>
      </c>
      <c r="I15" s="532">
        <f t="shared" si="3"/>
        <v>2</v>
      </c>
      <c r="J15" s="1196"/>
      <c r="K15" s="1197"/>
      <c r="L15" s="1196">
        <v>2</v>
      </c>
      <c r="M15" s="1197"/>
      <c r="N15" s="49">
        <f t="shared" si="7"/>
        <v>60</v>
      </c>
      <c r="O15" s="50">
        <f t="shared" si="4"/>
        <v>45</v>
      </c>
      <c r="P15" s="51" t="s">
        <v>117</v>
      </c>
      <c r="Q15" s="52" t="s">
        <v>154</v>
      </c>
      <c r="R15" s="73"/>
      <c r="S15" s="74"/>
      <c r="T15" s="75" t="s">
        <v>191</v>
      </c>
      <c r="U15" s="555" t="str">
        <f t="shared" si="0"/>
        <v/>
      </c>
      <c r="V15" s="57"/>
      <c r="W15" s="58"/>
      <c r="X15" s="299" t="str">
        <f t="shared" si="5"/>
        <v/>
      </c>
      <c r="Y15" s="536"/>
      <c r="Z15" s="59"/>
      <c r="AA15" s="60"/>
      <c r="AB15" s="475"/>
      <c r="AC15" s="62"/>
      <c r="AD15" s="62"/>
      <c r="AE15" s="60"/>
      <c r="AF15" s="475"/>
      <c r="AG15" s="62"/>
      <c r="AH15" s="62"/>
      <c r="AI15" s="62" t="s">
        <v>0</v>
      </c>
      <c r="AJ15" s="60"/>
      <c r="AK15" s="475"/>
      <c r="AL15" s="62"/>
      <c r="AM15" s="63"/>
      <c r="AN15" s="10"/>
      <c r="AO15" s="76" t="s">
        <v>191</v>
      </c>
      <c r="AP15" s="239"/>
      <c r="AQ15" s="428">
        <f t="shared" si="1"/>
        <v>60</v>
      </c>
      <c r="AS15" s="77"/>
      <c r="AT15" s="580" t="str">
        <f>IF(ISNUMBER($AP15),IF(AND($AP15&gt;=60,$AP15&lt;=100),"●",""),"")</f>
        <v/>
      </c>
      <c r="AU15" s="79"/>
      <c r="AV15" s="68"/>
      <c r="AW15" s="68"/>
      <c r="AX15" s="68"/>
      <c r="AY15" s="483"/>
      <c r="AZ15" s="79"/>
      <c r="BA15" s="79"/>
      <c r="BB15" s="79"/>
      <c r="BC15" s="80"/>
      <c r="BD15" s="255" t="str">
        <f t="shared" si="2"/>
        <v/>
      </c>
      <c r="BE15" s="72" t="str">
        <f t="shared" si="6"/>
        <v/>
      </c>
      <c r="BF15" s="57"/>
      <c r="BG15" s="58"/>
      <c r="BH15" s="1"/>
    </row>
    <row r="16" spans="1:60" ht="17.100000000000001" customHeight="1">
      <c r="A16" s="1"/>
      <c r="B16" s="1225"/>
      <c r="C16" s="1226"/>
      <c r="D16" s="1238"/>
      <c r="E16" s="1192"/>
      <c r="F16" s="1193"/>
      <c r="H16" s="48" t="s">
        <v>155</v>
      </c>
      <c r="I16" s="534">
        <f t="shared" si="3"/>
        <v>2</v>
      </c>
      <c r="J16" s="1196"/>
      <c r="K16" s="1197"/>
      <c r="L16" s="1198">
        <v>2</v>
      </c>
      <c r="M16" s="1197"/>
      <c r="N16" s="49">
        <f t="shared" si="7"/>
        <v>60</v>
      </c>
      <c r="O16" s="50">
        <f t="shared" si="4"/>
        <v>45</v>
      </c>
      <c r="P16" s="51" t="s">
        <v>117</v>
      </c>
      <c r="Q16" s="52" t="s">
        <v>156</v>
      </c>
      <c r="R16" s="73"/>
      <c r="S16" s="74"/>
      <c r="T16" s="75" t="s">
        <v>191</v>
      </c>
      <c r="U16" s="555" t="str">
        <f t="shared" si="0"/>
        <v/>
      </c>
      <c r="V16" s="57"/>
      <c r="W16" s="58"/>
      <c r="X16" s="299" t="str">
        <f t="shared" si="5"/>
        <v/>
      </c>
      <c r="Y16" s="536"/>
      <c r="Z16" s="59"/>
      <c r="AA16" s="60"/>
      <c r="AB16" s="475"/>
      <c r="AC16" s="62"/>
      <c r="AD16" s="62"/>
      <c r="AE16" s="60"/>
      <c r="AF16" s="475" t="s">
        <v>0</v>
      </c>
      <c r="AG16" s="62"/>
      <c r="AH16" s="62"/>
      <c r="AI16" s="62"/>
      <c r="AJ16" s="60"/>
      <c r="AK16" s="475"/>
      <c r="AL16" s="62"/>
      <c r="AM16" s="63"/>
      <c r="AN16" s="10"/>
      <c r="AO16" s="76" t="s">
        <v>191</v>
      </c>
      <c r="AP16" s="239"/>
      <c r="AQ16" s="428">
        <f t="shared" si="1"/>
        <v>60</v>
      </c>
      <c r="AS16" s="77"/>
      <c r="AT16" s="580" t="str">
        <f>IF(ISNUMBER($AP16),IF(AND($AP16&gt;=60,$AP16&lt;=100),"●",""),"")</f>
        <v/>
      </c>
      <c r="AU16" s="79"/>
      <c r="AV16" s="68"/>
      <c r="AW16" s="68"/>
      <c r="AX16" s="68"/>
      <c r="AY16" s="483"/>
      <c r="AZ16" s="79"/>
      <c r="BA16" s="79"/>
      <c r="BB16" s="79"/>
      <c r="BC16" s="80"/>
      <c r="BD16" s="255" t="str">
        <f t="shared" si="2"/>
        <v/>
      </c>
      <c r="BE16" s="72" t="str">
        <f t="shared" si="6"/>
        <v/>
      </c>
      <c r="BF16" s="57"/>
      <c r="BG16" s="58"/>
      <c r="BH16" s="1"/>
    </row>
    <row r="17" spans="1:60" ht="17.100000000000001" customHeight="1">
      <c r="A17" s="1"/>
      <c r="B17" s="1225"/>
      <c r="C17" s="1226"/>
      <c r="D17" s="1238"/>
      <c r="E17" s="1192"/>
      <c r="F17" s="1193"/>
      <c r="H17" s="48" t="s">
        <v>160</v>
      </c>
      <c r="I17" s="534">
        <f t="shared" si="3"/>
        <v>2</v>
      </c>
      <c r="J17" s="1196"/>
      <c r="K17" s="1197"/>
      <c r="L17" s="1198">
        <v>2</v>
      </c>
      <c r="M17" s="1197"/>
      <c r="N17" s="49">
        <f t="shared" si="7"/>
        <v>60</v>
      </c>
      <c r="O17" s="50">
        <f t="shared" si="4"/>
        <v>45</v>
      </c>
      <c r="P17" s="51" t="s">
        <v>117</v>
      </c>
      <c r="Q17" s="52" t="s">
        <v>156</v>
      </c>
      <c r="R17" s="73"/>
      <c r="S17" s="74"/>
      <c r="T17" s="75" t="s">
        <v>191</v>
      </c>
      <c r="U17" s="555" t="str">
        <f t="shared" si="0"/>
        <v/>
      </c>
      <c r="V17" s="57"/>
      <c r="W17" s="58"/>
      <c r="X17" s="299" t="str">
        <f t="shared" si="5"/>
        <v/>
      </c>
      <c r="Y17" s="536"/>
      <c r="Z17" s="59"/>
      <c r="AA17" s="60"/>
      <c r="AB17" s="475"/>
      <c r="AC17" s="62"/>
      <c r="AD17" s="62"/>
      <c r="AE17" s="60"/>
      <c r="AF17" s="475" t="s">
        <v>106</v>
      </c>
      <c r="AG17" s="62"/>
      <c r="AH17" s="62"/>
      <c r="AI17" s="62"/>
      <c r="AJ17" s="60"/>
      <c r="AK17" s="475"/>
      <c r="AL17" s="62"/>
      <c r="AM17" s="63"/>
      <c r="AN17" s="10"/>
      <c r="AO17" s="76" t="s">
        <v>191</v>
      </c>
      <c r="AP17" s="239"/>
      <c r="AQ17" s="428">
        <f t="shared" si="1"/>
        <v>60</v>
      </c>
      <c r="AS17" s="77"/>
      <c r="AT17" s="580" t="str">
        <f>IF(ISNUMBER($AP17),IF(AND($AP17&gt;=60,$AP17&lt;=100),"●",""),"")</f>
        <v/>
      </c>
      <c r="AU17" s="79"/>
      <c r="AV17" s="68"/>
      <c r="AW17" s="68"/>
      <c r="AX17" s="68"/>
      <c r="AY17" s="483"/>
      <c r="AZ17" s="79"/>
      <c r="BA17" s="79"/>
      <c r="BB17" s="79"/>
      <c r="BC17" s="80"/>
      <c r="BD17" s="255" t="str">
        <f t="shared" si="2"/>
        <v/>
      </c>
      <c r="BE17" s="72" t="str">
        <f t="shared" si="6"/>
        <v/>
      </c>
      <c r="BF17" s="57"/>
      <c r="BG17" s="58"/>
      <c r="BH17" s="1"/>
    </row>
    <row r="18" spans="1:60" ht="17.100000000000001" customHeight="1">
      <c r="A18" s="1"/>
      <c r="B18" s="1227"/>
      <c r="C18" s="1228"/>
      <c r="D18" s="1239"/>
      <c r="E18" s="1194"/>
      <c r="F18" s="1195"/>
      <c r="H18" s="83" t="s">
        <v>147</v>
      </c>
      <c r="I18" s="84">
        <f t="shared" si="3"/>
        <v>2</v>
      </c>
      <c r="J18" s="1268"/>
      <c r="K18" s="1269"/>
      <c r="L18" s="1268">
        <v>2</v>
      </c>
      <c r="M18" s="1269"/>
      <c r="N18" s="85">
        <f t="shared" si="7"/>
        <v>60</v>
      </c>
      <c r="O18" s="86">
        <f t="shared" si="4"/>
        <v>45</v>
      </c>
      <c r="P18" s="87" t="s">
        <v>109</v>
      </c>
      <c r="Q18" s="88" t="s">
        <v>156</v>
      </c>
      <c r="R18" s="89"/>
      <c r="S18" s="90"/>
      <c r="T18" s="91" t="s">
        <v>191</v>
      </c>
      <c r="U18" s="92" t="str">
        <f t="shared" si="0"/>
        <v/>
      </c>
      <c r="V18" s="93"/>
      <c r="W18" s="94"/>
      <c r="X18" s="322" t="str">
        <f t="shared" si="5"/>
        <v/>
      </c>
      <c r="Y18" s="536"/>
      <c r="Z18" s="95"/>
      <c r="AA18" s="96"/>
      <c r="AB18" s="97"/>
      <c r="AC18" s="98"/>
      <c r="AD18" s="98"/>
      <c r="AE18" s="96"/>
      <c r="AF18" s="97"/>
      <c r="AG18" s="98" t="s">
        <v>2</v>
      </c>
      <c r="AH18" s="98"/>
      <c r="AI18" s="98"/>
      <c r="AJ18" s="96"/>
      <c r="AK18" s="97"/>
      <c r="AL18" s="98"/>
      <c r="AM18" s="99"/>
      <c r="AN18" s="10"/>
      <c r="AO18" s="100" t="s">
        <v>191</v>
      </c>
      <c r="AP18" s="240"/>
      <c r="AQ18" s="429">
        <f t="shared" si="1"/>
        <v>60</v>
      </c>
      <c r="AS18" s="101"/>
      <c r="AT18" s="102" t="str">
        <f>IF(ISNUMBER($AP18),IF(AND($AP18&gt;=60,$AP18&lt;=100),"●",""),"")</f>
        <v/>
      </c>
      <c r="AU18" s="103"/>
      <c r="AV18" s="104"/>
      <c r="AW18" s="104"/>
      <c r="AX18" s="104"/>
      <c r="AY18" s="105"/>
      <c r="AZ18" s="103"/>
      <c r="BA18" s="103"/>
      <c r="BB18" s="103"/>
      <c r="BC18" s="106"/>
      <c r="BD18" s="256" t="str">
        <f t="shared" si="2"/>
        <v/>
      </c>
      <c r="BE18" s="107" t="str">
        <f t="shared" si="6"/>
        <v/>
      </c>
      <c r="BF18" s="93"/>
      <c r="BG18" s="94"/>
      <c r="BH18" s="1"/>
    </row>
    <row r="19" spans="1:60" ht="17.100000000000001" customHeight="1">
      <c r="A19" s="1"/>
      <c r="B19" s="1167" t="s">
        <v>26</v>
      </c>
      <c r="C19" s="1168"/>
      <c r="D19" s="1173" t="s">
        <v>254</v>
      </c>
      <c r="E19" s="1174"/>
      <c r="F19" s="1175"/>
      <c r="H19" s="494" t="s">
        <v>255</v>
      </c>
      <c r="I19" s="495">
        <f>SUM(J19:M19)</f>
        <v>2</v>
      </c>
      <c r="J19" s="1182"/>
      <c r="K19" s="1183"/>
      <c r="L19" s="660">
        <v>2</v>
      </c>
      <c r="M19" s="661"/>
      <c r="N19" s="515">
        <f>I19*30</f>
        <v>60</v>
      </c>
      <c r="O19" s="108">
        <f>N19*45/60</f>
        <v>45</v>
      </c>
      <c r="P19" s="109" t="s">
        <v>117</v>
      </c>
      <c r="Q19" s="110" t="s">
        <v>106</v>
      </c>
      <c r="R19" s="111" t="s">
        <v>226</v>
      </c>
      <c r="S19" s="112"/>
      <c r="T19" s="113" t="s">
        <v>53</v>
      </c>
      <c r="U19" s="43"/>
      <c r="V19" s="44"/>
      <c r="W19" s="147" t="str">
        <f>IF($X19="○",$O19,"")</f>
        <v/>
      </c>
      <c r="X19" s="422" t="str">
        <f>IF($AP19&gt;=60,"○","")</f>
        <v/>
      </c>
      <c r="Y19" s="10"/>
      <c r="Z19" s="117"/>
      <c r="AA19" s="118"/>
      <c r="AB19" s="119"/>
      <c r="AC19" s="120" t="s">
        <v>3</v>
      </c>
      <c r="AD19" s="120"/>
      <c r="AE19" s="118"/>
      <c r="AF19" s="119"/>
      <c r="AG19" s="120"/>
      <c r="AH19" s="120"/>
      <c r="AI19" s="120"/>
      <c r="AJ19" s="118"/>
      <c r="AK19" s="119"/>
      <c r="AL19" s="120"/>
      <c r="AM19" s="121"/>
      <c r="AN19" s="10"/>
      <c r="AO19" s="122" t="s">
        <v>53</v>
      </c>
      <c r="AP19" s="242"/>
      <c r="AQ19" s="430">
        <f t="shared" si="1"/>
        <v>60</v>
      </c>
      <c r="AS19" s="581" t="str">
        <f>IF(ISNUMBER($AP19),IF(AND($AP19&gt;=60,$AP19&lt;=100),"●",""),"")</f>
        <v/>
      </c>
      <c r="AT19" s="43"/>
      <c r="AU19" s="44"/>
      <c r="AV19" s="45"/>
      <c r="AW19" s="45"/>
      <c r="AX19" s="45"/>
      <c r="AY19" s="582" t="str">
        <f>IF(ISNUMBER($AP19),IF(AND($AP19&gt;=60,$AP19&lt;=100),"●",""),"")</f>
        <v/>
      </c>
      <c r="AZ19" s="44"/>
      <c r="BA19" s="44"/>
      <c r="BB19" s="44"/>
      <c r="BC19" s="46"/>
      <c r="BD19" s="254" t="str">
        <f t="shared" si="2"/>
        <v/>
      </c>
      <c r="BE19" s="149"/>
      <c r="BF19" s="44"/>
      <c r="BG19" s="147" t="str">
        <f>IF(ISNUMBER($AP19),IF(AND($AP19&gt;=60,$AP19&lt;=100),$AQ19*45/60,""),"")</f>
        <v/>
      </c>
      <c r="BH19" s="1"/>
    </row>
    <row r="20" spans="1:60" ht="17.100000000000001" customHeight="1">
      <c r="A20" s="1"/>
      <c r="B20" s="1169"/>
      <c r="C20" s="1170"/>
      <c r="D20" s="1176"/>
      <c r="E20" s="1177"/>
      <c r="F20" s="1178"/>
      <c r="H20" s="170" t="s">
        <v>204</v>
      </c>
      <c r="I20" s="171">
        <f>SUM(J20:M20)</f>
        <v>4</v>
      </c>
      <c r="J20" s="1184">
        <v>4</v>
      </c>
      <c r="K20" s="1185"/>
      <c r="L20" s="1328"/>
      <c r="M20" s="1187"/>
      <c r="N20" s="49">
        <f>I20*30</f>
        <v>120</v>
      </c>
      <c r="O20" s="126">
        <f>N20*45/60</f>
        <v>90</v>
      </c>
      <c r="P20" s="127" t="s">
        <v>117</v>
      </c>
      <c r="Q20" s="52" t="s">
        <v>106</v>
      </c>
      <c r="R20" s="73"/>
      <c r="S20" s="74" t="s">
        <v>106</v>
      </c>
      <c r="T20" s="75" t="s">
        <v>106</v>
      </c>
      <c r="U20" s="483"/>
      <c r="V20" s="79"/>
      <c r="W20" s="154" t="str">
        <f>IF($X20="○",$O20,"")</f>
        <v/>
      </c>
      <c r="X20" s="423" t="str">
        <f>IF($AP20&gt;=60,"○","")</f>
        <v/>
      </c>
      <c r="Y20" s="10"/>
      <c r="Z20" s="59"/>
      <c r="AA20" s="60" t="s">
        <v>3</v>
      </c>
      <c r="AB20" s="475"/>
      <c r="AC20" s="62"/>
      <c r="AD20" s="62"/>
      <c r="AE20" s="60"/>
      <c r="AF20" s="475"/>
      <c r="AG20" s="62"/>
      <c r="AH20" s="62"/>
      <c r="AI20" s="62"/>
      <c r="AJ20" s="60"/>
      <c r="AK20" s="475"/>
      <c r="AL20" s="62"/>
      <c r="AM20" s="63"/>
      <c r="AN20" s="10"/>
      <c r="AO20" s="131" t="s">
        <v>106</v>
      </c>
      <c r="AP20" s="244"/>
      <c r="AQ20" s="431">
        <f t="shared" si="1"/>
        <v>120</v>
      </c>
      <c r="AS20" s="157" t="str">
        <f>IF(ISNUMBER($AP20),IF(AND($AP20&gt;=60,$AP20&lt;=100),"●",""),"")</f>
        <v/>
      </c>
      <c r="AT20" s="161"/>
      <c r="AU20" s="159"/>
      <c r="AV20" s="160"/>
      <c r="AW20" s="160"/>
      <c r="AX20" s="160"/>
      <c r="AY20" s="161"/>
      <c r="AZ20" s="159"/>
      <c r="BA20" s="159"/>
      <c r="BB20" s="159"/>
      <c r="BC20" s="162"/>
      <c r="BD20" s="563" t="str">
        <f t="shared" si="2"/>
        <v/>
      </c>
      <c r="BE20" s="195"/>
      <c r="BF20" s="159"/>
      <c r="BG20" s="191" t="str">
        <f>IF(ISNUMBER($AP20),IF(AND($AP20&gt;=60,$AP20&lt;=100),$AQ20*45/60,""),"")</f>
        <v/>
      </c>
      <c r="BH20" s="1"/>
    </row>
    <row r="21" spans="1:60" ht="17.100000000000001" customHeight="1">
      <c r="A21" s="1"/>
      <c r="B21" s="1169"/>
      <c r="C21" s="1170"/>
      <c r="D21" s="1176"/>
      <c r="E21" s="1177"/>
      <c r="F21" s="1178"/>
      <c r="H21" s="170" t="s">
        <v>206</v>
      </c>
      <c r="I21" s="171">
        <f>SUM(J21:M21)</f>
        <v>2</v>
      </c>
      <c r="J21" s="531"/>
      <c r="K21" s="187">
        <v>2</v>
      </c>
      <c r="L21" s="1328"/>
      <c r="M21" s="1187"/>
      <c r="N21" s="49">
        <f>I21*30</f>
        <v>60</v>
      </c>
      <c r="O21" s="126">
        <f>N21*45/60</f>
        <v>45</v>
      </c>
      <c r="P21" s="127" t="s">
        <v>218</v>
      </c>
      <c r="Q21" s="52" t="s">
        <v>106</v>
      </c>
      <c r="R21" s="73"/>
      <c r="S21" s="74" t="s">
        <v>106</v>
      </c>
      <c r="T21" s="75" t="s">
        <v>106</v>
      </c>
      <c r="U21" s="483"/>
      <c r="V21" s="79"/>
      <c r="W21" s="154" t="str">
        <f>IF($X21="○",$O21,"")</f>
        <v/>
      </c>
      <c r="X21" s="423" t="str">
        <f>IF($AP21&gt;=60,"○","")</f>
        <v/>
      </c>
      <c r="Y21" s="10"/>
      <c r="Z21" s="59" t="s">
        <v>106</v>
      </c>
      <c r="AA21" s="60"/>
      <c r="AB21" s="475"/>
      <c r="AC21" s="62"/>
      <c r="AD21" s="62" t="s">
        <v>3</v>
      </c>
      <c r="AE21" s="60"/>
      <c r="AF21" s="475"/>
      <c r="AG21" s="62"/>
      <c r="AH21" s="62"/>
      <c r="AI21" s="62"/>
      <c r="AJ21" s="60"/>
      <c r="AK21" s="475"/>
      <c r="AL21" s="62" t="s">
        <v>3</v>
      </c>
      <c r="AM21" s="63"/>
      <c r="AN21" s="10"/>
      <c r="AO21" s="131" t="s">
        <v>106</v>
      </c>
      <c r="AP21" s="244"/>
      <c r="AQ21" s="431">
        <f t="shared" si="1"/>
        <v>60</v>
      </c>
      <c r="AS21" s="157" t="str">
        <f>IF(ISNUMBER($AP21),IF(AND($AP21&gt;=60,$AP21&lt;=100),"●",""),"")</f>
        <v/>
      </c>
      <c r="AT21" s="158"/>
      <c r="AU21" s="159"/>
      <c r="AV21" s="160"/>
      <c r="AW21" s="160"/>
      <c r="AX21" s="160"/>
      <c r="AY21" s="161"/>
      <c r="AZ21" s="159"/>
      <c r="BA21" s="159"/>
      <c r="BB21" s="159"/>
      <c r="BC21" s="162"/>
      <c r="BD21" s="257" t="str">
        <f t="shared" si="2"/>
        <v/>
      </c>
      <c r="BE21" s="163"/>
      <c r="BF21" s="79"/>
      <c r="BG21" s="154" t="str">
        <f>IF(ISNUMBER($AP21),IF(AND($AP21&gt;=60,$AP21&lt;=100),$AQ21*45/60,""),"")</f>
        <v/>
      </c>
      <c r="BH21" s="1"/>
    </row>
    <row r="22" spans="1:60" ht="17.100000000000001" customHeight="1">
      <c r="A22" s="1"/>
      <c r="B22" s="1169"/>
      <c r="C22" s="1170"/>
      <c r="D22" s="1176"/>
      <c r="E22" s="1177"/>
      <c r="F22" s="1178"/>
      <c r="H22" s="170" t="s">
        <v>173</v>
      </c>
      <c r="I22" s="171">
        <f>SUM(J22:M22)</f>
        <v>2</v>
      </c>
      <c r="J22" s="1188"/>
      <c r="K22" s="1189"/>
      <c r="L22" s="487">
        <v>2</v>
      </c>
      <c r="M22" s="498"/>
      <c r="N22" s="559">
        <f>I22*30</f>
        <v>60</v>
      </c>
      <c r="O22" s="560">
        <f>N22*45/60</f>
        <v>45</v>
      </c>
      <c r="P22" s="561" t="s">
        <v>218</v>
      </c>
      <c r="Q22" s="186" t="s">
        <v>106</v>
      </c>
      <c r="R22" s="151"/>
      <c r="S22" s="152" t="s">
        <v>106</v>
      </c>
      <c r="T22" s="153" t="s">
        <v>106</v>
      </c>
      <c r="U22" s="69"/>
      <c r="V22" s="70"/>
      <c r="W22" s="491" t="str">
        <f>IF($X22="○",$O22,"")</f>
        <v/>
      </c>
      <c r="X22" s="425" t="str">
        <f>IF($AP22&gt;=60,"○","")</f>
        <v/>
      </c>
      <c r="Y22" s="10"/>
      <c r="Z22" s="328" t="s">
        <v>106</v>
      </c>
      <c r="AA22" s="274"/>
      <c r="AB22" s="518"/>
      <c r="AC22" s="344"/>
      <c r="AD22" s="344" t="s">
        <v>3</v>
      </c>
      <c r="AE22" s="274"/>
      <c r="AF22" s="273"/>
      <c r="AG22" s="344"/>
      <c r="AH22" s="344"/>
      <c r="AI22" s="344"/>
      <c r="AJ22" s="274"/>
      <c r="AK22" s="273"/>
      <c r="AL22" s="344" t="s">
        <v>3</v>
      </c>
      <c r="AM22" s="562"/>
      <c r="AN22" s="10"/>
      <c r="AO22" s="156" t="s">
        <v>106</v>
      </c>
      <c r="AP22" s="249"/>
      <c r="AQ22" s="433">
        <f t="shared" si="1"/>
        <v>60</v>
      </c>
      <c r="AS22" s="281" t="str">
        <f>IF(ISNUMBER($AP22),IF(AND($AP22&gt;=60,$AP22&lt;=100),"●",""),"")</f>
        <v/>
      </c>
      <c r="AT22" s="179"/>
      <c r="AU22" s="70"/>
      <c r="AV22" s="180"/>
      <c r="AW22" s="180"/>
      <c r="AX22" s="180"/>
      <c r="AY22" s="69"/>
      <c r="AZ22" s="70"/>
      <c r="BA22" s="70"/>
      <c r="BB22" s="70"/>
      <c r="BC22" s="71"/>
      <c r="BD22" s="492" t="str">
        <f t="shared" si="2"/>
        <v/>
      </c>
      <c r="BE22" s="474"/>
      <c r="BF22" s="70"/>
      <c r="BG22" s="491" t="str">
        <f>IF(ISNUMBER($AP22),IF(AND($AP22&gt;=60,$AP22&lt;=100),$AQ22*45/60,""),"")</f>
        <v/>
      </c>
      <c r="BH22" s="1"/>
    </row>
    <row r="23" spans="1:60" ht="17.100000000000001" customHeight="1">
      <c r="A23" s="1"/>
      <c r="B23" s="1169"/>
      <c r="C23" s="1170"/>
      <c r="D23" s="1179"/>
      <c r="E23" s="1180"/>
      <c r="F23" s="1181"/>
      <c r="H23" s="135" t="s">
        <v>174</v>
      </c>
      <c r="I23" s="136">
        <f t="shared" ref="I23" si="8">SUM(J23:M23)</f>
        <v>10</v>
      </c>
      <c r="J23" s="1199"/>
      <c r="K23" s="1200"/>
      <c r="L23" s="1201">
        <v>10</v>
      </c>
      <c r="M23" s="1202"/>
      <c r="N23" s="558">
        <f t="shared" ref="N23" si="9">I23*30</f>
        <v>300</v>
      </c>
      <c r="O23" s="50">
        <f t="shared" ref="O23" si="10">N23*45/60</f>
        <v>225</v>
      </c>
      <c r="P23" s="51" t="s">
        <v>218</v>
      </c>
      <c r="Q23" s="150" t="s">
        <v>106</v>
      </c>
      <c r="R23" s="151"/>
      <c r="S23" s="152" t="s">
        <v>106</v>
      </c>
      <c r="T23" s="153" t="s">
        <v>106</v>
      </c>
      <c r="U23" s="105"/>
      <c r="V23" s="103"/>
      <c r="W23" s="573" t="str">
        <f t="shared" ref="W23" si="11">IF($X23="○",$O23,"")</f>
        <v/>
      </c>
      <c r="X23" s="425" t="str">
        <f t="shared" ref="X23" si="12">IF($AP23&gt;=60,"○","")</f>
        <v/>
      </c>
      <c r="Y23" s="10"/>
      <c r="Z23" s="59" t="s">
        <v>3</v>
      </c>
      <c r="AA23" s="60" t="s">
        <v>3</v>
      </c>
      <c r="AB23" s="155"/>
      <c r="AC23" s="62"/>
      <c r="AD23" s="62" t="s">
        <v>3</v>
      </c>
      <c r="AE23" s="60" t="s">
        <v>3</v>
      </c>
      <c r="AF23" s="475"/>
      <c r="AG23" s="62"/>
      <c r="AH23" s="62"/>
      <c r="AI23" s="62"/>
      <c r="AJ23" s="60" t="s">
        <v>3</v>
      </c>
      <c r="AK23" s="475"/>
      <c r="AL23" s="62" t="s">
        <v>3</v>
      </c>
      <c r="AM23" s="63" t="s">
        <v>3</v>
      </c>
      <c r="AN23" s="10"/>
      <c r="AO23" s="156" t="s">
        <v>106</v>
      </c>
      <c r="AP23" s="248"/>
      <c r="AQ23" s="433">
        <f t="shared" si="1"/>
        <v>300</v>
      </c>
      <c r="AR23" s="497"/>
      <c r="AS23" s="324" t="str">
        <f t="shared" ref="AS23" si="13">IF(ISNUMBER($AP23),IF(AND($AP23&gt;=60,$AP23&lt;=100),"●",""),"")</f>
        <v/>
      </c>
      <c r="AT23" s="105"/>
      <c r="AU23" s="103"/>
      <c r="AV23" s="104"/>
      <c r="AW23" s="104"/>
      <c r="AX23" s="104"/>
      <c r="AY23" s="105"/>
      <c r="AZ23" s="103"/>
      <c r="BA23" s="103"/>
      <c r="BB23" s="103"/>
      <c r="BC23" s="106"/>
      <c r="BD23" s="256" t="str">
        <f t="shared" si="2"/>
        <v/>
      </c>
      <c r="BE23" s="188"/>
      <c r="BF23" s="103"/>
      <c r="BG23" s="573" t="str">
        <f t="shared" ref="BG23" si="14">IF(ISNUMBER($AP23),IF(AND($AP23&gt;=60,$AP23&lt;=100),$AQ23*45/60,""),"")</f>
        <v/>
      </c>
      <c r="BH23" s="1"/>
    </row>
    <row r="24" spans="1:60" ht="17.100000000000001" customHeight="1">
      <c r="A24" s="1"/>
      <c r="B24" s="1169"/>
      <c r="C24" s="1170"/>
      <c r="D24" s="1203" t="s">
        <v>245</v>
      </c>
      <c r="E24" s="1204"/>
      <c r="F24" s="1205"/>
      <c r="H24" s="164" t="s">
        <v>108</v>
      </c>
      <c r="I24" s="165">
        <f t="shared" ref="I24:I40" si="15">SUM(J24:M24)</f>
        <v>2</v>
      </c>
      <c r="J24" s="1212">
        <v>2</v>
      </c>
      <c r="K24" s="1213"/>
      <c r="L24" s="1212"/>
      <c r="M24" s="1213"/>
      <c r="N24" s="515">
        <f t="shared" ref="N24:N33" si="16">I24*30</f>
        <v>60</v>
      </c>
      <c r="O24" s="108">
        <f t="shared" ref="O24:O40" si="17">N24*45/60</f>
        <v>45</v>
      </c>
      <c r="P24" s="109" t="s">
        <v>194</v>
      </c>
      <c r="Q24" s="110" t="s">
        <v>14</v>
      </c>
      <c r="R24" s="111" t="s">
        <v>2</v>
      </c>
      <c r="S24" s="112"/>
      <c r="T24" s="113" t="s">
        <v>106</v>
      </c>
      <c r="U24" s="114"/>
      <c r="V24" s="115" t="str">
        <f>IF($X24="○",$O24,"")</f>
        <v/>
      </c>
      <c r="W24" s="116"/>
      <c r="X24" s="422" t="str">
        <f t="shared" si="5"/>
        <v/>
      </c>
      <c r="Y24" s="10"/>
      <c r="Z24" s="117"/>
      <c r="AA24" s="118"/>
      <c r="AB24" s="119" t="s">
        <v>0</v>
      </c>
      <c r="AC24" s="120"/>
      <c r="AD24" s="120"/>
      <c r="AE24" s="118"/>
      <c r="AF24" s="119"/>
      <c r="AG24" s="120"/>
      <c r="AH24" s="120"/>
      <c r="AI24" s="120"/>
      <c r="AJ24" s="118"/>
      <c r="AK24" s="119"/>
      <c r="AL24" s="120"/>
      <c r="AM24" s="121"/>
      <c r="AN24" s="10"/>
      <c r="AO24" s="122" t="s">
        <v>106</v>
      </c>
      <c r="AP24" s="242"/>
      <c r="AQ24" s="430">
        <f t="shared" ref="AQ24:AQ48" si="18">N24</f>
        <v>60</v>
      </c>
      <c r="AR24" s="519"/>
      <c r="AS24" s="564" t="str">
        <f>IF(ISNUMBER($AP24),IF(AND($AP24&gt;=60,$AP24&lt;=100),"●",""),"")</f>
        <v/>
      </c>
      <c r="AT24" s="565"/>
      <c r="AU24" s="566"/>
      <c r="AV24" s="567"/>
      <c r="AW24" s="567"/>
      <c r="AX24" s="567"/>
      <c r="AY24" s="568"/>
      <c r="AZ24" s="569"/>
      <c r="BA24" s="569"/>
      <c r="BB24" s="569"/>
      <c r="BC24" s="570"/>
      <c r="BD24" s="257" t="str">
        <f t="shared" si="2"/>
        <v/>
      </c>
      <c r="BE24" s="571"/>
      <c r="BF24" s="572" t="str">
        <f>IF(ISNUMBER($AP24),IF(AND($AP24&gt;=60,$AP24&lt;=100),$AQ24*45/60,""),"")</f>
        <v/>
      </c>
      <c r="BG24" s="570"/>
      <c r="BH24" s="1"/>
    </row>
    <row r="25" spans="1:60" ht="17.100000000000001" customHeight="1">
      <c r="A25" s="1"/>
      <c r="B25" s="1169"/>
      <c r="C25" s="1170"/>
      <c r="D25" s="1206"/>
      <c r="E25" s="1207"/>
      <c r="F25" s="1208"/>
      <c r="H25" s="124" t="s">
        <v>51</v>
      </c>
      <c r="I25" s="125">
        <f t="shared" si="15"/>
        <v>2</v>
      </c>
      <c r="J25" s="1214">
        <v>2</v>
      </c>
      <c r="K25" s="1215"/>
      <c r="L25" s="1214"/>
      <c r="M25" s="1215"/>
      <c r="N25" s="49">
        <f t="shared" si="16"/>
        <v>60</v>
      </c>
      <c r="O25" s="126">
        <f t="shared" si="17"/>
        <v>45</v>
      </c>
      <c r="P25" s="127" t="s">
        <v>194</v>
      </c>
      <c r="Q25" s="52" t="s">
        <v>14</v>
      </c>
      <c r="R25" s="73" t="s">
        <v>2</v>
      </c>
      <c r="S25" s="74"/>
      <c r="T25" s="75" t="s">
        <v>106</v>
      </c>
      <c r="U25" s="496"/>
      <c r="V25" s="129" t="str">
        <f>IF($X25="○",$O25,"")</f>
        <v/>
      </c>
      <c r="W25" s="130"/>
      <c r="X25" s="423" t="str">
        <f t="shared" si="5"/>
        <v/>
      </c>
      <c r="Y25" s="10"/>
      <c r="Z25" s="59"/>
      <c r="AA25" s="60"/>
      <c r="AB25" s="475" t="s">
        <v>0</v>
      </c>
      <c r="AC25" s="62"/>
      <c r="AD25" s="62"/>
      <c r="AE25" s="60"/>
      <c r="AF25" s="475"/>
      <c r="AG25" s="62"/>
      <c r="AH25" s="62"/>
      <c r="AI25" s="62"/>
      <c r="AJ25" s="60"/>
      <c r="AK25" s="475"/>
      <c r="AL25" s="62"/>
      <c r="AM25" s="63"/>
      <c r="AN25" s="10"/>
      <c r="AO25" s="131" t="s">
        <v>106</v>
      </c>
      <c r="AP25" s="244"/>
      <c r="AQ25" s="431">
        <f t="shared" si="18"/>
        <v>60</v>
      </c>
      <c r="AR25" s="519"/>
      <c r="AS25" s="65" t="str">
        <f>IF(ISNUMBER($AP25),IF(AND($AP25&gt;=60,$AP25&lt;=100),"●",""),"")</f>
        <v/>
      </c>
      <c r="AT25" s="483"/>
      <c r="AU25" s="79"/>
      <c r="AV25" s="132"/>
      <c r="AW25" s="132"/>
      <c r="AX25" s="132"/>
      <c r="AY25" s="496"/>
      <c r="AZ25" s="133"/>
      <c r="BA25" s="133"/>
      <c r="BB25" s="133"/>
      <c r="BC25" s="130"/>
      <c r="BD25" s="255" t="str">
        <f t="shared" si="2"/>
        <v/>
      </c>
      <c r="BE25" s="134"/>
      <c r="BF25" s="129" t="str">
        <f>IF(ISNUMBER($AP25),IF(AND($AP25&gt;=60,$AP25&lt;=100),$AQ25*45/60,""),"")</f>
        <v/>
      </c>
      <c r="BG25" s="130"/>
      <c r="BH25" s="1"/>
    </row>
    <row r="26" spans="1:60" ht="16.5" customHeight="1">
      <c r="A26" s="1"/>
      <c r="B26" s="1169"/>
      <c r="C26" s="1170"/>
      <c r="D26" s="1206"/>
      <c r="E26" s="1207"/>
      <c r="F26" s="1208"/>
      <c r="H26" s="135" t="s">
        <v>188</v>
      </c>
      <c r="I26" s="136">
        <f t="shared" si="15"/>
        <v>2</v>
      </c>
      <c r="J26" s="1216">
        <v>2</v>
      </c>
      <c r="K26" s="1217"/>
      <c r="L26" s="1216"/>
      <c r="M26" s="1217"/>
      <c r="N26" s="49">
        <f t="shared" si="16"/>
        <v>60</v>
      </c>
      <c r="O26" s="137">
        <f t="shared" si="17"/>
        <v>45</v>
      </c>
      <c r="P26" s="138" t="s">
        <v>194</v>
      </c>
      <c r="Q26" s="88" t="s">
        <v>157</v>
      </c>
      <c r="R26" s="89" t="s">
        <v>2</v>
      </c>
      <c r="S26" s="90"/>
      <c r="T26" s="91" t="s">
        <v>106</v>
      </c>
      <c r="U26" s="139"/>
      <c r="V26" s="140" t="str">
        <f>IF($X26="○",$O26,"")</f>
        <v/>
      </c>
      <c r="W26" s="141"/>
      <c r="X26" s="424" t="str">
        <f t="shared" si="5"/>
        <v/>
      </c>
      <c r="Y26" s="10"/>
      <c r="Z26" s="95"/>
      <c r="AA26" s="96"/>
      <c r="AB26" s="97" t="s">
        <v>0</v>
      </c>
      <c r="AC26" s="98"/>
      <c r="AD26" s="98"/>
      <c r="AE26" s="96"/>
      <c r="AF26" s="97"/>
      <c r="AG26" s="98"/>
      <c r="AH26" s="98"/>
      <c r="AI26" s="98"/>
      <c r="AJ26" s="96"/>
      <c r="AK26" s="97"/>
      <c r="AL26" s="98"/>
      <c r="AM26" s="99"/>
      <c r="AN26" s="10"/>
      <c r="AO26" s="142" t="s">
        <v>106</v>
      </c>
      <c r="AP26" s="246"/>
      <c r="AQ26" s="432">
        <f t="shared" si="18"/>
        <v>60</v>
      </c>
      <c r="AR26" s="519"/>
      <c r="AS26" s="143" t="str">
        <f>IF(ISNUMBER($AP26),IF(AND($AP26&gt;=60,$AP26&lt;=100),"●",""),"")</f>
        <v/>
      </c>
      <c r="AT26" s="105"/>
      <c r="AU26" s="103"/>
      <c r="AV26" s="144"/>
      <c r="AW26" s="144"/>
      <c r="AX26" s="144"/>
      <c r="AY26" s="139"/>
      <c r="AZ26" s="145"/>
      <c r="BA26" s="145"/>
      <c r="BB26" s="145"/>
      <c r="BC26" s="141"/>
      <c r="BD26" s="256" t="str">
        <f t="shared" si="2"/>
        <v/>
      </c>
      <c r="BE26" s="146"/>
      <c r="BF26" s="140" t="str">
        <f>IF(ISNUMBER($AP26),IF(AND($AP26&gt;=60,$AP26&lt;=100),$AQ26*45/60,""),"")</f>
        <v/>
      </c>
      <c r="BG26" s="141"/>
      <c r="BH26" s="1"/>
    </row>
    <row r="27" spans="1:60" ht="17.100000000000001" customHeight="1">
      <c r="A27" s="1"/>
      <c r="B27" s="1169"/>
      <c r="C27" s="1170"/>
      <c r="D27" s="1206"/>
      <c r="E27" s="1207"/>
      <c r="F27" s="1208"/>
      <c r="H27" s="625" t="s">
        <v>181</v>
      </c>
      <c r="I27" s="626">
        <f t="shared" si="15"/>
        <v>2</v>
      </c>
      <c r="J27" s="1218">
        <v>2</v>
      </c>
      <c r="K27" s="1219"/>
      <c r="L27" s="1162"/>
      <c r="M27" s="1162"/>
      <c r="N27" s="627">
        <f t="shared" si="16"/>
        <v>60</v>
      </c>
      <c r="O27" s="628">
        <f t="shared" si="17"/>
        <v>45</v>
      </c>
      <c r="P27" s="30" t="s">
        <v>117</v>
      </c>
      <c r="Q27" s="110" t="s">
        <v>2</v>
      </c>
      <c r="R27" s="111" t="s">
        <v>27</v>
      </c>
      <c r="S27" s="112"/>
      <c r="T27" s="113" t="s">
        <v>28</v>
      </c>
      <c r="U27" s="43"/>
      <c r="V27" s="44"/>
      <c r="W27" s="147" t="str">
        <f t="shared" ref="W27:W48" si="19">IF($X27="○",$O27,"")</f>
        <v/>
      </c>
      <c r="X27" s="422" t="str">
        <f t="shared" si="5"/>
        <v/>
      </c>
      <c r="Y27" s="10"/>
      <c r="Z27" s="117"/>
      <c r="AA27" s="118"/>
      <c r="AB27" s="148"/>
      <c r="AC27" s="120" t="s">
        <v>0</v>
      </c>
      <c r="AD27" s="120"/>
      <c r="AE27" s="118"/>
      <c r="AF27" s="119"/>
      <c r="AG27" s="120"/>
      <c r="AH27" s="120"/>
      <c r="AI27" s="120"/>
      <c r="AJ27" s="118"/>
      <c r="AK27" s="119"/>
      <c r="AL27" s="120"/>
      <c r="AM27" s="121"/>
      <c r="AN27" s="10"/>
      <c r="AO27" s="122" t="s">
        <v>49</v>
      </c>
      <c r="AP27" s="242"/>
      <c r="AQ27" s="430">
        <f t="shared" si="18"/>
        <v>60</v>
      </c>
      <c r="AR27" s="519"/>
      <c r="AS27" s="42" t="str">
        <f>IF(ISNUMBER($AP27),IF(AND($AP27&gt;=60,$AP27&lt;=100),"●",""),"")</f>
        <v/>
      </c>
      <c r="AT27" s="43"/>
      <c r="AU27" s="44"/>
      <c r="AV27" s="45"/>
      <c r="AW27" s="45"/>
      <c r="AX27" s="45"/>
      <c r="AY27" s="114"/>
      <c r="AZ27" s="111" t="str">
        <f>IF(ISNUMBER($AP27),IF(AND($AP27&gt;=60,$AP27&lt;=100),"●",""),"")</f>
        <v/>
      </c>
      <c r="BA27" s="44"/>
      <c r="BB27" s="44"/>
      <c r="BC27" s="46"/>
      <c r="BD27" s="257" t="str">
        <f t="shared" si="2"/>
        <v/>
      </c>
      <c r="BE27" s="149"/>
      <c r="BF27" s="44"/>
      <c r="BG27" s="147" t="str">
        <f t="shared" ref="BG27:BG48" si="20">IF(ISNUMBER($AP27),IF(AND($AP27&gt;=60,$AP27&lt;=100),$AQ27*45/60,""),"")</f>
        <v/>
      </c>
      <c r="BH27" s="1"/>
    </row>
    <row r="28" spans="1:60" ht="17.100000000000001" customHeight="1">
      <c r="A28" s="1"/>
      <c r="B28" s="1169"/>
      <c r="C28" s="1170"/>
      <c r="D28" s="1206"/>
      <c r="E28" s="1207"/>
      <c r="F28" s="1208"/>
      <c r="H28" s="629" t="s">
        <v>134</v>
      </c>
      <c r="I28" s="630">
        <f t="shared" si="15"/>
        <v>2</v>
      </c>
      <c r="J28" s="1320">
        <v>2</v>
      </c>
      <c r="K28" s="1340"/>
      <c r="L28" s="1327"/>
      <c r="M28" s="1158"/>
      <c r="N28" s="631">
        <f t="shared" si="16"/>
        <v>60</v>
      </c>
      <c r="O28" s="632">
        <v>34.5</v>
      </c>
      <c r="P28" s="51" t="s">
        <v>117</v>
      </c>
      <c r="Q28" s="150" t="s">
        <v>2</v>
      </c>
      <c r="R28" s="151" t="s">
        <v>29</v>
      </c>
      <c r="S28" s="152"/>
      <c r="T28" s="153" t="s">
        <v>30</v>
      </c>
      <c r="U28" s="483"/>
      <c r="V28" s="79"/>
      <c r="W28" s="154" t="str">
        <f t="shared" si="19"/>
        <v/>
      </c>
      <c r="X28" s="425" t="str">
        <f t="shared" si="5"/>
        <v/>
      </c>
      <c r="Y28" s="10"/>
      <c r="Z28" s="59"/>
      <c r="AA28" s="60"/>
      <c r="AB28" s="155"/>
      <c r="AC28" s="62" t="s">
        <v>0</v>
      </c>
      <c r="AD28" s="62"/>
      <c r="AE28" s="60"/>
      <c r="AF28" s="475"/>
      <c r="AG28" s="62"/>
      <c r="AH28" s="62"/>
      <c r="AI28" s="62"/>
      <c r="AJ28" s="60"/>
      <c r="AK28" s="475"/>
      <c r="AL28" s="62"/>
      <c r="AM28" s="63"/>
      <c r="AN28" s="10"/>
      <c r="AO28" s="156" t="s">
        <v>207</v>
      </c>
      <c r="AP28" s="248"/>
      <c r="AQ28" s="433">
        <f t="shared" si="18"/>
        <v>60</v>
      </c>
      <c r="AR28" s="519"/>
      <c r="AS28" s="157" t="str">
        <f>IF(ISNUMBER($AP28),IF(AND($AP28&gt;=60,$AP28&lt;=100),"●",""),"")</f>
        <v/>
      </c>
      <c r="AT28" s="158"/>
      <c r="AU28" s="159"/>
      <c r="AV28" s="160"/>
      <c r="AW28" s="160"/>
      <c r="AX28" s="160"/>
      <c r="AY28" s="161"/>
      <c r="AZ28" s="159"/>
      <c r="BA28" s="159"/>
      <c r="BB28" s="73" t="str">
        <f t="shared" ref="BB28:BB40" si="21">IF(ISNUMBER($AP28),IF(AND($AP28&gt;=60,$AP28&lt;=100),"●",""),"")</f>
        <v/>
      </c>
      <c r="BC28" s="162"/>
      <c r="BD28" s="257" t="str">
        <f t="shared" si="2"/>
        <v/>
      </c>
      <c r="BE28" s="163"/>
      <c r="BF28" s="79"/>
      <c r="BG28" s="154" t="str">
        <f t="shared" si="20"/>
        <v/>
      </c>
      <c r="BH28" s="1"/>
    </row>
    <row r="29" spans="1:60" ht="17.100000000000001" customHeight="1">
      <c r="A29" s="1"/>
      <c r="B29" s="1169"/>
      <c r="C29" s="1170"/>
      <c r="D29" s="1206"/>
      <c r="E29" s="1207"/>
      <c r="F29" s="1208"/>
      <c r="H29" s="633" t="s">
        <v>31</v>
      </c>
      <c r="I29" s="634">
        <f t="shared" si="15"/>
        <v>1</v>
      </c>
      <c r="J29" s="635"/>
      <c r="K29" s="636"/>
      <c r="L29" s="637"/>
      <c r="M29" s="642">
        <v>1</v>
      </c>
      <c r="N29" s="631">
        <f t="shared" si="16"/>
        <v>30</v>
      </c>
      <c r="O29" s="632">
        <v>12</v>
      </c>
      <c r="P29" s="51" t="s">
        <v>117</v>
      </c>
      <c r="Q29" s="166" t="s">
        <v>2</v>
      </c>
      <c r="R29" s="73" t="s">
        <v>29</v>
      </c>
      <c r="S29" s="74"/>
      <c r="T29" s="75" t="s">
        <v>207</v>
      </c>
      <c r="U29" s="483"/>
      <c r="V29" s="79"/>
      <c r="W29" s="154" t="str">
        <f t="shared" si="19"/>
        <v/>
      </c>
      <c r="X29" s="423" t="str">
        <f t="shared" si="5"/>
        <v/>
      </c>
      <c r="Y29" s="10"/>
      <c r="Z29" s="59"/>
      <c r="AA29" s="60"/>
      <c r="AB29" s="155"/>
      <c r="AC29" s="62" t="s">
        <v>0</v>
      </c>
      <c r="AD29" s="62"/>
      <c r="AE29" s="60"/>
      <c r="AF29" s="475"/>
      <c r="AG29" s="62"/>
      <c r="AH29" s="62"/>
      <c r="AI29" s="62"/>
      <c r="AJ29" s="60"/>
      <c r="AK29" s="475"/>
      <c r="AL29" s="62"/>
      <c r="AM29" s="63"/>
      <c r="AN29" s="10"/>
      <c r="AO29" s="131" t="s">
        <v>207</v>
      </c>
      <c r="AP29" s="249"/>
      <c r="AQ29" s="431">
        <f t="shared" si="18"/>
        <v>30</v>
      </c>
      <c r="AR29" s="519"/>
      <c r="AS29" s="157" t="str">
        <f t="shared" ref="AS29:AS42" si="22">IF(ISNUMBER($AP29),IF(AND($AP29&gt;=60,$AP29&lt;=100),"●",""),"")</f>
        <v/>
      </c>
      <c r="AT29" s="168"/>
      <c r="AU29" s="79"/>
      <c r="AV29" s="68"/>
      <c r="AW29" s="68"/>
      <c r="AX29" s="68"/>
      <c r="AY29" s="161"/>
      <c r="AZ29" s="79"/>
      <c r="BA29" s="79"/>
      <c r="BB29" s="73" t="str">
        <f t="shared" si="21"/>
        <v/>
      </c>
      <c r="BC29" s="80"/>
      <c r="BD29" s="255" t="str">
        <f t="shared" si="2"/>
        <v/>
      </c>
      <c r="BE29" s="163"/>
      <c r="BF29" s="79"/>
      <c r="BG29" s="154" t="str">
        <f t="shared" si="20"/>
        <v/>
      </c>
      <c r="BH29" s="1"/>
    </row>
    <row r="30" spans="1:60" ht="17.100000000000001" customHeight="1">
      <c r="A30" s="1"/>
      <c r="B30" s="1169"/>
      <c r="C30" s="1170"/>
      <c r="D30" s="1206"/>
      <c r="E30" s="1207"/>
      <c r="F30" s="1208"/>
      <c r="H30" s="638" t="s">
        <v>136</v>
      </c>
      <c r="I30" s="639">
        <f t="shared" si="15"/>
        <v>1</v>
      </c>
      <c r="J30" s="635"/>
      <c r="K30" s="640"/>
      <c r="L30" s="641"/>
      <c r="M30" s="642">
        <v>1</v>
      </c>
      <c r="N30" s="631">
        <f t="shared" si="16"/>
        <v>30</v>
      </c>
      <c r="O30" s="632">
        <f t="shared" si="17"/>
        <v>22.5</v>
      </c>
      <c r="P30" s="51" t="s">
        <v>117</v>
      </c>
      <c r="Q30" s="52" t="s">
        <v>2</v>
      </c>
      <c r="R30" s="151" t="s">
        <v>32</v>
      </c>
      <c r="S30" s="152"/>
      <c r="T30" s="153" t="s">
        <v>33</v>
      </c>
      <c r="U30" s="483"/>
      <c r="V30" s="79"/>
      <c r="W30" s="154" t="str">
        <f t="shared" si="19"/>
        <v/>
      </c>
      <c r="X30" s="425" t="str">
        <f t="shared" si="5"/>
        <v/>
      </c>
      <c r="Y30" s="10"/>
      <c r="Z30" s="59"/>
      <c r="AA30" s="60"/>
      <c r="AB30" s="155"/>
      <c r="AC30" s="62" t="s">
        <v>0</v>
      </c>
      <c r="AD30" s="62"/>
      <c r="AE30" s="60"/>
      <c r="AF30" s="475"/>
      <c r="AG30" s="62"/>
      <c r="AH30" s="62"/>
      <c r="AI30" s="62"/>
      <c r="AJ30" s="60"/>
      <c r="AK30" s="475"/>
      <c r="AL30" s="62"/>
      <c r="AM30" s="63"/>
      <c r="AN30" s="10"/>
      <c r="AO30" s="156" t="s">
        <v>52</v>
      </c>
      <c r="AP30" s="244"/>
      <c r="AQ30" s="431">
        <f t="shared" si="18"/>
        <v>30</v>
      </c>
      <c r="AR30" s="519"/>
      <c r="AS30" s="157" t="str">
        <f t="shared" si="22"/>
        <v/>
      </c>
      <c r="AT30" s="483"/>
      <c r="AU30" s="159"/>
      <c r="AV30" s="160"/>
      <c r="AW30" s="160"/>
      <c r="AX30" s="160"/>
      <c r="AY30" s="161"/>
      <c r="AZ30" s="159"/>
      <c r="BA30" s="151" t="str">
        <f>IF(ISNUMBER($AP30),IF(AND($AP30&gt;=60,$AP30&lt;=100),"●",""),"")</f>
        <v/>
      </c>
      <c r="BB30" s="159"/>
      <c r="BC30" s="162"/>
      <c r="BD30" s="257" t="str">
        <f t="shared" si="2"/>
        <v/>
      </c>
      <c r="BE30" s="163"/>
      <c r="BF30" s="79"/>
      <c r="BG30" s="154" t="str">
        <f t="shared" si="20"/>
        <v/>
      </c>
      <c r="BH30" s="1"/>
    </row>
    <row r="31" spans="1:60" ht="17.100000000000001" customHeight="1">
      <c r="A31" s="1"/>
      <c r="B31" s="1169"/>
      <c r="C31" s="1170"/>
      <c r="D31" s="1206"/>
      <c r="E31" s="1207"/>
      <c r="F31" s="1208"/>
      <c r="H31" s="643" t="s">
        <v>137</v>
      </c>
      <c r="I31" s="644">
        <f t="shared" si="15"/>
        <v>2</v>
      </c>
      <c r="J31" s="1165">
        <v>2</v>
      </c>
      <c r="K31" s="1166"/>
      <c r="L31" s="645"/>
      <c r="M31" s="646"/>
      <c r="N31" s="631">
        <f t="shared" si="16"/>
        <v>60</v>
      </c>
      <c r="O31" s="632">
        <f t="shared" si="17"/>
        <v>45</v>
      </c>
      <c r="P31" s="51" t="s">
        <v>117</v>
      </c>
      <c r="Q31" s="150" t="s">
        <v>2</v>
      </c>
      <c r="R31" s="151" t="s">
        <v>29</v>
      </c>
      <c r="S31" s="152"/>
      <c r="T31" s="153" t="s">
        <v>207</v>
      </c>
      <c r="U31" s="483"/>
      <c r="V31" s="79"/>
      <c r="W31" s="154" t="str">
        <f t="shared" si="19"/>
        <v/>
      </c>
      <c r="X31" s="425" t="str">
        <f t="shared" si="5"/>
        <v/>
      </c>
      <c r="Y31" s="10"/>
      <c r="Z31" s="59"/>
      <c r="AA31" s="60"/>
      <c r="AB31" s="155"/>
      <c r="AC31" s="62" t="s">
        <v>0</v>
      </c>
      <c r="AD31" s="62"/>
      <c r="AE31" s="60"/>
      <c r="AF31" s="475"/>
      <c r="AG31" s="62"/>
      <c r="AH31" s="62"/>
      <c r="AI31" s="62"/>
      <c r="AJ31" s="60"/>
      <c r="AK31" s="475"/>
      <c r="AL31" s="62"/>
      <c r="AM31" s="63"/>
      <c r="AN31" s="10"/>
      <c r="AO31" s="459" t="s">
        <v>207</v>
      </c>
      <c r="AP31" s="250"/>
      <c r="AQ31" s="431">
        <f t="shared" si="18"/>
        <v>60</v>
      </c>
      <c r="AR31" s="519"/>
      <c r="AS31" s="157" t="str">
        <f t="shared" si="22"/>
        <v/>
      </c>
      <c r="AT31" s="158"/>
      <c r="AU31" s="159"/>
      <c r="AV31" s="160"/>
      <c r="AW31" s="160"/>
      <c r="AX31" s="160"/>
      <c r="AY31" s="161"/>
      <c r="AZ31" s="159"/>
      <c r="BA31" s="159"/>
      <c r="BB31" s="73" t="str">
        <f t="shared" si="21"/>
        <v/>
      </c>
      <c r="BC31" s="162"/>
      <c r="BD31" s="257" t="str">
        <f t="shared" si="2"/>
        <v/>
      </c>
      <c r="BE31" s="163"/>
      <c r="BF31" s="79"/>
      <c r="BG31" s="154" t="str">
        <f t="shared" si="20"/>
        <v/>
      </c>
      <c r="BH31" s="1"/>
    </row>
    <row r="32" spans="1:60" ht="17.100000000000001" customHeight="1">
      <c r="A32" s="1"/>
      <c r="B32" s="1169"/>
      <c r="C32" s="1170"/>
      <c r="D32" s="1206"/>
      <c r="E32" s="1207"/>
      <c r="F32" s="1208"/>
      <c r="H32" s="647" t="s">
        <v>138</v>
      </c>
      <c r="I32" s="648">
        <f t="shared" si="15"/>
        <v>2</v>
      </c>
      <c r="J32" s="1165">
        <v>2</v>
      </c>
      <c r="K32" s="1166"/>
      <c r="L32" s="645"/>
      <c r="M32" s="646"/>
      <c r="N32" s="631">
        <f t="shared" si="16"/>
        <v>60</v>
      </c>
      <c r="O32" s="632">
        <f t="shared" si="17"/>
        <v>45</v>
      </c>
      <c r="P32" s="51" t="s">
        <v>117</v>
      </c>
      <c r="Q32" s="150" t="s">
        <v>2</v>
      </c>
      <c r="R32" s="151" t="s">
        <v>29</v>
      </c>
      <c r="S32" s="152"/>
      <c r="T32" s="153" t="s">
        <v>207</v>
      </c>
      <c r="U32" s="483"/>
      <c r="V32" s="79"/>
      <c r="W32" s="154" t="str">
        <f t="shared" si="19"/>
        <v/>
      </c>
      <c r="X32" s="423" t="str">
        <f t="shared" si="5"/>
        <v/>
      </c>
      <c r="Y32" s="10"/>
      <c r="Z32" s="59"/>
      <c r="AA32" s="60"/>
      <c r="AB32" s="155"/>
      <c r="AC32" s="62" t="s">
        <v>0</v>
      </c>
      <c r="AD32" s="62"/>
      <c r="AE32" s="60"/>
      <c r="AF32" s="475"/>
      <c r="AG32" s="62"/>
      <c r="AH32" s="62"/>
      <c r="AI32" s="62"/>
      <c r="AJ32" s="60"/>
      <c r="AK32" s="475"/>
      <c r="AL32" s="62"/>
      <c r="AM32" s="63"/>
      <c r="AN32" s="10"/>
      <c r="AO32" s="156" t="s">
        <v>207</v>
      </c>
      <c r="AP32" s="251"/>
      <c r="AQ32" s="431">
        <f t="shared" si="18"/>
        <v>60</v>
      </c>
      <c r="AR32" s="519"/>
      <c r="AS32" s="157" t="str">
        <f t="shared" si="22"/>
        <v/>
      </c>
      <c r="AT32" s="158"/>
      <c r="AU32" s="159"/>
      <c r="AV32" s="160"/>
      <c r="AW32" s="160"/>
      <c r="AX32" s="160"/>
      <c r="AY32" s="161"/>
      <c r="AZ32" s="159"/>
      <c r="BA32" s="159"/>
      <c r="BB32" s="73" t="str">
        <f t="shared" si="21"/>
        <v/>
      </c>
      <c r="BC32" s="162"/>
      <c r="BD32" s="257" t="str">
        <f t="shared" si="2"/>
        <v/>
      </c>
      <c r="BE32" s="163"/>
      <c r="BF32" s="79"/>
      <c r="BG32" s="154" t="str">
        <f t="shared" si="20"/>
        <v/>
      </c>
      <c r="BH32" s="1"/>
    </row>
    <row r="33" spans="1:60" ht="17.100000000000001" customHeight="1">
      <c r="A33" s="1"/>
      <c r="B33" s="1169"/>
      <c r="C33" s="1170"/>
      <c r="D33" s="1206"/>
      <c r="E33" s="1207"/>
      <c r="F33" s="1208"/>
      <c r="H33" s="647" t="s">
        <v>114</v>
      </c>
      <c r="I33" s="648">
        <f t="shared" si="15"/>
        <v>2</v>
      </c>
      <c r="J33" s="1165">
        <v>2</v>
      </c>
      <c r="K33" s="1166"/>
      <c r="L33" s="645"/>
      <c r="M33" s="646"/>
      <c r="N33" s="631">
        <f t="shared" si="16"/>
        <v>60</v>
      </c>
      <c r="O33" s="632">
        <f t="shared" si="17"/>
        <v>45</v>
      </c>
      <c r="P33" s="51" t="s">
        <v>117</v>
      </c>
      <c r="Q33" s="172" t="s">
        <v>2</v>
      </c>
      <c r="R33" s="73" t="s">
        <v>34</v>
      </c>
      <c r="S33" s="74"/>
      <c r="T33" s="75" t="s">
        <v>35</v>
      </c>
      <c r="U33" s="483"/>
      <c r="V33" s="79"/>
      <c r="W33" s="154" t="str">
        <f t="shared" si="19"/>
        <v/>
      </c>
      <c r="X33" s="423" t="str">
        <f t="shared" si="5"/>
        <v/>
      </c>
      <c r="Y33" s="10"/>
      <c r="Z33" s="59"/>
      <c r="AA33" s="60"/>
      <c r="AB33" s="155"/>
      <c r="AC33" s="62" t="s">
        <v>0</v>
      </c>
      <c r="AD33" s="62"/>
      <c r="AE33" s="60"/>
      <c r="AF33" s="475"/>
      <c r="AG33" s="62"/>
      <c r="AH33" s="62"/>
      <c r="AI33" s="62"/>
      <c r="AJ33" s="60"/>
      <c r="AK33" s="475"/>
      <c r="AL33" s="62"/>
      <c r="AM33" s="63"/>
      <c r="AN33" s="10"/>
      <c r="AO33" s="131" t="s">
        <v>53</v>
      </c>
      <c r="AP33" s="251"/>
      <c r="AQ33" s="431">
        <f t="shared" si="18"/>
        <v>60</v>
      </c>
      <c r="AR33" s="519"/>
      <c r="AS33" s="157" t="str">
        <f t="shared" si="22"/>
        <v/>
      </c>
      <c r="AT33" s="173"/>
      <c r="AU33" s="79"/>
      <c r="AV33" s="68"/>
      <c r="AW33" s="68"/>
      <c r="AX33" s="68"/>
      <c r="AY33" s="174" t="str">
        <f>IF(ISNUMBER($AP33),IF(AND($AP33&gt;=60,$AP33&lt;=100),"●",""),"")</f>
        <v/>
      </c>
      <c r="AZ33" s="79"/>
      <c r="BA33" s="79"/>
      <c r="BB33" s="79"/>
      <c r="BC33" s="80"/>
      <c r="BD33" s="257" t="str">
        <f t="shared" si="2"/>
        <v/>
      </c>
      <c r="BE33" s="163"/>
      <c r="BF33" s="79"/>
      <c r="BG33" s="154" t="str">
        <f t="shared" si="20"/>
        <v/>
      </c>
      <c r="BH33" s="1"/>
    </row>
    <row r="34" spans="1:60" ht="17.100000000000001" customHeight="1">
      <c r="A34" s="1"/>
      <c r="B34" s="1169"/>
      <c r="C34" s="1170"/>
      <c r="D34" s="1206"/>
      <c r="E34" s="1207"/>
      <c r="F34" s="1208"/>
      <c r="H34" s="647" t="s">
        <v>115</v>
      </c>
      <c r="I34" s="648">
        <f t="shared" si="15"/>
        <v>1</v>
      </c>
      <c r="J34" s="635"/>
      <c r="K34" s="636"/>
      <c r="L34" s="637">
        <v>1</v>
      </c>
      <c r="M34" s="649"/>
      <c r="N34" s="631">
        <f>I34*30</f>
        <v>30</v>
      </c>
      <c r="O34" s="632">
        <f t="shared" si="17"/>
        <v>22.5</v>
      </c>
      <c r="P34" s="51" t="s">
        <v>117</v>
      </c>
      <c r="Q34" s="175" t="s">
        <v>2</v>
      </c>
      <c r="R34" s="176" t="s">
        <v>34</v>
      </c>
      <c r="S34" s="177"/>
      <c r="T34" s="55" t="s">
        <v>35</v>
      </c>
      <c r="U34" s="483"/>
      <c r="V34" s="79"/>
      <c r="W34" s="154" t="str">
        <f t="shared" si="19"/>
        <v/>
      </c>
      <c r="X34" s="423" t="str">
        <f t="shared" si="5"/>
        <v/>
      </c>
      <c r="Y34" s="10"/>
      <c r="Z34" s="59"/>
      <c r="AA34" s="60"/>
      <c r="AB34" s="155"/>
      <c r="AC34" s="62" t="s">
        <v>0</v>
      </c>
      <c r="AD34" s="62"/>
      <c r="AE34" s="60"/>
      <c r="AF34" s="475"/>
      <c r="AG34" s="62"/>
      <c r="AH34" s="62"/>
      <c r="AI34" s="62"/>
      <c r="AJ34" s="60"/>
      <c r="AK34" s="475"/>
      <c r="AL34" s="62"/>
      <c r="AM34" s="63"/>
      <c r="AN34" s="10"/>
      <c r="AO34" s="131" t="s">
        <v>53</v>
      </c>
      <c r="AP34" s="251"/>
      <c r="AQ34" s="431">
        <f t="shared" si="18"/>
        <v>30</v>
      </c>
      <c r="AR34" s="519"/>
      <c r="AS34" s="157" t="str">
        <f t="shared" si="22"/>
        <v/>
      </c>
      <c r="AT34" s="179"/>
      <c r="AU34" s="70"/>
      <c r="AV34" s="180"/>
      <c r="AW34" s="180"/>
      <c r="AX34" s="180"/>
      <c r="AY34" s="174" t="str">
        <f>IF(ISNUMBER($AP34),IF(AND($AP34&gt;=60,$AP34&lt;=100),"●",""),"")</f>
        <v/>
      </c>
      <c r="AZ34" s="70"/>
      <c r="BA34" s="70"/>
      <c r="BB34" s="70"/>
      <c r="BC34" s="71"/>
      <c r="BD34" s="257" t="str">
        <f t="shared" si="2"/>
        <v/>
      </c>
      <c r="BE34" s="163"/>
      <c r="BF34" s="79"/>
      <c r="BG34" s="154" t="str">
        <f t="shared" si="20"/>
        <v/>
      </c>
      <c r="BH34" s="1"/>
    </row>
    <row r="35" spans="1:60" ht="17.100000000000001" customHeight="1">
      <c r="A35" s="1"/>
      <c r="B35" s="1169"/>
      <c r="C35" s="1170"/>
      <c r="D35" s="1206"/>
      <c r="E35" s="1207"/>
      <c r="F35" s="1208"/>
      <c r="H35" s="647" t="s">
        <v>251</v>
      </c>
      <c r="I35" s="648">
        <f t="shared" si="15"/>
        <v>2</v>
      </c>
      <c r="J35" s="650"/>
      <c r="K35" s="651"/>
      <c r="L35" s="1327">
        <v>2</v>
      </c>
      <c r="M35" s="1158"/>
      <c r="N35" s="631">
        <f t="shared" ref="N35:N40" si="23">I35*30</f>
        <v>60</v>
      </c>
      <c r="O35" s="632">
        <v>22.5</v>
      </c>
      <c r="P35" s="51" t="s">
        <v>117</v>
      </c>
      <c r="Q35" s="172" t="s">
        <v>2</v>
      </c>
      <c r="R35" s="461" t="s">
        <v>29</v>
      </c>
      <c r="S35" s="462"/>
      <c r="T35" s="75" t="s">
        <v>207</v>
      </c>
      <c r="U35" s="483"/>
      <c r="V35" s="79"/>
      <c r="W35" s="154" t="str">
        <f t="shared" si="19"/>
        <v/>
      </c>
      <c r="X35" s="423" t="str">
        <f t="shared" si="5"/>
        <v/>
      </c>
      <c r="Y35" s="10"/>
      <c r="Z35" s="59"/>
      <c r="AA35" s="60"/>
      <c r="AB35" s="155"/>
      <c r="AC35" s="62" t="s">
        <v>0</v>
      </c>
      <c r="AD35" s="62"/>
      <c r="AE35" s="60"/>
      <c r="AF35" s="475"/>
      <c r="AG35" s="62"/>
      <c r="AH35" s="62"/>
      <c r="AI35" s="62"/>
      <c r="AJ35" s="60"/>
      <c r="AK35" s="475"/>
      <c r="AL35" s="62"/>
      <c r="AM35" s="63"/>
      <c r="AN35" s="10"/>
      <c r="AO35" s="459" t="s">
        <v>207</v>
      </c>
      <c r="AP35" s="251"/>
      <c r="AQ35" s="431">
        <f t="shared" si="18"/>
        <v>60</v>
      </c>
      <c r="AR35" s="519"/>
      <c r="AS35" s="157" t="str">
        <f t="shared" si="22"/>
        <v/>
      </c>
      <c r="AT35" s="173"/>
      <c r="AU35" s="181"/>
      <c r="AV35" s="182"/>
      <c r="AW35" s="182"/>
      <c r="AX35" s="182"/>
      <c r="AY35" s="168"/>
      <c r="AZ35" s="181"/>
      <c r="BA35" s="181"/>
      <c r="BB35" s="73" t="str">
        <f t="shared" si="21"/>
        <v/>
      </c>
      <c r="BC35" s="183"/>
      <c r="BD35" s="257" t="str">
        <f t="shared" si="2"/>
        <v/>
      </c>
      <c r="BE35" s="163"/>
      <c r="BF35" s="79"/>
      <c r="BG35" s="154" t="str">
        <f t="shared" si="20"/>
        <v/>
      </c>
      <c r="BH35" s="1"/>
    </row>
    <row r="36" spans="1:60" ht="17.100000000000001" customHeight="1">
      <c r="A36" s="1"/>
      <c r="B36" s="1169"/>
      <c r="C36" s="1170"/>
      <c r="D36" s="1206"/>
      <c r="E36" s="1207"/>
      <c r="F36" s="1208"/>
      <c r="H36" s="647" t="s">
        <v>231</v>
      </c>
      <c r="I36" s="648">
        <f t="shared" si="15"/>
        <v>1</v>
      </c>
      <c r="J36" s="650"/>
      <c r="K36" s="651"/>
      <c r="L36" s="652"/>
      <c r="M36" s="653">
        <v>1</v>
      </c>
      <c r="N36" s="631">
        <f t="shared" si="23"/>
        <v>30</v>
      </c>
      <c r="O36" s="632">
        <f t="shared" si="17"/>
        <v>22.5</v>
      </c>
      <c r="P36" s="51" t="s">
        <v>117</v>
      </c>
      <c r="Q36" s="175" t="s">
        <v>106</v>
      </c>
      <c r="R36" s="151" t="s">
        <v>195</v>
      </c>
      <c r="S36" s="152"/>
      <c r="T36" s="153" t="s">
        <v>207</v>
      </c>
      <c r="U36" s="483"/>
      <c r="V36" s="79"/>
      <c r="W36" s="154" t="str">
        <f t="shared" si="19"/>
        <v/>
      </c>
      <c r="X36" s="423" t="str">
        <f t="shared" si="5"/>
        <v/>
      </c>
      <c r="Y36" s="10"/>
      <c r="Z36" s="59"/>
      <c r="AA36" s="60"/>
      <c r="AB36" s="155"/>
      <c r="AC36" s="62" t="s">
        <v>3</v>
      </c>
      <c r="AD36" s="62"/>
      <c r="AE36" s="60"/>
      <c r="AF36" s="475"/>
      <c r="AG36" s="62"/>
      <c r="AH36" s="62"/>
      <c r="AI36" s="62"/>
      <c r="AJ36" s="60"/>
      <c r="AK36" s="475"/>
      <c r="AL36" s="62"/>
      <c r="AM36" s="63"/>
      <c r="AN36" s="10"/>
      <c r="AO36" s="459" t="s">
        <v>207</v>
      </c>
      <c r="AP36" s="251"/>
      <c r="AQ36" s="431">
        <f t="shared" si="18"/>
        <v>30</v>
      </c>
      <c r="AR36" s="519"/>
      <c r="AS36" s="157" t="str">
        <f t="shared" si="22"/>
        <v/>
      </c>
      <c r="AT36" s="179"/>
      <c r="AU36" s="159"/>
      <c r="AV36" s="160"/>
      <c r="AW36" s="160"/>
      <c r="AX36" s="160"/>
      <c r="AY36" s="161"/>
      <c r="AZ36" s="159"/>
      <c r="BA36" s="159"/>
      <c r="BB36" s="73" t="str">
        <f t="shared" si="21"/>
        <v/>
      </c>
      <c r="BC36" s="162"/>
      <c r="BD36" s="257" t="str">
        <f t="shared" si="2"/>
        <v/>
      </c>
      <c r="BE36" s="163"/>
      <c r="BF36" s="79"/>
      <c r="BG36" s="154" t="str">
        <f t="shared" si="20"/>
        <v/>
      </c>
      <c r="BH36" s="1"/>
    </row>
    <row r="37" spans="1:60" ht="17.100000000000001" customHeight="1">
      <c r="A37" s="1"/>
      <c r="B37" s="1169"/>
      <c r="C37" s="1170"/>
      <c r="D37" s="1206"/>
      <c r="E37" s="1207"/>
      <c r="F37" s="1208"/>
      <c r="H37" s="654" t="s">
        <v>59</v>
      </c>
      <c r="I37" s="655">
        <f t="shared" si="15"/>
        <v>2</v>
      </c>
      <c r="J37" s="650"/>
      <c r="K37" s="651"/>
      <c r="L37" s="1327">
        <v>2</v>
      </c>
      <c r="M37" s="1158"/>
      <c r="N37" s="631">
        <f t="shared" si="23"/>
        <v>60</v>
      </c>
      <c r="O37" s="632">
        <v>22.5</v>
      </c>
      <c r="P37" s="51" t="s">
        <v>117</v>
      </c>
      <c r="Q37" s="166" t="s">
        <v>2</v>
      </c>
      <c r="R37" s="73" t="s">
        <v>29</v>
      </c>
      <c r="S37" s="74"/>
      <c r="T37" s="75" t="s">
        <v>207</v>
      </c>
      <c r="U37" s="483"/>
      <c r="V37" s="79"/>
      <c r="W37" s="154" t="str">
        <f t="shared" si="19"/>
        <v/>
      </c>
      <c r="X37" s="423" t="str">
        <f t="shared" si="5"/>
        <v/>
      </c>
      <c r="Y37" s="10"/>
      <c r="Z37" s="59"/>
      <c r="AA37" s="60"/>
      <c r="AB37" s="155"/>
      <c r="AC37" s="62" t="s">
        <v>0</v>
      </c>
      <c r="AD37" s="62"/>
      <c r="AE37" s="60"/>
      <c r="AF37" s="475"/>
      <c r="AG37" s="62"/>
      <c r="AH37" s="62"/>
      <c r="AI37" s="62"/>
      <c r="AJ37" s="60"/>
      <c r="AK37" s="475"/>
      <c r="AL37" s="62"/>
      <c r="AM37" s="63"/>
      <c r="AN37" s="10"/>
      <c r="AO37" s="458" t="s">
        <v>207</v>
      </c>
      <c r="AP37" s="252"/>
      <c r="AQ37" s="431">
        <f t="shared" si="18"/>
        <v>60</v>
      </c>
      <c r="AR37" s="497"/>
      <c r="AS37" s="157" t="str">
        <f t="shared" si="22"/>
        <v/>
      </c>
      <c r="AT37" s="168"/>
      <c r="AU37" s="79"/>
      <c r="AV37" s="68"/>
      <c r="AW37" s="68"/>
      <c r="AX37" s="68"/>
      <c r="AY37" s="483"/>
      <c r="AZ37" s="79"/>
      <c r="BA37" s="79"/>
      <c r="BB37" s="73" t="str">
        <f t="shared" si="21"/>
        <v/>
      </c>
      <c r="BC37" s="80"/>
      <c r="BD37" s="255" t="str">
        <f t="shared" si="2"/>
        <v/>
      </c>
      <c r="BE37" s="163"/>
      <c r="BF37" s="79"/>
      <c r="BG37" s="154" t="str">
        <f t="shared" si="20"/>
        <v/>
      </c>
      <c r="BH37" s="1"/>
    </row>
    <row r="38" spans="1:60" ht="17.100000000000001" customHeight="1">
      <c r="A38" s="1"/>
      <c r="B38" s="1169"/>
      <c r="C38" s="1170"/>
      <c r="D38" s="1206"/>
      <c r="E38" s="1207"/>
      <c r="F38" s="1208"/>
      <c r="H38" s="656" t="s">
        <v>256</v>
      </c>
      <c r="I38" s="639">
        <f t="shared" si="15"/>
        <v>1</v>
      </c>
      <c r="J38" s="657"/>
      <c r="K38" s="651">
        <v>1</v>
      </c>
      <c r="L38" s="1159"/>
      <c r="M38" s="1158"/>
      <c r="N38" s="658">
        <f t="shared" si="23"/>
        <v>30</v>
      </c>
      <c r="O38" s="659">
        <f t="shared" si="17"/>
        <v>22.5</v>
      </c>
      <c r="P38" s="602" t="s">
        <v>117</v>
      </c>
      <c r="Q38" s="614" t="s">
        <v>2</v>
      </c>
      <c r="R38" s="615" t="s">
        <v>34</v>
      </c>
      <c r="S38" s="616"/>
      <c r="T38" s="617" t="s">
        <v>35</v>
      </c>
      <c r="U38" s="603"/>
      <c r="V38" s="604"/>
      <c r="W38" s="605" t="str">
        <f t="shared" si="19"/>
        <v/>
      </c>
      <c r="X38" s="600" t="str">
        <f t="shared" si="5"/>
        <v/>
      </c>
      <c r="Y38" s="10"/>
      <c r="Z38" s="59"/>
      <c r="AA38" s="60"/>
      <c r="AB38" s="155"/>
      <c r="AC38" s="62" t="s">
        <v>0</v>
      </c>
      <c r="AD38" s="62"/>
      <c r="AE38" s="60"/>
      <c r="AF38" s="475"/>
      <c r="AG38" s="62"/>
      <c r="AH38" s="62"/>
      <c r="AI38" s="62"/>
      <c r="AJ38" s="60"/>
      <c r="AK38" s="475"/>
      <c r="AL38" s="62"/>
      <c r="AM38" s="63"/>
      <c r="AN38" s="10"/>
      <c r="AO38" s="618" t="s">
        <v>53</v>
      </c>
      <c r="AP38" s="619"/>
      <c r="AQ38" s="431">
        <f t="shared" si="18"/>
        <v>30</v>
      </c>
      <c r="AR38" s="497"/>
      <c r="AS38" s="623" t="str">
        <f t="shared" si="22"/>
        <v/>
      </c>
      <c r="AT38" s="608"/>
      <c r="AU38" s="612"/>
      <c r="AV38" s="607"/>
      <c r="AW38" s="607"/>
      <c r="AX38" s="607"/>
      <c r="AY38" s="621" t="str">
        <f>IF(ISNUMBER($AP38),IF(AND($AP38&gt;=60,$AP38&lt;=100),"●",""),"")</f>
        <v/>
      </c>
      <c r="AZ38" s="612"/>
      <c r="BA38" s="612"/>
      <c r="BB38" s="612"/>
      <c r="BC38" s="624"/>
      <c r="BD38" s="257" t="str">
        <f t="shared" si="2"/>
        <v/>
      </c>
      <c r="BE38" s="609"/>
      <c r="BF38" s="604"/>
      <c r="BG38" s="605" t="str">
        <f t="shared" si="20"/>
        <v/>
      </c>
      <c r="BH38" s="1"/>
    </row>
    <row r="39" spans="1:60" ht="17.100000000000001" customHeight="1">
      <c r="A39" s="1"/>
      <c r="B39" s="1169"/>
      <c r="C39" s="1170"/>
      <c r="D39" s="1206"/>
      <c r="E39" s="1207"/>
      <c r="F39" s="1208"/>
      <c r="H39" s="643" t="s">
        <v>257</v>
      </c>
      <c r="I39" s="644">
        <f t="shared" si="15"/>
        <v>1</v>
      </c>
      <c r="J39" s="1160"/>
      <c r="K39" s="1161"/>
      <c r="L39" s="660">
        <v>1</v>
      </c>
      <c r="M39" s="661"/>
      <c r="N39" s="662">
        <f t="shared" si="23"/>
        <v>30</v>
      </c>
      <c r="O39" s="663">
        <f t="shared" si="17"/>
        <v>22.5</v>
      </c>
      <c r="P39" s="610" t="s">
        <v>117</v>
      </c>
      <c r="Q39" s="611" t="s">
        <v>2</v>
      </c>
      <c r="R39" s="463" t="s">
        <v>34</v>
      </c>
      <c r="S39" s="464"/>
      <c r="T39" s="465" t="s">
        <v>35</v>
      </c>
      <c r="U39" s="608"/>
      <c r="V39" s="612"/>
      <c r="W39" s="613" t="str">
        <f t="shared" si="19"/>
        <v/>
      </c>
      <c r="X39" s="598" t="str">
        <f t="shared" si="5"/>
        <v/>
      </c>
      <c r="Y39" s="10"/>
      <c r="Z39" s="59"/>
      <c r="AA39" s="60"/>
      <c r="AB39" s="155"/>
      <c r="AC39" s="62" t="s">
        <v>0</v>
      </c>
      <c r="AD39" s="62"/>
      <c r="AE39" s="60"/>
      <c r="AF39" s="475"/>
      <c r="AG39" s="62"/>
      <c r="AH39" s="62"/>
      <c r="AI39" s="62"/>
      <c r="AJ39" s="60"/>
      <c r="AK39" s="475"/>
      <c r="AL39" s="62"/>
      <c r="AM39" s="63"/>
      <c r="AN39" s="10"/>
      <c r="AO39" s="467" t="s">
        <v>53</v>
      </c>
      <c r="AP39" s="250"/>
      <c r="AQ39" s="433">
        <f t="shared" si="18"/>
        <v>30</v>
      </c>
      <c r="AR39" s="497"/>
      <c r="AS39" s="606" t="str">
        <f t="shared" si="22"/>
        <v/>
      </c>
      <c r="AT39" s="620"/>
      <c r="AU39" s="184"/>
      <c r="AV39" s="607"/>
      <c r="AW39" s="607"/>
      <c r="AX39" s="607"/>
      <c r="AY39" s="621" t="str">
        <f>IF(ISNUMBER($AP39),IF(AND($AP39&gt;=60,$AP39&lt;=100),"●",""),"")</f>
        <v/>
      </c>
      <c r="AZ39" s="184"/>
      <c r="BA39" s="184"/>
      <c r="BB39" s="612"/>
      <c r="BC39" s="185"/>
      <c r="BD39" s="257" t="str">
        <f t="shared" si="2"/>
        <v/>
      </c>
      <c r="BE39" s="622"/>
      <c r="BF39" s="612"/>
      <c r="BG39" s="613" t="str">
        <f t="shared" si="20"/>
        <v/>
      </c>
      <c r="BH39" s="1"/>
    </row>
    <row r="40" spans="1:60" ht="17.100000000000001" customHeight="1">
      <c r="A40" s="1"/>
      <c r="B40" s="1169"/>
      <c r="C40" s="1170"/>
      <c r="D40" s="1206"/>
      <c r="E40" s="1207"/>
      <c r="F40" s="1208"/>
      <c r="H40" s="647" t="s">
        <v>252</v>
      </c>
      <c r="I40" s="648">
        <f t="shared" si="15"/>
        <v>1</v>
      </c>
      <c r="J40" s="650"/>
      <c r="K40" s="651"/>
      <c r="L40" s="637">
        <v>1</v>
      </c>
      <c r="M40" s="664"/>
      <c r="N40" s="631">
        <f t="shared" si="23"/>
        <v>30</v>
      </c>
      <c r="O40" s="632">
        <f t="shared" si="17"/>
        <v>22.5</v>
      </c>
      <c r="P40" s="51" t="s">
        <v>117</v>
      </c>
      <c r="Q40" s="172" t="s">
        <v>2</v>
      </c>
      <c r="R40" s="73" t="s">
        <v>29</v>
      </c>
      <c r="S40" s="74"/>
      <c r="T40" s="75" t="s">
        <v>207</v>
      </c>
      <c r="U40" s="483"/>
      <c r="V40" s="79"/>
      <c r="W40" s="154" t="str">
        <f t="shared" si="19"/>
        <v/>
      </c>
      <c r="X40" s="423" t="str">
        <f t="shared" si="5"/>
        <v/>
      </c>
      <c r="Y40" s="10"/>
      <c r="Z40" s="59"/>
      <c r="AA40" s="60"/>
      <c r="AB40" s="155"/>
      <c r="AC40" s="62" t="s">
        <v>0</v>
      </c>
      <c r="AD40" s="62"/>
      <c r="AE40" s="60"/>
      <c r="AF40" s="475"/>
      <c r="AG40" s="62"/>
      <c r="AH40" s="62"/>
      <c r="AI40" s="62"/>
      <c r="AJ40" s="60"/>
      <c r="AK40" s="475"/>
      <c r="AL40" s="62"/>
      <c r="AM40" s="63"/>
      <c r="AN40" s="10"/>
      <c r="AO40" s="458" t="s">
        <v>207</v>
      </c>
      <c r="AP40" s="251"/>
      <c r="AQ40" s="431">
        <f t="shared" si="18"/>
        <v>30</v>
      </c>
      <c r="AR40" s="497"/>
      <c r="AS40" s="157" t="str">
        <f t="shared" si="22"/>
        <v/>
      </c>
      <c r="AT40" s="173"/>
      <c r="AU40" s="79"/>
      <c r="AV40" s="68"/>
      <c r="AW40" s="68"/>
      <c r="AX40" s="68"/>
      <c r="AY40" s="483"/>
      <c r="AZ40" s="79"/>
      <c r="BA40" s="79"/>
      <c r="BB40" s="73" t="str">
        <f t="shared" si="21"/>
        <v/>
      </c>
      <c r="BC40" s="80"/>
      <c r="BD40" s="255" t="str">
        <f t="shared" si="2"/>
        <v/>
      </c>
      <c r="BE40" s="163"/>
      <c r="BF40" s="79"/>
      <c r="BG40" s="154" t="str">
        <f t="shared" si="20"/>
        <v/>
      </c>
      <c r="BH40" s="1"/>
    </row>
    <row r="41" spans="1:60" ht="17.100000000000001" customHeight="1">
      <c r="A41" s="1"/>
      <c r="B41" s="1169"/>
      <c r="C41" s="1170"/>
      <c r="D41" s="1206"/>
      <c r="E41" s="1207"/>
      <c r="F41" s="1208"/>
      <c r="H41" s="647" t="s">
        <v>60</v>
      </c>
      <c r="I41" s="648">
        <f>SUM(J41:M41)</f>
        <v>2</v>
      </c>
      <c r="J41" s="650"/>
      <c r="K41" s="651"/>
      <c r="L41" s="1327">
        <v>2</v>
      </c>
      <c r="M41" s="1158"/>
      <c r="N41" s="631">
        <f>I41*30</f>
        <v>60</v>
      </c>
      <c r="O41" s="632">
        <f>N41*45/60</f>
        <v>45</v>
      </c>
      <c r="P41" s="51" t="s">
        <v>117</v>
      </c>
      <c r="Q41" s="172" t="s">
        <v>2</v>
      </c>
      <c r="R41" s="73"/>
      <c r="S41" s="74"/>
      <c r="T41" s="75" t="s">
        <v>2</v>
      </c>
      <c r="U41" s="483"/>
      <c r="V41" s="79"/>
      <c r="W41" s="154" t="str">
        <f>IF($X41="○",$O41,"")</f>
        <v/>
      </c>
      <c r="X41" s="423" t="str">
        <f>IF($AP41&gt;=60,"○","")</f>
        <v/>
      </c>
      <c r="Y41" s="10"/>
      <c r="Z41" s="59"/>
      <c r="AA41" s="60"/>
      <c r="AB41" s="155"/>
      <c r="AC41" s="62" t="s">
        <v>0</v>
      </c>
      <c r="AD41" s="62"/>
      <c r="AE41" s="60"/>
      <c r="AF41" s="475"/>
      <c r="AG41" s="62"/>
      <c r="AH41" s="62"/>
      <c r="AI41" s="62"/>
      <c r="AJ41" s="60"/>
      <c r="AK41" s="475"/>
      <c r="AL41" s="62"/>
      <c r="AM41" s="63"/>
      <c r="AN41" s="10"/>
      <c r="AO41" s="458" t="s">
        <v>106</v>
      </c>
      <c r="AP41" s="251"/>
      <c r="AQ41" s="431">
        <f t="shared" si="18"/>
        <v>60</v>
      </c>
      <c r="AR41" s="497"/>
      <c r="AS41" s="157" t="str">
        <f>IF(ISNUMBER($AP41),IF(AND($AP41&gt;=60,$AP41&lt;=100),"●",""),"")</f>
        <v/>
      </c>
      <c r="AT41" s="173"/>
      <c r="AU41" s="79"/>
      <c r="AV41" s="68"/>
      <c r="AW41" s="68"/>
      <c r="AX41" s="68"/>
      <c r="AY41" s="483"/>
      <c r="AZ41" s="79"/>
      <c r="BA41" s="79"/>
      <c r="BB41" s="159"/>
      <c r="BC41" s="80"/>
      <c r="BD41" s="255" t="str">
        <f t="shared" si="2"/>
        <v/>
      </c>
      <c r="BE41" s="163"/>
      <c r="BF41" s="79"/>
      <c r="BG41" s="154" t="str">
        <f>IF(ISNUMBER($AP41),IF(AND($AP41&gt;=60,$AP41&lt;=100),$AQ41*45/60,""),"")</f>
        <v/>
      </c>
      <c r="BH41" s="1"/>
    </row>
    <row r="42" spans="1:60" ht="17.100000000000001" customHeight="1">
      <c r="A42" s="1"/>
      <c r="B42" s="1169"/>
      <c r="C42" s="1170"/>
      <c r="D42" s="1337"/>
      <c r="E42" s="1338"/>
      <c r="F42" s="1339"/>
      <c r="H42" s="647" t="s">
        <v>36</v>
      </c>
      <c r="I42" s="648">
        <f t="shared" ref="I42" si="24">SUM(J42:M42)</f>
        <v>1</v>
      </c>
      <c r="J42" s="665">
        <v>1</v>
      </c>
      <c r="K42" s="666"/>
      <c r="L42" s="667"/>
      <c r="M42" s="668"/>
      <c r="N42" s="669">
        <f t="shared" ref="N42:N48" si="25">I42*30</f>
        <v>30</v>
      </c>
      <c r="O42" s="670">
        <f t="shared" ref="O42:O46" si="26">N42*45/60</f>
        <v>22.5</v>
      </c>
      <c r="P42" s="489" t="s">
        <v>117</v>
      </c>
      <c r="Q42" s="175" t="s">
        <v>2</v>
      </c>
      <c r="R42" s="176" t="s">
        <v>34</v>
      </c>
      <c r="S42" s="177"/>
      <c r="T42" s="55" t="s">
        <v>35</v>
      </c>
      <c r="U42" s="69"/>
      <c r="V42" s="70"/>
      <c r="W42" s="491" t="str">
        <f t="shared" si="19"/>
        <v/>
      </c>
      <c r="X42" s="493" t="str">
        <f t="shared" si="5"/>
        <v/>
      </c>
      <c r="Y42" s="10"/>
      <c r="Z42" s="59"/>
      <c r="AA42" s="60"/>
      <c r="AB42" s="155"/>
      <c r="AC42" s="62" t="s">
        <v>0</v>
      </c>
      <c r="AD42" s="62"/>
      <c r="AE42" s="60"/>
      <c r="AF42" s="475"/>
      <c r="AG42" s="62"/>
      <c r="AH42" s="62"/>
      <c r="AI42" s="62"/>
      <c r="AJ42" s="60"/>
      <c r="AK42" s="475"/>
      <c r="AL42" s="62"/>
      <c r="AM42" s="63"/>
      <c r="AN42" s="10"/>
      <c r="AO42" s="458" t="s">
        <v>53</v>
      </c>
      <c r="AP42" s="251"/>
      <c r="AQ42" s="431">
        <f t="shared" si="18"/>
        <v>30</v>
      </c>
      <c r="AR42" s="497"/>
      <c r="AS42" s="577" t="str">
        <f t="shared" si="22"/>
        <v/>
      </c>
      <c r="AT42" s="578"/>
      <c r="AU42" s="103"/>
      <c r="AV42" s="104"/>
      <c r="AW42" s="104"/>
      <c r="AX42" s="327"/>
      <c r="AY42" s="1121" t="str">
        <f t="shared" ref="AY42" si="27">IF(ISNUMBER($AP42),IF(AND($AP42&gt;=60,$AP42&lt;=100),"●",""),"")</f>
        <v/>
      </c>
      <c r="AZ42" s="103"/>
      <c r="BA42" s="103"/>
      <c r="BB42" s="579"/>
      <c r="BC42" s="106"/>
      <c r="BD42" s="256" t="str">
        <f t="shared" si="2"/>
        <v/>
      </c>
      <c r="BE42" s="188"/>
      <c r="BF42" s="103"/>
      <c r="BG42" s="573" t="str">
        <f t="shared" si="20"/>
        <v/>
      </c>
      <c r="BH42" s="1"/>
    </row>
    <row r="43" spans="1:60" ht="17.100000000000001" customHeight="1">
      <c r="A43" s="1"/>
      <c r="B43" s="1169"/>
      <c r="C43" s="1170"/>
      <c r="D43" s="1203" t="s">
        <v>246</v>
      </c>
      <c r="E43" s="1331" t="s">
        <v>237</v>
      </c>
      <c r="F43" s="1332"/>
      <c r="H43" s="671" t="s">
        <v>247</v>
      </c>
      <c r="I43" s="672">
        <f>SUM(J43:M43)</f>
        <v>1</v>
      </c>
      <c r="J43" s="673"/>
      <c r="K43" s="674"/>
      <c r="L43" s="675"/>
      <c r="M43" s="676">
        <v>1</v>
      </c>
      <c r="N43" s="627">
        <f t="shared" si="25"/>
        <v>30</v>
      </c>
      <c r="O43" s="628">
        <v>12</v>
      </c>
      <c r="P43" s="30" t="s">
        <v>117</v>
      </c>
      <c r="Q43" s="110"/>
      <c r="R43" s="189" t="s">
        <v>29</v>
      </c>
      <c r="S43" s="190"/>
      <c r="T43" s="113" t="s">
        <v>195</v>
      </c>
      <c r="U43" s="43"/>
      <c r="V43" s="44"/>
      <c r="W43" s="147" t="str">
        <f t="shared" si="19"/>
        <v/>
      </c>
      <c r="X43" s="422" t="str">
        <f t="shared" si="5"/>
        <v/>
      </c>
      <c r="Y43" s="10"/>
      <c r="Z43" s="117"/>
      <c r="AA43" s="118"/>
      <c r="AB43" s="119"/>
      <c r="AC43" s="120" t="s">
        <v>2</v>
      </c>
      <c r="AD43" s="120"/>
      <c r="AE43" s="118"/>
      <c r="AF43" s="119"/>
      <c r="AG43" s="120"/>
      <c r="AH43" s="120"/>
      <c r="AI43" s="120"/>
      <c r="AJ43" s="118"/>
      <c r="AK43" s="119"/>
      <c r="AL43" s="120"/>
      <c r="AM43" s="121"/>
      <c r="AN43" s="10"/>
      <c r="AO43" s="460" t="s">
        <v>195</v>
      </c>
      <c r="AP43" s="242"/>
      <c r="AQ43" s="430">
        <f t="shared" si="18"/>
        <v>30</v>
      </c>
      <c r="AR43" s="497"/>
      <c r="AS43" s="192"/>
      <c r="AT43" s="193"/>
      <c r="AU43" s="184"/>
      <c r="AV43" s="194"/>
      <c r="AW43" s="194"/>
      <c r="AX43" s="194"/>
      <c r="AY43" s="193"/>
      <c r="AZ43" s="184"/>
      <c r="BA43" s="184"/>
      <c r="BB43" s="574" t="str">
        <f>IF(ISNUMBER($AP43),IF(AND($AP43&gt;=60,$AP43&lt;=100),"●",""),"")</f>
        <v/>
      </c>
      <c r="BC43" s="185"/>
      <c r="BD43" s="257" t="str">
        <f t="shared" si="2"/>
        <v/>
      </c>
      <c r="BE43" s="575"/>
      <c r="BF43" s="566"/>
      <c r="BG43" s="576" t="str">
        <f t="shared" si="20"/>
        <v/>
      </c>
      <c r="BH43" s="1"/>
    </row>
    <row r="44" spans="1:60" ht="17.100000000000001" customHeight="1">
      <c r="A44" s="1"/>
      <c r="B44" s="1169"/>
      <c r="C44" s="1170"/>
      <c r="D44" s="1206"/>
      <c r="E44" s="1333"/>
      <c r="F44" s="1334"/>
      <c r="H44" s="654" t="s">
        <v>230</v>
      </c>
      <c r="I44" s="655">
        <f>SUM(J44:M44)</f>
        <v>1</v>
      </c>
      <c r="J44" s="650"/>
      <c r="K44" s="651"/>
      <c r="L44" s="637">
        <v>1</v>
      </c>
      <c r="M44" s="677"/>
      <c r="N44" s="631">
        <f t="shared" si="25"/>
        <v>30</v>
      </c>
      <c r="O44" s="632">
        <f t="shared" si="26"/>
        <v>22.5</v>
      </c>
      <c r="P44" s="51" t="s">
        <v>117</v>
      </c>
      <c r="Q44" s="52"/>
      <c r="R44" s="466" t="s">
        <v>29</v>
      </c>
      <c r="S44" s="196"/>
      <c r="T44" s="75" t="s">
        <v>195</v>
      </c>
      <c r="U44" s="483"/>
      <c r="V44" s="79"/>
      <c r="W44" s="154" t="str">
        <f t="shared" si="19"/>
        <v/>
      </c>
      <c r="X44" s="425" t="str">
        <f t="shared" si="5"/>
        <v/>
      </c>
      <c r="Y44" s="10"/>
      <c r="Z44" s="59"/>
      <c r="AA44" s="60"/>
      <c r="AB44" s="475"/>
      <c r="AC44" s="62" t="s">
        <v>2</v>
      </c>
      <c r="AD44" s="62"/>
      <c r="AE44" s="60"/>
      <c r="AF44" s="475"/>
      <c r="AG44" s="62"/>
      <c r="AH44" s="62"/>
      <c r="AI44" s="62"/>
      <c r="AJ44" s="60"/>
      <c r="AK44" s="475"/>
      <c r="AL44" s="62"/>
      <c r="AM44" s="63"/>
      <c r="AN44" s="10"/>
      <c r="AO44" s="458" t="s">
        <v>195</v>
      </c>
      <c r="AP44" s="244"/>
      <c r="AQ44" s="431">
        <f t="shared" si="18"/>
        <v>30</v>
      </c>
      <c r="AR44" s="519"/>
      <c r="AS44" s="167"/>
      <c r="AT44" s="168"/>
      <c r="AU44" s="79"/>
      <c r="AV44" s="68"/>
      <c r="AW44" s="68"/>
      <c r="AX44" s="68"/>
      <c r="AY44" s="483"/>
      <c r="AZ44" s="79"/>
      <c r="BA44" s="79"/>
      <c r="BB44" s="73" t="str">
        <f>IF(ISNUMBER($AP44),IF(AND($AP44&gt;=60,$AP44&lt;=100),"●",""),"")</f>
        <v/>
      </c>
      <c r="BC44" s="80"/>
      <c r="BD44" s="257" t="str">
        <f t="shared" si="2"/>
        <v/>
      </c>
      <c r="BE44" s="163"/>
      <c r="BF44" s="79"/>
      <c r="BG44" s="154" t="str">
        <f t="shared" si="20"/>
        <v/>
      </c>
      <c r="BH44" s="1"/>
    </row>
    <row r="45" spans="1:60" ht="17.100000000000001" customHeight="1">
      <c r="A45" s="1"/>
      <c r="B45" s="1169"/>
      <c r="C45" s="1170"/>
      <c r="D45" s="1206"/>
      <c r="E45" s="1333"/>
      <c r="F45" s="1334"/>
      <c r="H45" s="647" t="s">
        <v>187</v>
      </c>
      <c r="I45" s="648">
        <f t="shared" ref="I45:I48" si="28">SUM(J45:M45)</f>
        <v>1</v>
      </c>
      <c r="J45" s="650"/>
      <c r="K45" s="651"/>
      <c r="L45" s="637">
        <v>1</v>
      </c>
      <c r="M45" s="677"/>
      <c r="N45" s="631">
        <f t="shared" si="25"/>
        <v>30</v>
      </c>
      <c r="O45" s="632">
        <f t="shared" si="26"/>
        <v>22.5</v>
      </c>
      <c r="P45" s="51" t="s">
        <v>117</v>
      </c>
      <c r="Q45" s="52"/>
      <c r="R45" s="73"/>
      <c r="S45" s="196"/>
      <c r="T45" s="75"/>
      <c r="U45" s="483"/>
      <c r="V45" s="79"/>
      <c r="W45" s="154" t="str">
        <f t="shared" si="19"/>
        <v/>
      </c>
      <c r="X45" s="423" t="str">
        <f t="shared" si="5"/>
        <v/>
      </c>
      <c r="Y45" s="10"/>
      <c r="Z45" s="59"/>
      <c r="AA45" s="60"/>
      <c r="AB45" s="475"/>
      <c r="AC45" s="62" t="s">
        <v>14</v>
      </c>
      <c r="AD45" s="62"/>
      <c r="AE45" s="60"/>
      <c r="AF45" s="475"/>
      <c r="AG45" s="62"/>
      <c r="AH45" s="62"/>
      <c r="AI45" s="62"/>
      <c r="AJ45" s="60"/>
      <c r="AK45" s="475"/>
      <c r="AL45" s="62"/>
      <c r="AM45" s="63"/>
      <c r="AN45" s="10"/>
      <c r="AO45" s="458"/>
      <c r="AP45" s="244"/>
      <c r="AQ45" s="431">
        <f t="shared" si="18"/>
        <v>30</v>
      </c>
      <c r="AR45" s="519"/>
      <c r="AS45" s="178"/>
      <c r="AT45" s="179"/>
      <c r="AU45" s="70"/>
      <c r="AV45" s="180"/>
      <c r="AW45" s="180"/>
      <c r="AX45" s="180"/>
      <c r="AY45" s="69"/>
      <c r="AZ45" s="70"/>
      <c r="BA45" s="70"/>
      <c r="BB45" s="70"/>
      <c r="BC45" s="71"/>
      <c r="BD45" s="255" t="str">
        <f t="shared" si="2"/>
        <v/>
      </c>
      <c r="BE45" s="163"/>
      <c r="BF45" s="79"/>
      <c r="BG45" s="154" t="str">
        <f t="shared" si="20"/>
        <v/>
      </c>
      <c r="BH45" s="1"/>
    </row>
    <row r="46" spans="1:60" ht="17.100000000000001" customHeight="1">
      <c r="A46" s="1"/>
      <c r="B46" s="1169"/>
      <c r="C46" s="1170"/>
      <c r="D46" s="1206"/>
      <c r="E46" s="1333"/>
      <c r="F46" s="1334"/>
      <c r="H46" s="654" t="s">
        <v>175</v>
      </c>
      <c r="I46" s="655">
        <f t="shared" si="28"/>
        <v>1</v>
      </c>
      <c r="J46" s="650"/>
      <c r="K46" s="651"/>
      <c r="L46" s="637">
        <v>1</v>
      </c>
      <c r="M46" s="677"/>
      <c r="N46" s="631">
        <f t="shared" si="25"/>
        <v>30</v>
      </c>
      <c r="O46" s="632">
        <f t="shared" si="26"/>
        <v>22.5</v>
      </c>
      <c r="P46" s="51" t="s">
        <v>117</v>
      </c>
      <c r="Q46" s="52"/>
      <c r="R46" s="73" t="s">
        <v>34</v>
      </c>
      <c r="S46" s="196"/>
      <c r="T46" s="75" t="s">
        <v>226</v>
      </c>
      <c r="U46" s="483"/>
      <c r="V46" s="79"/>
      <c r="W46" s="154" t="str">
        <f t="shared" si="19"/>
        <v/>
      </c>
      <c r="X46" s="425" t="str">
        <f t="shared" si="5"/>
        <v/>
      </c>
      <c r="Y46" s="10"/>
      <c r="Z46" s="59"/>
      <c r="AA46" s="60"/>
      <c r="AB46" s="475"/>
      <c r="AC46" s="62" t="s">
        <v>14</v>
      </c>
      <c r="AD46" s="62"/>
      <c r="AE46" s="60"/>
      <c r="AF46" s="475"/>
      <c r="AG46" s="62"/>
      <c r="AH46" s="62"/>
      <c r="AI46" s="62"/>
      <c r="AJ46" s="60"/>
      <c r="AK46" s="475"/>
      <c r="AL46" s="62"/>
      <c r="AM46" s="63"/>
      <c r="AN46" s="10"/>
      <c r="AO46" s="458" t="s">
        <v>226</v>
      </c>
      <c r="AP46" s="244"/>
      <c r="AQ46" s="431">
        <f t="shared" si="18"/>
        <v>30</v>
      </c>
      <c r="AR46" s="519"/>
      <c r="AS46" s="167"/>
      <c r="AT46" s="168"/>
      <c r="AU46" s="79"/>
      <c r="AV46" s="68"/>
      <c r="AW46" s="68"/>
      <c r="AX46" s="68"/>
      <c r="AY46" s="174" t="str">
        <f>IF(ISNUMBER($AP46),IF(AND($AP46&gt;=60,$AP46&lt;=100),"●",""),"")</f>
        <v/>
      </c>
      <c r="AZ46" s="79"/>
      <c r="BA46" s="79"/>
      <c r="BB46" s="79"/>
      <c r="BC46" s="80"/>
      <c r="BD46" s="257" t="str">
        <f t="shared" si="2"/>
        <v/>
      </c>
      <c r="BE46" s="163"/>
      <c r="BF46" s="79"/>
      <c r="BG46" s="154" t="str">
        <f t="shared" si="20"/>
        <v/>
      </c>
      <c r="BH46" s="1"/>
    </row>
    <row r="47" spans="1:60" ht="17.100000000000001" customHeight="1">
      <c r="A47" s="1"/>
      <c r="B47" s="1169"/>
      <c r="C47" s="1170"/>
      <c r="D47" s="1206"/>
      <c r="E47" s="1333"/>
      <c r="F47" s="1334"/>
      <c r="H47" s="643" t="s">
        <v>176</v>
      </c>
      <c r="I47" s="644">
        <f t="shared" si="28"/>
        <v>1</v>
      </c>
      <c r="J47" s="650"/>
      <c r="K47" s="651"/>
      <c r="L47" s="678"/>
      <c r="M47" s="679">
        <v>1</v>
      </c>
      <c r="N47" s="631">
        <f t="shared" si="25"/>
        <v>30</v>
      </c>
      <c r="O47" s="632">
        <v>12</v>
      </c>
      <c r="P47" s="51" t="s">
        <v>117</v>
      </c>
      <c r="Q47" s="52"/>
      <c r="R47" s="73" t="s">
        <v>34</v>
      </c>
      <c r="S47" s="196"/>
      <c r="T47" s="75" t="s">
        <v>226</v>
      </c>
      <c r="U47" s="483"/>
      <c r="V47" s="79"/>
      <c r="W47" s="154" t="str">
        <f t="shared" si="19"/>
        <v/>
      </c>
      <c r="X47" s="425" t="str">
        <f t="shared" si="5"/>
        <v/>
      </c>
      <c r="Y47" s="10"/>
      <c r="Z47" s="59"/>
      <c r="AA47" s="60"/>
      <c r="AB47" s="475"/>
      <c r="AC47" s="62" t="s">
        <v>14</v>
      </c>
      <c r="AD47" s="62"/>
      <c r="AE47" s="60"/>
      <c r="AF47" s="475"/>
      <c r="AG47" s="62"/>
      <c r="AH47" s="62"/>
      <c r="AI47" s="62"/>
      <c r="AJ47" s="60"/>
      <c r="AK47" s="475"/>
      <c r="AL47" s="62"/>
      <c r="AM47" s="63"/>
      <c r="AN47" s="10"/>
      <c r="AO47" s="458" t="s">
        <v>226</v>
      </c>
      <c r="AP47" s="244"/>
      <c r="AQ47" s="431">
        <f t="shared" si="18"/>
        <v>30</v>
      </c>
      <c r="AR47" s="519"/>
      <c r="AS47" s="167"/>
      <c r="AT47" s="158"/>
      <c r="AU47" s="159"/>
      <c r="AV47" s="160"/>
      <c r="AW47" s="160"/>
      <c r="AX47" s="160"/>
      <c r="AY47" s="174" t="str">
        <f>IF(ISNUMBER($AP47),IF(AND($AP47&gt;=60,$AP47&lt;=100),"●",""),"")</f>
        <v/>
      </c>
      <c r="AZ47" s="159"/>
      <c r="BA47" s="159"/>
      <c r="BB47" s="159"/>
      <c r="BC47" s="162"/>
      <c r="BD47" s="257" t="str">
        <f t="shared" si="2"/>
        <v/>
      </c>
      <c r="BE47" s="163"/>
      <c r="BF47" s="79"/>
      <c r="BG47" s="154" t="str">
        <f t="shared" si="20"/>
        <v/>
      </c>
      <c r="BH47" s="1"/>
    </row>
    <row r="48" spans="1:60" ht="17.100000000000001" customHeight="1" thickBot="1">
      <c r="A48" s="1"/>
      <c r="B48" s="1171"/>
      <c r="C48" s="1172"/>
      <c r="D48" s="1209"/>
      <c r="E48" s="1335"/>
      <c r="F48" s="1336"/>
      <c r="H48" s="680" t="s">
        <v>177</v>
      </c>
      <c r="I48" s="681">
        <f t="shared" si="28"/>
        <v>1</v>
      </c>
      <c r="J48" s="682"/>
      <c r="K48" s="683"/>
      <c r="L48" s="684">
        <v>1</v>
      </c>
      <c r="M48" s="685"/>
      <c r="N48" s="686">
        <f t="shared" si="25"/>
        <v>30</v>
      </c>
      <c r="O48" s="687">
        <v>22.5</v>
      </c>
      <c r="P48" s="197" t="s">
        <v>117</v>
      </c>
      <c r="Q48" s="198"/>
      <c r="R48" s="199" t="s">
        <v>29</v>
      </c>
      <c r="S48" s="200"/>
      <c r="T48" s="201" t="s">
        <v>195</v>
      </c>
      <c r="U48" s="202"/>
      <c r="V48" s="203"/>
      <c r="W48" s="204" t="str">
        <f t="shared" si="19"/>
        <v/>
      </c>
      <c r="X48" s="426" t="str">
        <f t="shared" si="5"/>
        <v/>
      </c>
      <c r="Y48" s="346"/>
      <c r="Z48" s="527"/>
      <c r="AA48" s="525"/>
      <c r="AB48" s="205"/>
      <c r="AC48" s="529" t="s">
        <v>14</v>
      </c>
      <c r="AD48" s="529"/>
      <c r="AE48" s="525"/>
      <c r="AF48" s="205"/>
      <c r="AG48" s="529"/>
      <c r="AH48" s="529"/>
      <c r="AI48" s="529"/>
      <c r="AJ48" s="525"/>
      <c r="AK48" s="205"/>
      <c r="AL48" s="529"/>
      <c r="AM48" s="206"/>
      <c r="AN48" s="556"/>
      <c r="AO48" s="557" t="s">
        <v>195</v>
      </c>
      <c r="AP48" s="253"/>
      <c r="AQ48" s="434">
        <f t="shared" si="18"/>
        <v>30</v>
      </c>
      <c r="AR48" s="519"/>
      <c r="AS48" s="233"/>
      <c r="AT48" s="583"/>
      <c r="AU48" s="203"/>
      <c r="AV48" s="207"/>
      <c r="AW48" s="207"/>
      <c r="AX48" s="207"/>
      <c r="AY48" s="202"/>
      <c r="AZ48" s="203"/>
      <c r="BA48" s="203"/>
      <c r="BB48" s="199" t="str">
        <f>IF(ISNUMBER($AP48),IF(AND($AP48&gt;=60,$AP48&lt;=100),"●",""),"")</f>
        <v/>
      </c>
      <c r="BC48" s="208"/>
      <c r="BD48" s="259" t="str">
        <f t="shared" si="2"/>
        <v/>
      </c>
      <c r="BE48" s="209"/>
      <c r="BF48" s="203"/>
      <c r="BG48" s="204" t="str">
        <f t="shared" si="20"/>
        <v/>
      </c>
      <c r="BH48" s="1"/>
    </row>
    <row r="49" spans="1:60" s="211" customFormat="1" ht="3.95" customHeight="1" thickBot="1">
      <c r="A49" s="210"/>
      <c r="C49" s="212"/>
      <c r="D49" s="212"/>
      <c r="E49" s="212"/>
      <c r="F49" s="213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38"/>
      <c r="S49" s="38"/>
      <c r="T49" s="38"/>
      <c r="U49" s="38"/>
      <c r="V49" s="38"/>
      <c r="W49" s="215"/>
      <c r="X49" s="38"/>
      <c r="Y49" s="38"/>
      <c r="Z49" s="21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216"/>
      <c r="AO49" s="6"/>
      <c r="AP49" s="217"/>
      <c r="AQ49" s="217"/>
      <c r="AS49" s="214"/>
      <c r="AT49" s="214"/>
      <c r="AU49" s="38"/>
      <c r="AV49" s="38"/>
      <c r="AW49" s="38"/>
      <c r="AX49" s="38"/>
      <c r="AY49" s="38"/>
      <c r="AZ49" s="38"/>
      <c r="BA49" s="38"/>
      <c r="BB49" s="38"/>
      <c r="BC49" s="38"/>
      <c r="BE49" s="38"/>
      <c r="BF49" s="38"/>
      <c r="BG49" s="218"/>
      <c r="BH49" s="210"/>
    </row>
    <row r="50" spans="1:60" s="211" customFormat="1" ht="30.95" customHeight="1" thickBot="1">
      <c r="A50" s="210"/>
      <c r="C50" s="212"/>
      <c r="D50" s="212"/>
      <c r="E50" s="212"/>
      <c r="F50" s="213"/>
      <c r="H50" s="1140" t="s">
        <v>39</v>
      </c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0"/>
      <c r="T50" s="1141"/>
      <c r="U50" s="1142" t="s">
        <v>119</v>
      </c>
      <c r="V50" s="1143"/>
      <c r="W50" s="1144"/>
      <c r="X50" s="38"/>
      <c r="Y50" s="38"/>
      <c r="Z50" s="21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216"/>
      <c r="AO50" s="1145"/>
      <c r="AP50" s="455"/>
      <c r="AQ50" s="455"/>
      <c r="AS50" s="1146" t="s">
        <v>61</v>
      </c>
      <c r="AT50" s="1147"/>
      <c r="AU50" s="1147"/>
      <c r="AV50" s="1147"/>
      <c r="AW50" s="1147"/>
      <c r="AX50" s="1147"/>
      <c r="AY50" s="1147"/>
      <c r="AZ50" s="1147"/>
      <c r="BA50" s="1147"/>
      <c r="BB50" s="1147"/>
      <c r="BC50" s="1148"/>
      <c r="BD50" s="456" t="s">
        <v>135</v>
      </c>
      <c r="BE50" s="1142" t="s">
        <v>248</v>
      </c>
      <c r="BF50" s="1143"/>
      <c r="BG50" s="1144"/>
      <c r="BH50" s="210"/>
    </row>
    <row r="51" spans="1:60" ht="21.95" customHeight="1">
      <c r="A51" s="1"/>
      <c r="C51" s="212"/>
      <c r="D51" s="212"/>
      <c r="E51" s="212"/>
      <c r="F51" s="213"/>
      <c r="H51" s="1140"/>
      <c r="I51" s="1140"/>
      <c r="J51" s="1140"/>
      <c r="K51" s="1140"/>
      <c r="L51" s="1140"/>
      <c r="M51" s="1140"/>
      <c r="N51" s="1140"/>
      <c r="O51" s="1140"/>
      <c r="P51" s="1140"/>
      <c r="Q51" s="1140"/>
      <c r="R51" s="1140"/>
      <c r="S51" s="1140"/>
      <c r="T51" s="1141"/>
      <c r="U51" s="219">
        <f>SUM(U7:U48)</f>
        <v>0</v>
      </c>
      <c r="V51" s="586">
        <f>SUM(V7:V48)</f>
        <v>0</v>
      </c>
      <c r="W51" s="587">
        <f>SUM(W7:W48)</f>
        <v>0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217"/>
      <c r="AN51" s="217"/>
      <c r="AO51" s="1145"/>
      <c r="AP51" s="455"/>
      <c r="AQ51" s="455"/>
      <c r="AS51" s="1149">
        <f t="shared" ref="AS51:BC51" si="29">COUNTIF(AS7:AS48,"●")</f>
        <v>0</v>
      </c>
      <c r="AT51" s="1151">
        <f t="shared" si="29"/>
        <v>0</v>
      </c>
      <c r="AU51" s="1153">
        <f t="shared" si="29"/>
        <v>0</v>
      </c>
      <c r="AV51" s="1153">
        <f t="shared" si="29"/>
        <v>0</v>
      </c>
      <c r="AW51" s="1155">
        <f t="shared" si="29"/>
        <v>0</v>
      </c>
      <c r="AX51" s="1127">
        <f t="shared" si="29"/>
        <v>0</v>
      </c>
      <c r="AY51" s="220">
        <f t="shared" si="29"/>
        <v>0</v>
      </c>
      <c r="AZ51" s="513">
        <f t="shared" si="29"/>
        <v>0</v>
      </c>
      <c r="BA51" s="513">
        <f t="shared" si="29"/>
        <v>0</v>
      </c>
      <c r="BB51" s="513">
        <f t="shared" si="29"/>
        <v>0</v>
      </c>
      <c r="BC51" s="40">
        <f t="shared" si="29"/>
        <v>0</v>
      </c>
      <c r="BD51" s="1129">
        <f>SUM(BD7:BD48)</f>
        <v>0</v>
      </c>
      <c r="BE51" s="588">
        <f>SUM(BE7:BE48)</f>
        <v>0</v>
      </c>
      <c r="BF51" s="589">
        <f>SUM(BF7:BF48)</f>
        <v>0</v>
      </c>
      <c r="BG51" s="590">
        <f>SUM(BG7:BG48)</f>
        <v>0</v>
      </c>
      <c r="BH51" s="1"/>
    </row>
    <row r="52" spans="1:60" ht="21.95" customHeight="1" thickBot="1">
      <c r="A52" s="1"/>
      <c r="C52" s="212"/>
      <c r="D52" s="212"/>
      <c r="E52" s="212"/>
      <c r="F52" s="213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0"/>
      <c r="T52" s="1141"/>
      <c r="U52" s="1131">
        <f>U51+V51+W51</f>
        <v>0</v>
      </c>
      <c r="V52" s="1132"/>
      <c r="W52" s="1133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217"/>
      <c r="AN52" s="217"/>
      <c r="AO52" s="1145"/>
      <c r="AP52" s="455"/>
      <c r="AQ52" s="455"/>
      <c r="AS52" s="1150"/>
      <c r="AT52" s="1152"/>
      <c r="AU52" s="1154"/>
      <c r="AV52" s="1154"/>
      <c r="AW52" s="1156"/>
      <c r="AX52" s="1128"/>
      <c r="AY52" s="1134">
        <f>SUM(AY51:BC51)</f>
        <v>0</v>
      </c>
      <c r="AZ52" s="1135"/>
      <c r="BA52" s="1135"/>
      <c r="BB52" s="1135"/>
      <c r="BC52" s="1136"/>
      <c r="BD52" s="1130"/>
      <c r="BE52" s="1137">
        <f>BE51+BF51+BG51</f>
        <v>0</v>
      </c>
      <c r="BF52" s="1138"/>
      <c r="BG52" s="1139"/>
      <c r="BH52" s="1"/>
    </row>
    <row r="53" spans="1:60" ht="11.1" customHeight="1">
      <c r="A53" s="1"/>
      <c r="B53" s="1"/>
      <c r="C53" s="223"/>
      <c r="D53" s="223"/>
      <c r="E53" s="223"/>
      <c r="F53" s="224"/>
      <c r="G53" s="1"/>
      <c r="H53" s="225"/>
      <c r="I53" s="226"/>
      <c r="J53" s="226"/>
      <c r="K53" s="227"/>
      <c r="L53" s="227"/>
      <c r="M53" s="227"/>
      <c r="N53" s="224"/>
      <c r="O53" s="224"/>
      <c r="P53" s="228"/>
      <c r="Q53" s="228"/>
      <c r="R53" s="228"/>
      <c r="S53" s="228"/>
      <c r="T53" s="228"/>
      <c r="U53" s="228"/>
      <c r="V53" s="228"/>
      <c r="W53" s="3"/>
      <c r="X53" s="228"/>
      <c r="Y53" s="228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1"/>
      <c r="AO53" s="228"/>
      <c r="AP53" s="228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15" customHeight="1">
      <c r="H54" s="6"/>
      <c r="AN54" s="6"/>
    </row>
    <row r="55" spans="1:60" ht="15" customHeight="1">
      <c r="H55" s="231"/>
      <c r="I55" s="169"/>
      <c r="J55" s="1124"/>
      <c r="K55" s="1124"/>
      <c r="L55" s="38"/>
      <c r="M55" s="38"/>
      <c r="N55" s="38"/>
      <c r="O55" s="520"/>
      <c r="P55" s="521"/>
      <c r="Q55" s="38"/>
      <c r="R55" s="215"/>
      <c r="S55" s="38"/>
      <c r="T55" s="522"/>
      <c r="AN55" s="6"/>
    </row>
    <row r="56" spans="1:60" ht="15" customHeight="1">
      <c r="H56" s="231"/>
      <c r="I56" s="535"/>
      <c r="J56" s="1126"/>
      <c r="K56" s="1126"/>
      <c r="L56" s="1125"/>
      <c r="M56" s="1125"/>
      <c r="N56" s="536"/>
      <c r="O56" s="520"/>
      <c r="P56" s="521"/>
      <c r="Q56" s="536"/>
      <c r="R56" s="536"/>
      <c r="S56" s="536"/>
      <c r="T56" s="522"/>
      <c r="U56" s="536"/>
      <c r="V56" s="536"/>
      <c r="W56" s="52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592"/>
      <c r="AP56" s="593"/>
      <c r="AQ56" s="594"/>
    </row>
    <row r="57" spans="1:60" ht="15" customHeight="1">
      <c r="H57" s="231"/>
      <c r="I57" s="535"/>
      <c r="J57" s="1124"/>
      <c r="K57" s="1124"/>
      <c r="L57" s="1125"/>
      <c r="M57" s="1125"/>
      <c r="N57" s="536"/>
      <c r="O57" s="520"/>
      <c r="P57" s="521"/>
      <c r="Q57" s="536"/>
      <c r="R57" s="536"/>
      <c r="S57" s="536"/>
      <c r="T57" s="522"/>
      <c r="U57" s="536"/>
      <c r="V57" s="536"/>
      <c r="W57" s="52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592"/>
      <c r="AP57" s="593"/>
      <c r="AQ57" s="594"/>
    </row>
    <row r="58" spans="1:60" ht="15" customHeight="1">
      <c r="H58" s="231"/>
      <c r="I58" s="535"/>
      <c r="J58" s="536"/>
      <c r="K58" s="535"/>
      <c r="L58" s="1125"/>
      <c r="M58" s="1125"/>
      <c r="N58" s="536"/>
      <c r="O58" s="520"/>
      <c r="P58" s="521"/>
      <c r="Q58" s="536"/>
      <c r="R58" s="536"/>
      <c r="S58" s="536"/>
      <c r="T58" s="522"/>
      <c r="U58" s="536"/>
      <c r="V58" s="536"/>
      <c r="W58" s="52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592"/>
      <c r="AP58" s="593"/>
      <c r="AQ58" s="594"/>
    </row>
    <row r="59" spans="1:60" ht="15" customHeight="1">
      <c r="H59" s="231"/>
      <c r="I59" s="535"/>
      <c r="J59" s="1125"/>
      <c r="K59" s="1125"/>
      <c r="L59" s="536"/>
      <c r="M59" s="595"/>
      <c r="N59" s="536"/>
      <c r="O59" s="520"/>
      <c r="P59" s="521"/>
      <c r="Q59" s="536"/>
      <c r="R59" s="536"/>
      <c r="S59" s="536"/>
      <c r="T59" s="522"/>
      <c r="U59" s="536"/>
      <c r="V59" s="536"/>
      <c r="W59" s="52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592"/>
      <c r="AP59" s="593"/>
      <c r="AQ59" s="594"/>
    </row>
    <row r="60" spans="1:60" ht="15" customHeight="1">
      <c r="H60" s="231"/>
      <c r="I60" s="535"/>
      <c r="J60" s="1124"/>
      <c r="K60" s="1124"/>
      <c r="L60" s="1125"/>
      <c r="M60" s="1125"/>
      <c r="N60" s="536"/>
      <c r="O60" s="520"/>
      <c r="P60" s="521"/>
      <c r="Q60" s="536"/>
      <c r="R60" s="536"/>
      <c r="S60" s="536"/>
      <c r="T60" s="522"/>
      <c r="U60" s="536"/>
      <c r="V60" s="536"/>
      <c r="W60" s="52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592"/>
      <c r="AP60" s="593"/>
      <c r="AQ60" s="594"/>
    </row>
    <row r="61" spans="1:60" ht="15" customHeight="1">
      <c r="H61" s="6"/>
      <c r="AN61" s="6"/>
    </row>
    <row r="62" spans="1:60" ht="15" customHeight="1">
      <c r="H62" s="6"/>
      <c r="AN62" s="6"/>
    </row>
    <row r="63" spans="1:60" ht="15" customHeight="1">
      <c r="H63" s="6"/>
      <c r="AN63" s="6"/>
    </row>
    <row r="64" spans="1:60" ht="15" customHeight="1">
      <c r="C64" s="211"/>
      <c r="D64" s="211"/>
      <c r="E64" s="211"/>
      <c r="F64" s="213"/>
      <c r="H64" s="231"/>
      <c r="I64" s="213"/>
      <c r="J64" s="213"/>
      <c r="K64" s="213"/>
      <c r="L64" s="213"/>
      <c r="M64" s="213"/>
      <c r="N64" s="213"/>
      <c r="O64" s="213"/>
      <c r="AN64" s="6"/>
    </row>
    <row r="65" spans="8:40" ht="15" customHeight="1">
      <c r="H65" s="6"/>
      <c r="AN65" s="6"/>
    </row>
    <row r="66" spans="8:40" ht="15" customHeight="1">
      <c r="H66" s="6"/>
      <c r="AN66" s="6"/>
    </row>
    <row r="67" spans="8:40" ht="15" customHeight="1">
      <c r="H67" s="6"/>
    </row>
    <row r="68" spans="8:40" ht="15" customHeight="1">
      <c r="H68" s="6"/>
    </row>
    <row r="69" spans="8:40" ht="15" customHeight="1">
      <c r="H69" s="6"/>
    </row>
    <row r="70" spans="8:40" ht="15" customHeight="1">
      <c r="H70" s="6"/>
    </row>
    <row r="71" spans="8:40">
      <c r="H71" s="6"/>
    </row>
    <row r="72" spans="8:40">
      <c r="H72" s="6"/>
    </row>
  </sheetData>
  <mergeCells count="122">
    <mergeCell ref="D43:D48"/>
    <mergeCell ref="E43:F48"/>
    <mergeCell ref="D24:F42"/>
    <mergeCell ref="J33:K33"/>
    <mergeCell ref="J31:K31"/>
    <mergeCell ref="L37:M37"/>
    <mergeCell ref="L41:M41"/>
    <mergeCell ref="J56:K56"/>
    <mergeCell ref="L56:M56"/>
    <mergeCell ref="J55:K55"/>
    <mergeCell ref="L38:M38"/>
    <mergeCell ref="J39:K39"/>
    <mergeCell ref="J27:K27"/>
    <mergeCell ref="L27:M27"/>
    <mergeCell ref="J28:K28"/>
    <mergeCell ref="L28:M28"/>
    <mergeCell ref="L23:M23"/>
    <mergeCell ref="J24:K24"/>
    <mergeCell ref="J57:K57"/>
    <mergeCell ref="L57:M57"/>
    <mergeCell ref="L58:M58"/>
    <mergeCell ref="J59:K59"/>
    <mergeCell ref="J60:K60"/>
    <mergeCell ref="L60:M60"/>
    <mergeCell ref="L25:M25"/>
    <mergeCell ref="L24:M24"/>
    <mergeCell ref="BE4:BG4"/>
    <mergeCell ref="J5:K5"/>
    <mergeCell ref="L5:M5"/>
    <mergeCell ref="T5:T6"/>
    <mergeCell ref="Z5:AA5"/>
    <mergeCell ref="AB5:AE5"/>
    <mergeCell ref="AF5:AJ5"/>
    <mergeCell ref="AK5:AM5"/>
    <mergeCell ref="O4:O5"/>
    <mergeCell ref="P4:P6"/>
    <mergeCell ref="Q4:W4"/>
    <mergeCell ref="X4:X6"/>
    <mergeCell ref="Z4:AM4"/>
    <mergeCell ref="AO4:AO6"/>
    <mergeCell ref="H4:H6"/>
    <mergeCell ref="I4:I6"/>
    <mergeCell ref="B1:C1"/>
    <mergeCell ref="E1:F1"/>
    <mergeCell ref="H1:M1"/>
    <mergeCell ref="Q1:X1"/>
    <mergeCell ref="Z1:BH1"/>
    <mergeCell ref="B3:R3"/>
    <mergeCell ref="S3:X3"/>
    <mergeCell ref="Q6:S6"/>
    <mergeCell ref="U6:W6"/>
    <mergeCell ref="J4:M4"/>
    <mergeCell ref="N4:N5"/>
    <mergeCell ref="BE6:BG6"/>
    <mergeCell ref="AP5:AP6"/>
    <mergeCell ref="AQ5:AQ6"/>
    <mergeCell ref="AS5:AS6"/>
    <mergeCell ref="AT5:AX5"/>
    <mergeCell ref="AY5:BC5"/>
    <mergeCell ref="BD5:BD6"/>
    <mergeCell ref="B4:C6"/>
    <mergeCell ref="E4:F6"/>
    <mergeCell ref="AP4:AQ4"/>
    <mergeCell ref="AS4:BC4"/>
    <mergeCell ref="B7:C18"/>
    <mergeCell ref="D7:F9"/>
    <mergeCell ref="J7:K7"/>
    <mergeCell ref="L7:M7"/>
    <mergeCell ref="J8:K8"/>
    <mergeCell ref="L8:M8"/>
    <mergeCell ref="J9:K9"/>
    <mergeCell ref="L9:M9"/>
    <mergeCell ref="D10:D18"/>
    <mergeCell ref="J17:K17"/>
    <mergeCell ref="L17:M17"/>
    <mergeCell ref="E15:F18"/>
    <mergeCell ref="J15:K15"/>
    <mergeCell ref="L15:M15"/>
    <mergeCell ref="J16:K16"/>
    <mergeCell ref="L16:M16"/>
    <mergeCell ref="L21:M21"/>
    <mergeCell ref="J22:K22"/>
    <mergeCell ref="J18:K18"/>
    <mergeCell ref="L18:M18"/>
    <mergeCell ref="J20:K20"/>
    <mergeCell ref="L20:M20"/>
    <mergeCell ref="E10:F11"/>
    <mergeCell ref="J10:K10"/>
    <mergeCell ref="L10:M10"/>
    <mergeCell ref="J11:K11"/>
    <mergeCell ref="L11:M11"/>
    <mergeCell ref="E12:F14"/>
    <mergeCell ref="J12:K12"/>
    <mergeCell ref="L12:M12"/>
    <mergeCell ref="J13:K13"/>
    <mergeCell ref="L13:M13"/>
    <mergeCell ref="J14:K14"/>
    <mergeCell ref="L14:M14"/>
    <mergeCell ref="B19:C48"/>
    <mergeCell ref="J19:K19"/>
    <mergeCell ref="D19:F23"/>
    <mergeCell ref="BE52:BG52"/>
    <mergeCell ref="H50:T52"/>
    <mergeCell ref="U50:W50"/>
    <mergeCell ref="AO50:AO52"/>
    <mergeCell ref="AS50:BC50"/>
    <mergeCell ref="BE50:BG50"/>
    <mergeCell ref="AS51:AS52"/>
    <mergeCell ref="AT51:AT52"/>
    <mergeCell ref="AU51:AU52"/>
    <mergeCell ref="AV51:AV52"/>
    <mergeCell ref="AW51:AW52"/>
    <mergeCell ref="J32:K32"/>
    <mergeCell ref="L35:M35"/>
    <mergeCell ref="AX51:AX52"/>
    <mergeCell ref="BD51:BD52"/>
    <mergeCell ref="U52:W52"/>
    <mergeCell ref="AY52:BC52"/>
    <mergeCell ref="J26:K26"/>
    <mergeCell ref="L26:M26"/>
    <mergeCell ref="J25:K25"/>
    <mergeCell ref="J23:K23"/>
  </mergeCells>
  <phoneticPr fontId="3"/>
  <conditionalFormatting sqref="AP49:AP53 AP7:AP37 AP40:AP47">
    <cfRule type="cellIs" dxfId="22" priority="10" stopIfTrue="1" operator="notBetween">
      <formula>100</formula>
      <formula>0</formula>
    </cfRule>
  </conditionalFormatting>
  <conditionalFormatting sqref="AP43">
    <cfRule type="cellIs" dxfId="21" priority="9" stopIfTrue="1" operator="notBetween">
      <formula>100</formula>
      <formula>0</formula>
    </cfRule>
  </conditionalFormatting>
  <conditionalFormatting sqref="AP48">
    <cfRule type="cellIs" dxfId="20" priority="8" stopIfTrue="1" operator="notBetween">
      <formula>100</formula>
      <formula>0</formula>
    </cfRule>
  </conditionalFormatting>
  <conditionalFormatting sqref="AP44:AP47">
    <cfRule type="cellIs" dxfId="19" priority="7" stopIfTrue="1" operator="notBetween">
      <formula>100</formula>
      <formula>0</formula>
    </cfRule>
  </conditionalFormatting>
  <conditionalFormatting sqref="AP60">
    <cfRule type="cellIs" dxfId="18" priority="5" stopIfTrue="1" operator="notBetween">
      <formula>100</formula>
      <formula>0</formula>
    </cfRule>
  </conditionalFormatting>
  <conditionalFormatting sqref="AP56:AP59">
    <cfRule type="cellIs" dxfId="17" priority="4" stopIfTrue="1" operator="notBetween">
      <formula>100</formula>
      <formula>0</formula>
    </cfRule>
  </conditionalFormatting>
  <conditionalFormatting sqref="AP48">
    <cfRule type="cellIs" dxfId="16" priority="3" stopIfTrue="1" operator="notBetween">
      <formula>100</formula>
      <formula>0</formula>
    </cfRule>
  </conditionalFormatting>
  <conditionalFormatting sqref="AP39">
    <cfRule type="cellIs" dxfId="15" priority="2" stopIfTrue="1" operator="notBetween">
      <formula>100</formula>
      <formula>0</formula>
    </cfRule>
  </conditionalFormatting>
  <conditionalFormatting sqref="AP38">
    <cfRule type="cellIs" dxfId="14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28000000000000003" footer="0.28000000000000003"/>
  <pageSetup paperSize="9" scale="72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H72"/>
  <sheetViews>
    <sheetView showGridLines="0" showZeros="0" topLeftCell="A17" zoomScale="60" zoomScaleNormal="60" zoomScaleSheetLayoutView="100" workbookViewId="0">
      <selection activeCell="AP7" sqref="AP7:AP48"/>
    </sheetView>
  </sheetViews>
  <sheetFormatPr defaultColWidth="8.625" defaultRowHeight="12"/>
  <cols>
    <col min="1" max="1" width="1.875" style="6" customWidth="1"/>
    <col min="2" max="4" width="2.875" style="6" customWidth="1"/>
    <col min="5" max="5" width="5.125" style="6" customWidth="1"/>
    <col min="6" max="6" width="1.25" style="6" customWidth="1"/>
    <col min="7" max="7" width="0.625" style="6" customWidth="1"/>
    <col min="8" max="8" width="21.875" style="232" customWidth="1"/>
    <col min="9" max="13" width="3.625" style="6" customWidth="1"/>
    <col min="14" max="19" width="5.875" style="6" customWidth="1"/>
    <col min="20" max="20" width="7.375" style="6" customWidth="1"/>
    <col min="21" max="22" width="5.875" style="6" customWidth="1"/>
    <col min="23" max="23" width="5.875" style="230" customWidth="1"/>
    <col min="24" max="24" width="5.125" style="6" customWidth="1"/>
    <col min="25" max="25" width="1.5" style="6" customWidth="1"/>
    <col min="26" max="40" width="3.625" style="5" customWidth="1"/>
    <col min="41" max="41" width="6.125" style="6" customWidth="1"/>
    <col min="42" max="42" width="7.375" style="6" customWidth="1"/>
    <col min="43" max="43" width="5.875" style="6" customWidth="1"/>
    <col min="44" max="44" width="10.875" style="6" customWidth="1"/>
    <col min="45" max="45" width="3" style="6" customWidth="1"/>
    <col min="46" max="55" width="3.375" style="6" customWidth="1"/>
    <col min="56" max="56" width="5" style="6" customWidth="1"/>
    <col min="57" max="60" width="7.375" style="6" customWidth="1"/>
    <col min="61" max="61" width="1.875" style="6" customWidth="1"/>
    <col min="62" max="16384" width="8.625" style="6"/>
  </cols>
  <sheetData>
    <row r="1" spans="1:60" ht="35.1" customHeight="1">
      <c r="B1" s="1287" t="s">
        <v>140</v>
      </c>
      <c r="C1" s="1287"/>
      <c r="D1" s="523"/>
      <c r="E1" s="1288"/>
      <c r="F1" s="1288"/>
      <c r="G1" s="7"/>
      <c r="H1" s="1289" t="s">
        <v>161</v>
      </c>
      <c r="I1" s="1290"/>
      <c r="J1" s="1290"/>
      <c r="K1" s="1290"/>
      <c r="L1" s="1290"/>
      <c r="M1" s="1291"/>
      <c r="N1" s="415"/>
      <c r="O1" s="263"/>
      <c r="P1" s="264"/>
      <c r="Q1" s="1292" t="s">
        <v>274</v>
      </c>
      <c r="R1" s="1292"/>
      <c r="S1" s="1292"/>
      <c r="T1" s="1292"/>
      <c r="U1" s="1292"/>
      <c r="V1" s="1292"/>
      <c r="W1" s="1292"/>
      <c r="X1" s="1292"/>
      <c r="Y1" s="8"/>
      <c r="Z1" s="1293" t="s">
        <v>227</v>
      </c>
      <c r="AA1" s="1293"/>
      <c r="AB1" s="1293"/>
      <c r="AC1" s="1293"/>
      <c r="AD1" s="1293"/>
      <c r="AE1" s="1293"/>
      <c r="AF1" s="1293"/>
      <c r="AG1" s="1293"/>
      <c r="AH1" s="1293"/>
      <c r="AI1" s="1293"/>
      <c r="AJ1" s="1293"/>
      <c r="AK1" s="1293"/>
      <c r="AL1" s="1293"/>
      <c r="AM1" s="1293"/>
      <c r="AN1" s="1293"/>
      <c r="AO1" s="1293"/>
      <c r="AP1" s="1293"/>
      <c r="AQ1" s="1293"/>
      <c r="AR1" s="1293"/>
      <c r="AS1" s="1293"/>
      <c r="AT1" s="1293"/>
      <c r="AU1" s="1293"/>
      <c r="AV1" s="1293"/>
      <c r="AW1" s="1293"/>
      <c r="AX1" s="1293"/>
      <c r="AY1" s="1293"/>
      <c r="AZ1" s="1293"/>
      <c r="BA1" s="1293"/>
      <c r="BB1" s="1293"/>
      <c r="BC1" s="1293"/>
      <c r="BD1" s="1293"/>
      <c r="BE1" s="1293"/>
      <c r="BF1" s="1293"/>
      <c r="BG1" s="1293"/>
      <c r="BH1" s="1293"/>
    </row>
    <row r="2" spans="1:60" ht="11.1" customHeight="1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1"/>
      <c r="Y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33" customHeight="1" thickBot="1">
      <c r="A3" s="1"/>
      <c r="B3" s="1341" t="s">
        <v>277</v>
      </c>
      <c r="C3" s="1341"/>
      <c r="D3" s="1341"/>
      <c r="E3" s="1341"/>
      <c r="F3" s="1341"/>
      <c r="G3" s="1341"/>
      <c r="H3" s="1341"/>
      <c r="I3" s="1341"/>
      <c r="J3" s="1341"/>
      <c r="K3" s="1341"/>
      <c r="L3" s="1341"/>
      <c r="M3" s="1341"/>
      <c r="N3" s="1341"/>
      <c r="O3" s="1341"/>
      <c r="P3" s="1341"/>
      <c r="Q3" s="1341"/>
      <c r="R3" s="1341"/>
      <c r="S3" s="1295" t="s">
        <v>259</v>
      </c>
      <c r="T3" s="1295"/>
      <c r="U3" s="1295"/>
      <c r="V3" s="1295"/>
      <c r="W3" s="1295"/>
      <c r="X3" s="1295"/>
      <c r="Y3" s="8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57"/>
      <c r="BH3" s="1"/>
    </row>
    <row r="4" spans="1:60" ht="35.1" customHeight="1">
      <c r="A4" s="1"/>
      <c r="B4" s="1342" t="s">
        <v>144</v>
      </c>
      <c r="C4" s="1343"/>
      <c r="D4" s="728"/>
      <c r="E4" s="1348" t="s">
        <v>22</v>
      </c>
      <c r="F4" s="1349"/>
      <c r="G4" s="693"/>
      <c r="H4" s="1354" t="s">
        <v>196</v>
      </c>
      <c r="I4" s="1357" t="s">
        <v>170</v>
      </c>
      <c r="J4" s="1377" t="s">
        <v>124</v>
      </c>
      <c r="K4" s="1378"/>
      <c r="L4" s="1378"/>
      <c r="M4" s="1379"/>
      <c r="N4" s="1357" t="s">
        <v>184</v>
      </c>
      <c r="O4" s="1364" t="s">
        <v>185</v>
      </c>
      <c r="P4" s="1366" t="s">
        <v>141</v>
      </c>
      <c r="Q4" s="1369" t="s">
        <v>21</v>
      </c>
      <c r="R4" s="1370"/>
      <c r="S4" s="1370"/>
      <c r="T4" s="1370"/>
      <c r="U4" s="1370"/>
      <c r="V4" s="1370"/>
      <c r="W4" s="1371"/>
      <c r="X4" s="1366" t="s">
        <v>228</v>
      </c>
      <c r="Y4" s="1116"/>
      <c r="Z4" s="1270" t="s">
        <v>229</v>
      </c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1272"/>
      <c r="AN4" s="554"/>
      <c r="AO4" s="1273" t="s">
        <v>159</v>
      </c>
      <c r="AP4" s="1296" t="s">
        <v>146</v>
      </c>
      <c r="AQ4" s="1297"/>
      <c r="AS4" s="1298" t="s">
        <v>122</v>
      </c>
      <c r="AT4" s="1284"/>
      <c r="AU4" s="1284"/>
      <c r="AV4" s="1284"/>
      <c r="AW4" s="1284"/>
      <c r="AX4" s="1284"/>
      <c r="AY4" s="1284"/>
      <c r="AZ4" s="1284"/>
      <c r="BA4" s="1284"/>
      <c r="BB4" s="1284"/>
      <c r="BC4" s="1299"/>
      <c r="BD4" s="234"/>
      <c r="BE4" s="1298" t="s">
        <v>123</v>
      </c>
      <c r="BF4" s="1284"/>
      <c r="BG4" s="1299"/>
      <c r="BH4" s="1"/>
    </row>
    <row r="5" spans="1:60" ht="174" customHeight="1">
      <c r="A5" s="1"/>
      <c r="B5" s="1344"/>
      <c r="C5" s="1345"/>
      <c r="D5" s="729"/>
      <c r="E5" s="1350"/>
      <c r="F5" s="1351"/>
      <c r="G5" s="693"/>
      <c r="H5" s="1355"/>
      <c r="I5" s="1358"/>
      <c r="J5" s="1360" t="s">
        <v>183</v>
      </c>
      <c r="K5" s="1361"/>
      <c r="L5" s="1360" t="s">
        <v>186</v>
      </c>
      <c r="M5" s="1361"/>
      <c r="N5" s="1380"/>
      <c r="O5" s="1365"/>
      <c r="P5" s="1367"/>
      <c r="Q5" s="694" t="s">
        <v>142</v>
      </c>
      <c r="R5" s="695" t="s">
        <v>171</v>
      </c>
      <c r="S5" s="696" t="s">
        <v>172</v>
      </c>
      <c r="T5" s="1362" t="s">
        <v>159</v>
      </c>
      <c r="U5" s="697" t="s">
        <v>143</v>
      </c>
      <c r="V5" s="698" t="s">
        <v>118</v>
      </c>
      <c r="W5" s="699" t="s">
        <v>126</v>
      </c>
      <c r="X5" s="1367"/>
      <c r="Y5" s="9"/>
      <c r="Z5" s="1300" t="s">
        <v>180</v>
      </c>
      <c r="AA5" s="1301"/>
      <c r="AB5" s="1302" t="s">
        <v>102</v>
      </c>
      <c r="AC5" s="1303"/>
      <c r="AD5" s="1303"/>
      <c r="AE5" s="1301"/>
      <c r="AF5" s="1302" t="s">
        <v>103</v>
      </c>
      <c r="AG5" s="1304"/>
      <c r="AH5" s="1304"/>
      <c r="AI5" s="1304"/>
      <c r="AJ5" s="1305"/>
      <c r="AK5" s="1246" t="s">
        <v>199</v>
      </c>
      <c r="AL5" s="1247"/>
      <c r="AM5" s="1306"/>
      <c r="AN5" s="14"/>
      <c r="AO5" s="1274"/>
      <c r="AP5" s="1240" t="s">
        <v>127</v>
      </c>
      <c r="AQ5" s="1242" t="s">
        <v>148</v>
      </c>
      <c r="AS5" s="1244" t="s">
        <v>128</v>
      </c>
      <c r="AT5" s="1246" t="s">
        <v>99</v>
      </c>
      <c r="AU5" s="1247"/>
      <c r="AV5" s="1247"/>
      <c r="AW5" s="1247"/>
      <c r="AX5" s="1248"/>
      <c r="AY5" s="1249" t="s">
        <v>129</v>
      </c>
      <c r="AZ5" s="1249"/>
      <c r="BA5" s="1249"/>
      <c r="BB5" s="1249"/>
      <c r="BC5" s="1250"/>
      <c r="BD5" s="1251" t="s">
        <v>130</v>
      </c>
      <c r="BE5" s="454" t="s">
        <v>143</v>
      </c>
      <c r="BF5" s="452" t="s">
        <v>118</v>
      </c>
      <c r="BG5" s="453" t="s">
        <v>126</v>
      </c>
      <c r="BH5" s="1"/>
    </row>
    <row r="6" spans="1:60" ht="35.1" customHeight="1" thickBot="1">
      <c r="A6" s="1"/>
      <c r="B6" s="1346"/>
      <c r="C6" s="1347"/>
      <c r="D6" s="730"/>
      <c r="E6" s="1352"/>
      <c r="F6" s="1353"/>
      <c r="G6" s="693"/>
      <c r="H6" s="1356"/>
      <c r="I6" s="1359"/>
      <c r="J6" s="731" t="s">
        <v>38</v>
      </c>
      <c r="K6" s="732" t="s">
        <v>166</v>
      </c>
      <c r="L6" s="731" t="s">
        <v>38</v>
      </c>
      <c r="M6" s="732" t="s">
        <v>166</v>
      </c>
      <c r="N6" s="700" t="s">
        <v>182</v>
      </c>
      <c r="O6" s="700" t="s">
        <v>182</v>
      </c>
      <c r="P6" s="1368"/>
      <c r="Q6" s="1372" t="s">
        <v>139</v>
      </c>
      <c r="R6" s="1373"/>
      <c r="S6" s="1373"/>
      <c r="T6" s="1363"/>
      <c r="U6" s="1374" t="s">
        <v>121</v>
      </c>
      <c r="V6" s="1375"/>
      <c r="W6" s="1376"/>
      <c r="X6" s="1368"/>
      <c r="Y6" s="9"/>
      <c r="Z6" s="16" t="s">
        <v>131</v>
      </c>
      <c r="AA6" s="17" t="s">
        <v>132</v>
      </c>
      <c r="AB6" s="18" t="s">
        <v>162</v>
      </c>
      <c r="AC6" s="19" t="s">
        <v>163</v>
      </c>
      <c r="AD6" s="19" t="s">
        <v>164</v>
      </c>
      <c r="AE6" s="17" t="s">
        <v>15</v>
      </c>
      <c r="AF6" s="18" t="s">
        <v>16</v>
      </c>
      <c r="AG6" s="19" t="s">
        <v>232</v>
      </c>
      <c r="AH6" s="19" t="s">
        <v>233</v>
      </c>
      <c r="AI6" s="19" t="s">
        <v>234</v>
      </c>
      <c r="AJ6" s="17" t="s">
        <v>235</v>
      </c>
      <c r="AK6" s="18" t="s">
        <v>17</v>
      </c>
      <c r="AL6" s="19" t="s">
        <v>18</v>
      </c>
      <c r="AM6" s="20" t="s">
        <v>4</v>
      </c>
      <c r="AN6" s="10"/>
      <c r="AO6" s="1275"/>
      <c r="AP6" s="1241"/>
      <c r="AQ6" s="1243"/>
      <c r="AS6" s="1245"/>
      <c r="AT6" s="21" t="s">
        <v>5</v>
      </c>
      <c r="AU6" s="22" t="s">
        <v>6</v>
      </c>
      <c r="AV6" s="23" t="s">
        <v>7</v>
      </c>
      <c r="AW6" s="23" t="s">
        <v>8</v>
      </c>
      <c r="AX6" s="23" t="s">
        <v>9</v>
      </c>
      <c r="AY6" s="24" t="s">
        <v>1</v>
      </c>
      <c r="AZ6" s="22" t="s">
        <v>10</v>
      </c>
      <c r="BA6" s="22" t="s">
        <v>11</v>
      </c>
      <c r="BB6" s="22" t="s">
        <v>12</v>
      </c>
      <c r="BC6" s="25" t="s">
        <v>13</v>
      </c>
      <c r="BD6" s="1252"/>
      <c r="BE6" s="1220" t="s">
        <v>149</v>
      </c>
      <c r="BF6" s="1221"/>
      <c r="BG6" s="1222"/>
      <c r="BH6" s="1"/>
    </row>
    <row r="7" spans="1:60" ht="17.100000000000001" customHeight="1">
      <c r="A7" s="1"/>
      <c r="B7" s="1381" t="s">
        <v>212</v>
      </c>
      <c r="C7" s="1382"/>
      <c r="D7" s="1387" t="s">
        <v>245</v>
      </c>
      <c r="E7" s="1388"/>
      <c r="F7" s="1389"/>
      <c r="G7" s="693"/>
      <c r="H7" s="733" t="s">
        <v>213</v>
      </c>
      <c r="I7" s="734">
        <f>SUM(J7:M7)</f>
        <v>2</v>
      </c>
      <c r="J7" s="1394">
        <v>2</v>
      </c>
      <c r="K7" s="1395"/>
      <c r="L7" s="1394"/>
      <c r="M7" s="1395"/>
      <c r="N7" s="735">
        <f>I7*30</f>
        <v>60</v>
      </c>
      <c r="O7" s="628">
        <f>N7*45/60</f>
        <v>45</v>
      </c>
      <c r="P7" s="736" t="s">
        <v>117</v>
      </c>
      <c r="Q7" s="737" t="s">
        <v>14</v>
      </c>
      <c r="R7" s="738"/>
      <c r="S7" s="739"/>
      <c r="T7" s="740" t="s">
        <v>106</v>
      </c>
      <c r="U7" s="701" t="str">
        <f t="shared" ref="U7:U18" si="0">IF($X7="○",$O7,"")</f>
        <v/>
      </c>
      <c r="V7" s="741"/>
      <c r="W7" s="742"/>
      <c r="X7" s="719" t="str">
        <f>IF($AP7&gt;=60,"○","")</f>
        <v/>
      </c>
      <c r="Y7" s="536"/>
      <c r="Z7" s="526"/>
      <c r="AA7" s="524"/>
      <c r="AB7" s="39"/>
      <c r="AC7" s="528"/>
      <c r="AD7" s="528"/>
      <c r="AE7" s="524"/>
      <c r="AF7" s="39" t="s">
        <v>106</v>
      </c>
      <c r="AG7" s="528"/>
      <c r="AH7" s="528"/>
      <c r="AI7" s="528"/>
      <c r="AJ7" s="524" t="s">
        <v>0</v>
      </c>
      <c r="AK7" s="39"/>
      <c r="AL7" s="528"/>
      <c r="AM7" s="40"/>
      <c r="AN7" s="10"/>
      <c r="AO7" s="41" t="s">
        <v>106</v>
      </c>
      <c r="AP7" s="235"/>
      <c r="AQ7" s="427">
        <f t="shared" ref="AQ7:AQ48" si="1">N7</f>
        <v>60</v>
      </c>
      <c r="AS7" s="42" t="str">
        <f>IF(ISNUMBER($AP7),IF(AND($AP7&gt;=60,$AP7&lt;=100),"●",""),"")</f>
        <v/>
      </c>
      <c r="AT7" s="43"/>
      <c r="AU7" s="44"/>
      <c r="AV7" s="45"/>
      <c r="AW7" s="45"/>
      <c r="AX7" s="45"/>
      <c r="AY7" s="43"/>
      <c r="AZ7" s="44"/>
      <c r="BA7" s="44"/>
      <c r="BB7" s="44"/>
      <c r="BC7" s="46"/>
      <c r="BD7" s="254" t="str">
        <f t="shared" ref="BD7:BD48" si="2">IF(ISNUMBER($AP7),IF(AND($AP7&gt;=60,$AP7&lt;=100),$I7,""),"")</f>
        <v/>
      </c>
      <c r="BE7" s="47" t="str">
        <f>IF(ISNUMBER($AP7),IF(AND($AP7&gt;=60,$AP7&lt;=100),$AQ7*45/60,""),"")</f>
        <v/>
      </c>
      <c r="BF7" s="36"/>
      <c r="BG7" s="37"/>
      <c r="BH7" s="1"/>
    </row>
    <row r="8" spans="1:60" ht="17.100000000000001" customHeight="1">
      <c r="A8" s="1"/>
      <c r="B8" s="1383"/>
      <c r="C8" s="1384"/>
      <c r="D8" s="1390"/>
      <c r="E8" s="1391"/>
      <c r="F8" s="1392"/>
      <c r="G8" s="693"/>
      <c r="H8" s="743" t="s">
        <v>24</v>
      </c>
      <c r="I8" s="744">
        <f t="shared" ref="I8:I18" si="3">SUM(J8:M8)</f>
        <v>2</v>
      </c>
      <c r="J8" s="1396">
        <v>2</v>
      </c>
      <c r="K8" s="1397"/>
      <c r="L8" s="1396"/>
      <c r="M8" s="1397"/>
      <c r="N8" s="745">
        <f>I8*30</f>
        <v>60</v>
      </c>
      <c r="O8" s="632">
        <f t="shared" ref="O8:O18" si="4">N8*45/60</f>
        <v>45</v>
      </c>
      <c r="P8" s="746" t="s">
        <v>117</v>
      </c>
      <c r="Q8" s="721" t="s">
        <v>106</v>
      </c>
      <c r="R8" s="747"/>
      <c r="S8" s="748"/>
      <c r="T8" s="749" t="s">
        <v>106</v>
      </c>
      <c r="U8" s="750" t="str">
        <f t="shared" si="0"/>
        <v/>
      </c>
      <c r="V8" s="720"/>
      <c r="W8" s="751"/>
      <c r="X8" s="703" t="str">
        <f t="shared" ref="X8:X48" si="5">IF($AP8&gt;=60,"○","")</f>
        <v/>
      </c>
      <c r="Y8" s="536"/>
      <c r="Z8" s="59"/>
      <c r="AA8" s="60"/>
      <c r="AB8" s="475"/>
      <c r="AC8" s="62"/>
      <c r="AD8" s="62"/>
      <c r="AE8" s="60"/>
      <c r="AF8" s="475" t="s">
        <v>2</v>
      </c>
      <c r="AG8" s="62"/>
      <c r="AH8" s="62"/>
      <c r="AI8" s="62" t="s">
        <v>0</v>
      </c>
      <c r="AJ8" s="60"/>
      <c r="AK8" s="475"/>
      <c r="AL8" s="62"/>
      <c r="AM8" s="63"/>
      <c r="AN8" s="10"/>
      <c r="AO8" s="64" t="s">
        <v>106</v>
      </c>
      <c r="AP8" s="237"/>
      <c r="AQ8" s="428">
        <f t="shared" si="1"/>
        <v>60</v>
      </c>
      <c r="AS8" s="65" t="str">
        <f>IF(ISNUMBER($AP8),IF(AND($AP8&gt;=60,$AP8&lt;=100),"●",""),"")</f>
        <v/>
      </c>
      <c r="AT8" s="483"/>
      <c r="AU8" s="67"/>
      <c r="AV8" s="68"/>
      <c r="AW8" s="68"/>
      <c r="AX8" s="68"/>
      <c r="AY8" s="69"/>
      <c r="AZ8" s="70"/>
      <c r="BA8" s="70"/>
      <c r="BB8" s="70"/>
      <c r="BC8" s="71"/>
      <c r="BD8" s="255" t="str">
        <f t="shared" si="2"/>
        <v/>
      </c>
      <c r="BE8" s="72" t="str">
        <f t="shared" ref="BE8:BE18" si="6">IF(ISNUMBER($AP8),IF(AND($AP8&gt;=60,$AP8&lt;=100),$AQ8*45/60,""),"")</f>
        <v/>
      </c>
      <c r="BF8" s="57"/>
      <c r="BG8" s="58"/>
      <c r="BH8" s="1"/>
    </row>
    <row r="9" spans="1:60" ht="17.100000000000001" customHeight="1">
      <c r="A9" s="1"/>
      <c r="B9" s="1383"/>
      <c r="C9" s="1384"/>
      <c r="D9" s="1390"/>
      <c r="E9" s="1393"/>
      <c r="F9" s="1392"/>
      <c r="G9" s="693"/>
      <c r="H9" s="752" t="s">
        <v>25</v>
      </c>
      <c r="I9" s="744">
        <f t="shared" si="3"/>
        <v>2</v>
      </c>
      <c r="J9" s="1398"/>
      <c r="K9" s="1399"/>
      <c r="L9" s="1398">
        <v>2</v>
      </c>
      <c r="M9" s="1399"/>
      <c r="N9" s="753">
        <f>I9*30</f>
        <v>60</v>
      </c>
      <c r="O9" s="670">
        <f t="shared" si="4"/>
        <v>45</v>
      </c>
      <c r="P9" s="754" t="s">
        <v>117</v>
      </c>
      <c r="Q9" s="755" t="s">
        <v>106</v>
      </c>
      <c r="R9" s="747"/>
      <c r="S9" s="748"/>
      <c r="T9" s="749" t="s">
        <v>106</v>
      </c>
      <c r="U9" s="756" t="str">
        <f t="shared" si="0"/>
        <v/>
      </c>
      <c r="V9" s="757"/>
      <c r="W9" s="758"/>
      <c r="X9" s="708" t="str">
        <f t="shared" si="5"/>
        <v/>
      </c>
      <c r="Y9" s="536"/>
      <c r="Z9" s="443"/>
      <c r="AA9" s="439"/>
      <c r="AB9" s="438"/>
      <c r="AC9" s="444"/>
      <c r="AD9" s="444"/>
      <c r="AE9" s="439"/>
      <c r="AF9" s="438" t="s">
        <v>2</v>
      </c>
      <c r="AG9" s="444"/>
      <c r="AH9" s="444"/>
      <c r="AI9" s="444" t="s">
        <v>0</v>
      </c>
      <c r="AJ9" s="439"/>
      <c r="AK9" s="438"/>
      <c r="AL9" s="444"/>
      <c r="AM9" s="447"/>
      <c r="AN9" s="10"/>
      <c r="AO9" s="64" t="s">
        <v>106</v>
      </c>
      <c r="AP9" s="237"/>
      <c r="AQ9" s="506">
        <f t="shared" si="1"/>
        <v>60</v>
      </c>
      <c r="AS9" s="508" t="str">
        <f>IF(ISNUMBER($AP9),IF(AND($AP9&gt;=60,$AP9&lt;=100),"●",""),"")</f>
        <v/>
      </c>
      <c r="AT9" s="69"/>
      <c r="AU9" s="67"/>
      <c r="AV9" s="180"/>
      <c r="AW9" s="180"/>
      <c r="AX9" s="180"/>
      <c r="AY9" s="69"/>
      <c r="AZ9" s="70"/>
      <c r="BA9" s="70"/>
      <c r="BB9" s="70"/>
      <c r="BC9" s="71"/>
      <c r="BD9" s="258" t="str">
        <f t="shared" si="2"/>
        <v/>
      </c>
      <c r="BE9" s="509" t="str">
        <f t="shared" si="6"/>
        <v/>
      </c>
      <c r="BF9" s="502"/>
      <c r="BG9" s="503"/>
      <c r="BH9" s="1"/>
    </row>
    <row r="10" spans="1:60" ht="17.100000000000001" customHeight="1">
      <c r="A10" s="1"/>
      <c r="B10" s="1383"/>
      <c r="C10" s="1384"/>
      <c r="D10" s="1400" t="s">
        <v>246</v>
      </c>
      <c r="E10" s="1403" t="s">
        <v>236</v>
      </c>
      <c r="F10" s="1404"/>
      <c r="G10" s="693"/>
      <c r="H10" s="733" t="s">
        <v>198</v>
      </c>
      <c r="I10" s="759">
        <f t="shared" si="3"/>
        <v>2</v>
      </c>
      <c r="J10" s="1394">
        <v>2</v>
      </c>
      <c r="K10" s="1395"/>
      <c r="L10" s="1394"/>
      <c r="M10" s="1395"/>
      <c r="N10" s="735">
        <f>I10*30</f>
        <v>60</v>
      </c>
      <c r="O10" s="628">
        <f t="shared" si="4"/>
        <v>45</v>
      </c>
      <c r="P10" s="736" t="s">
        <v>117</v>
      </c>
      <c r="Q10" s="760" t="s">
        <v>150</v>
      </c>
      <c r="R10" s="715"/>
      <c r="S10" s="761"/>
      <c r="T10" s="717" t="s">
        <v>189</v>
      </c>
      <c r="U10" s="762" t="str">
        <f t="shared" si="0"/>
        <v/>
      </c>
      <c r="V10" s="718"/>
      <c r="W10" s="763"/>
      <c r="X10" s="719" t="str">
        <f t="shared" si="5"/>
        <v/>
      </c>
      <c r="Y10" s="536"/>
      <c r="Z10" s="117"/>
      <c r="AA10" s="118"/>
      <c r="AB10" s="119"/>
      <c r="AC10" s="120"/>
      <c r="AD10" s="120"/>
      <c r="AE10" s="118"/>
      <c r="AF10" s="119" t="s">
        <v>2</v>
      </c>
      <c r="AG10" s="120"/>
      <c r="AH10" s="120"/>
      <c r="AI10" s="120" t="s">
        <v>0</v>
      </c>
      <c r="AJ10" s="118"/>
      <c r="AK10" s="119"/>
      <c r="AL10" s="120"/>
      <c r="AM10" s="121"/>
      <c r="AN10" s="10"/>
      <c r="AO10" s="41" t="s">
        <v>189</v>
      </c>
      <c r="AP10" s="507"/>
      <c r="AQ10" s="427">
        <f t="shared" si="1"/>
        <v>60</v>
      </c>
      <c r="AS10" s="510"/>
      <c r="AT10" s="43"/>
      <c r="AU10" s="511" t="str">
        <f>IF(ISNUMBER($AP10),IF(AND($AP10&gt;=60,$AP10&lt;=100),"●",""),"")</f>
        <v/>
      </c>
      <c r="AV10" s="45"/>
      <c r="AW10" s="45"/>
      <c r="AX10" s="45"/>
      <c r="AY10" s="43"/>
      <c r="AZ10" s="44"/>
      <c r="BA10" s="44"/>
      <c r="BB10" s="44"/>
      <c r="BC10" s="46"/>
      <c r="BD10" s="254" t="str">
        <f t="shared" si="2"/>
        <v/>
      </c>
      <c r="BE10" s="512" t="str">
        <f t="shared" si="6"/>
        <v/>
      </c>
      <c r="BF10" s="445"/>
      <c r="BG10" s="505"/>
      <c r="BH10" s="1"/>
    </row>
    <row r="11" spans="1:60" ht="17.100000000000001" customHeight="1">
      <c r="A11" s="1"/>
      <c r="B11" s="1383"/>
      <c r="C11" s="1384"/>
      <c r="D11" s="1401"/>
      <c r="E11" s="1405"/>
      <c r="F11" s="1406"/>
      <c r="G11" s="693"/>
      <c r="H11" s="743" t="s">
        <v>193</v>
      </c>
      <c r="I11" s="764">
        <f t="shared" si="3"/>
        <v>2</v>
      </c>
      <c r="J11" s="1396">
        <v>2</v>
      </c>
      <c r="K11" s="1397"/>
      <c r="L11" s="1396"/>
      <c r="M11" s="1397"/>
      <c r="N11" s="745">
        <f>I11*30</f>
        <v>60</v>
      </c>
      <c r="O11" s="632">
        <f t="shared" si="4"/>
        <v>45</v>
      </c>
      <c r="P11" s="746" t="s">
        <v>117</v>
      </c>
      <c r="Q11" s="721" t="s">
        <v>151</v>
      </c>
      <c r="R11" s="724"/>
      <c r="S11" s="765"/>
      <c r="T11" s="723" t="s">
        <v>189</v>
      </c>
      <c r="U11" s="750" t="str">
        <f t="shared" si="0"/>
        <v/>
      </c>
      <c r="V11" s="720"/>
      <c r="W11" s="751"/>
      <c r="X11" s="703" t="str">
        <f t="shared" si="5"/>
        <v/>
      </c>
      <c r="Y11" s="536"/>
      <c r="Z11" s="59"/>
      <c r="AA11" s="60"/>
      <c r="AB11" s="475"/>
      <c r="AC11" s="62"/>
      <c r="AD11" s="62"/>
      <c r="AE11" s="60"/>
      <c r="AF11" s="475"/>
      <c r="AG11" s="62"/>
      <c r="AH11" s="62"/>
      <c r="AI11" s="62" t="s">
        <v>0</v>
      </c>
      <c r="AJ11" s="60"/>
      <c r="AK11" s="475"/>
      <c r="AL11" s="62"/>
      <c r="AM11" s="63"/>
      <c r="AN11" s="10"/>
      <c r="AO11" s="76" t="s">
        <v>189</v>
      </c>
      <c r="AP11" s="239"/>
      <c r="AQ11" s="428">
        <f t="shared" si="1"/>
        <v>60</v>
      </c>
      <c r="AS11" s="77"/>
      <c r="AT11" s="483"/>
      <c r="AU11" s="78" t="str">
        <f>IF(ISNUMBER($AP11),IF(AND($AP11&gt;=60,$AP11&lt;=100),"●",""),"")</f>
        <v/>
      </c>
      <c r="AV11" s="68"/>
      <c r="AW11" s="68"/>
      <c r="AX11" s="68"/>
      <c r="AY11" s="483"/>
      <c r="AZ11" s="79"/>
      <c r="BA11" s="79"/>
      <c r="BB11" s="79"/>
      <c r="BC11" s="80"/>
      <c r="BD11" s="255" t="str">
        <f t="shared" si="2"/>
        <v/>
      </c>
      <c r="BE11" s="72" t="str">
        <f t="shared" si="6"/>
        <v/>
      </c>
      <c r="BF11" s="57"/>
      <c r="BG11" s="58"/>
      <c r="BH11" s="1"/>
    </row>
    <row r="12" spans="1:60" ht="17.100000000000001" customHeight="1">
      <c r="A12" s="1"/>
      <c r="B12" s="1383"/>
      <c r="C12" s="1384"/>
      <c r="D12" s="1401"/>
      <c r="E12" s="1407" t="s">
        <v>236</v>
      </c>
      <c r="F12" s="1408"/>
      <c r="G12" s="693"/>
      <c r="H12" s="743" t="s">
        <v>66</v>
      </c>
      <c r="I12" s="764">
        <f t="shared" si="3"/>
        <v>2</v>
      </c>
      <c r="J12" s="1396">
        <v>2</v>
      </c>
      <c r="K12" s="1397"/>
      <c r="L12" s="1396"/>
      <c r="M12" s="1397"/>
      <c r="N12" s="745">
        <f t="shared" ref="N12:N18" si="7">I12*30</f>
        <v>60</v>
      </c>
      <c r="O12" s="632">
        <f t="shared" si="4"/>
        <v>45</v>
      </c>
      <c r="P12" s="746" t="s">
        <v>117</v>
      </c>
      <c r="Q12" s="721" t="s">
        <v>152</v>
      </c>
      <c r="R12" s="724"/>
      <c r="S12" s="765"/>
      <c r="T12" s="723" t="s">
        <v>190</v>
      </c>
      <c r="U12" s="750" t="str">
        <f t="shared" si="0"/>
        <v/>
      </c>
      <c r="V12" s="720"/>
      <c r="W12" s="751"/>
      <c r="X12" s="703" t="str">
        <f t="shared" si="5"/>
        <v/>
      </c>
      <c r="Y12" s="536"/>
      <c r="Z12" s="59"/>
      <c r="AA12" s="60"/>
      <c r="AB12" s="475"/>
      <c r="AC12" s="62"/>
      <c r="AD12" s="62"/>
      <c r="AE12" s="60"/>
      <c r="AF12" s="475"/>
      <c r="AG12" s="62" t="s">
        <v>2</v>
      </c>
      <c r="AH12" s="62"/>
      <c r="AI12" s="62"/>
      <c r="AJ12" s="60"/>
      <c r="AK12" s="475"/>
      <c r="AL12" s="62"/>
      <c r="AM12" s="63"/>
      <c r="AN12" s="10"/>
      <c r="AO12" s="76" t="s">
        <v>190</v>
      </c>
      <c r="AP12" s="239"/>
      <c r="AQ12" s="428">
        <f t="shared" si="1"/>
        <v>60</v>
      </c>
      <c r="AS12" s="77"/>
      <c r="AT12" s="483"/>
      <c r="AU12" s="79"/>
      <c r="AV12" s="81" t="str">
        <f>IF(ISNUMBER($AP12),IF(AND($AP12&gt;=60,$AP12&lt;=100),"●",""),"")</f>
        <v/>
      </c>
      <c r="AW12" s="68"/>
      <c r="AX12" s="68"/>
      <c r="AY12" s="483"/>
      <c r="AZ12" s="79"/>
      <c r="BA12" s="79"/>
      <c r="BB12" s="79"/>
      <c r="BC12" s="80"/>
      <c r="BD12" s="255" t="str">
        <f t="shared" si="2"/>
        <v/>
      </c>
      <c r="BE12" s="72" t="str">
        <f t="shared" si="6"/>
        <v/>
      </c>
      <c r="BF12" s="57"/>
      <c r="BG12" s="58"/>
      <c r="BH12" s="1"/>
    </row>
    <row r="13" spans="1:60" ht="17.100000000000001" customHeight="1">
      <c r="A13" s="1"/>
      <c r="B13" s="1383"/>
      <c r="C13" s="1384"/>
      <c r="D13" s="1401"/>
      <c r="E13" s="1409"/>
      <c r="F13" s="1410"/>
      <c r="G13" s="693"/>
      <c r="H13" s="743" t="s">
        <v>19</v>
      </c>
      <c r="I13" s="764">
        <f t="shared" si="3"/>
        <v>2</v>
      </c>
      <c r="J13" s="1396">
        <v>2</v>
      </c>
      <c r="K13" s="1397"/>
      <c r="L13" s="1396"/>
      <c r="M13" s="1397"/>
      <c r="N13" s="745">
        <f t="shared" si="7"/>
        <v>60</v>
      </c>
      <c r="O13" s="632">
        <f t="shared" si="4"/>
        <v>45</v>
      </c>
      <c r="P13" s="746" t="s">
        <v>117</v>
      </c>
      <c r="Q13" s="721" t="s">
        <v>153</v>
      </c>
      <c r="R13" s="724"/>
      <c r="S13" s="765"/>
      <c r="T13" s="723" t="s">
        <v>190</v>
      </c>
      <c r="U13" s="750" t="str">
        <f t="shared" si="0"/>
        <v/>
      </c>
      <c r="V13" s="720"/>
      <c r="W13" s="751"/>
      <c r="X13" s="703" t="str">
        <f t="shared" si="5"/>
        <v/>
      </c>
      <c r="Y13" s="536"/>
      <c r="Z13" s="59"/>
      <c r="AA13" s="60"/>
      <c r="AB13" s="475"/>
      <c r="AC13" s="62"/>
      <c r="AD13" s="62"/>
      <c r="AE13" s="60"/>
      <c r="AF13" s="475" t="s">
        <v>0</v>
      </c>
      <c r="AG13" s="62"/>
      <c r="AH13" s="62"/>
      <c r="AI13" s="62"/>
      <c r="AJ13" s="60"/>
      <c r="AK13" s="475"/>
      <c r="AL13" s="62"/>
      <c r="AM13" s="63"/>
      <c r="AN13" s="10"/>
      <c r="AO13" s="76" t="s">
        <v>190</v>
      </c>
      <c r="AP13" s="239"/>
      <c r="AQ13" s="428">
        <f t="shared" si="1"/>
        <v>60</v>
      </c>
      <c r="AS13" s="77"/>
      <c r="AT13" s="483"/>
      <c r="AU13" s="79"/>
      <c r="AV13" s="81" t="str">
        <f>IF(ISNUMBER($AP13),IF(AND($AP13&gt;=60,$AP13&lt;=100),"●",""),"")</f>
        <v/>
      </c>
      <c r="AW13" s="68"/>
      <c r="AX13" s="68"/>
      <c r="AY13" s="483"/>
      <c r="AZ13" s="79"/>
      <c r="BA13" s="79"/>
      <c r="BB13" s="79"/>
      <c r="BC13" s="80"/>
      <c r="BD13" s="255" t="str">
        <f t="shared" si="2"/>
        <v/>
      </c>
      <c r="BE13" s="72" t="str">
        <f t="shared" si="6"/>
        <v/>
      </c>
      <c r="BF13" s="57"/>
      <c r="BG13" s="58"/>
      <c r="BH13" s="1"/>
    </row>
    <row r="14" spans="1:60" ht="17.100000000000001" customHeight="1">
      <c r="A14" s="1"/>
      <c r="B14" s="1383"/>
      <c r="C14" s="1384"/>
      <c r="D14" s="1401"/>
      <c r="E14" s="1405"/>
      <c r="F14" s="1406"/>
      <c r="G14" s="693"/>
      <c r="H14" s="743" t="s">
        <v>20</v>
      </c>
      <c r="I14" s="764">
        <f t="shared" si="3"/>
        <v>2</v>
      </c>
      <c r="J14" s="1396">
        <v>2</v>
      </c>
      <c r="K14" s="1397"/>
      <c r="L14" s="1396"/>
      <c r="M14" s="1397"/>
      <c r="N14" s="745">
        <f t="shared" si="7"/>
        <v>60</v>
      </c>
      <c r="O14" s="632">
        <f t="shared" si="4"/>
        <v>45</v>
      </c>
      <c r="P14" s="746" t="s">
        <v>117</v>
      </c>
      <c r="Q14" s="721" t="s">
        <v>153</v>
      </c>
      <c r="R14" s="724"/>
      <c r="S14" s="765"/>
      <c r="T14" s="723" t="s">
        <v>190</v>
      </c>
      <c r="U14" s="750" t="str">
        <f t="shared" si="0"/>
        <v/>
      </c>
      <c r="V14" s="720"/>
      <c r="W14" s="751"/>
      <c r="X14" s="703" t="str">
        <f t="shared" si="5"/>
        <v/>
      </c>
      <c r="Y14" s="536"/>
      <c r="Z14" s="59"/>
      <c r="AA14" s="60"/>
      <c r="AB14" s="475"/>
      <c r="AC14" s="62"/>
      <c r="AD14" s="62"/>
      <c r="AE14" s="60"/>
      <c r="AF14" s="475"/>
      <c r="AG14" s="62" t="s">
        <v>2</v>
      </c>
      <c r="AH14" s="62"/>
      <c r="AI14" s="62"/>
      <c r="AJ14" s="60"/>
      <c r="AK14" s="475"/>
      <c r="AL14" s="62"/>
      <c r="AM14" s="63"/>
      <c r="AN14" s="10"/>
      <c r="AO14" s="76" t="s">
        <v>190</v>
      </c>
      <c r="AP14" s="239"/>
      <c r="AQ14" s="428">
        <f t="shared" si="1"/>
        <v>60</v>
      </c>
      <c r="AS14" s="77"/>
      <c r="AT14" s="483"/>
      <c r="AU14" s="79"/>
      <c r="AV14" s="81" t="str">
        <f>IF(ISNUMBER($AP14),IF(AND($AP14&gt;=60,$AP14&lt;=100),"●",""),"")</f>
        <v/>
      </c>
      <c r="AW14" s="68"/>
      <c r="AX14" s="68"/>
      <c r="AY14" s="483"/>
      <c r="AZ14" s="79"/>
      <c r="BA14" s="79"/>
      <c r="BB14" s="79"/>
      <c r="BC14" s="80"/>
      <c r="BD14" s="255" t="str">
        <f t="shared" si="2"/>
        <v/>
      </c>
      <c r="BE14" s="72" t="str">
        <f t="shared" si="6"/>
        <v/>
      </c>
      <c r="BF14" s="57"/>
      <c r="BG14" s="58"/>
      <c r="BH14" s="1"/>
    </row>
    <row r="15" spans="1:60" ht="17.100000000000001" customHeight="1">
      <c r="A15" s="1"/>
      <c r="B15" s="1383"/>
      <c r="C15" s="1384"/>
      <c r="D15" s="1401"/>
      <c r="E15" s="1411" t="s">
        <v>236</v>
      </c>
      <c r="F15" s="1412"/>
      <c r="G15" s="693"/>
      <c r="H15" s="743" t="s">
        <v>125</v>
      </c>
      <c r="I15" s="764">
        <f t="shared" si="3"/>
        <v>2</v>
      </c>
      <c r="J15" s="1396"/>
      <c r="K15" s="1397"/>
      <c r="L15" s="1396">
        <v>2</v>
      </c>
      <c r="M15" s="1397"/>
      <c r="N15" s="745">
        <f t="shared" si="7"/>
        <v>60</v>
      </c>
      <c r="O15" s="632">
        <f t="shared" si="4"/>
        <v>45</v>
      </c>
      <c r="P15" s="746" t="s">
        <v>117</v>
      </c>
      <c r="Q15" s="721" t="s">
        <v>154</v>
      </c>
      <c r="R15" s="724"/>
      <c r="S15" s="765"/>
      <c r="T15" s="723" t="s">
        <v>191</v>
      </c>
      <c r="U15" s="750" t="str">
        <f t="shared" si="0"/>
        <v/>
      </c>
      <c r="V15" s="720"/>
      <c r="W15" s="751"/>
      <c r="X15" s="703" t="str">
        <f t="shared" si="5"/>
        <v/>
      </c>
      <c r="Y15" s="536"/>
      <c r="Z15" s="59"/>
      <c r="AA15" s="60"/>
      <c r="AB15" s="475"/>
      <c r="AC15" s="62"/>
      <c r="AD15" s="62"/>
      <c r="AE15" s="60"/>
      <c r="AF15" s="475"/>
      <c r="AG15" s="62"/>
      <c r="AH15" s="62"/>
      <c r="AI15" s="62" t="s">
        <v>0</v>
      </c>
      <c r="AJ15" s="60"/>
      <c r="AK15" s="475"/>
      <c r="AL15" s="62"/>
      <c r="AM15" s="63"/>
      <c r="AN15" s="10"/>
      <c r="AO15" s="76" t="s">
        <v>191</v>
      </c>
      <c r="AP15" s="239"/>
      <c r="AQ15" s="428">
        <f t="shared" si="1"/>
        <v>60</v>
      </c>
      <c r="AS15" s="77"/>
      <c r="AT15" s="580" t="str">
        <f>IF(ISNUMBER($AP15),IF(AND($AP15&gt;=60,$AP15&lt;=100),"●",""),"")</f>
        <v/>
      </c>
      <c r="AU15" s="79"/>
      <c r="AV15" s="68"/>
      <c r="AW15" s="68"/>
      <c r="AX15" s="68"/>
      <c r="AY15" s="483"/>
      <c r="AZ15" s="79"/>
      <c r="BA15" s="79"/>
      <c r="BB15" s="79"/>
      <c r="BC15" s="80"/>
      <c r="BD15" s="255" t="str">
        <f t="shared" si="2"/>
        <v/>
      </c>
      <c r="BE15" s="72" t="str">
        <f t="shared" si="6"/>
        <v/>
      </c>
      <c r="BF15" s="57"/>
      <c r="BG15" s="58"/>
      <c r="BH15" s="1"/>
    </row>
    <row r="16" spans="1:60" ht="17.100000000000001" customHeight="1">
      <c r="A16" s="1"/>
      <c r="B16" s="1383"/>
      <c r="C16" s="1384"/>
      <c r="D16" s="1401"/>
      <c r="E16" s="1413"/>
      <c r="F16" s="1414"/>
      <c r="G16" s="693"/>
      <c r="H16" s="743" t="s">
        <v>155</v>
      </c>
      <c r="I16" s="766">
        <f t="shared" si="3"/>
        <v>2</v>
      </c>
      <c r="J16" s="1396"/>
      <c r="K16" s="1397"/>
      <c r="L16" s="1417">
        <v>2</v>
      </c>
      <c r="M16" s="1397"/>
      <c r="N16" s="745">
        <f t="shared" si="7"/>
        <v>60</v>
      </c>
      <c r="O16" s="632">
        <f t="shared" si="4"/>
        <v>45</v>
      </c>
      <c r="P16" s="746" t="s">
        <v>117</v>
      </c>
      <c r="Q16" s="721" t="s">
        <v>156</v>
      </c>
      <c r="R16" s="724"/>
      <c r="S16" s="765"/>
      <c r="T16" s="723" t="s">
        <v>191</v>
      </c>
      <c r="U16" s="750" t="str">
        <f t="shared" si="0"/>
        <v/>
      </c>
      <c r="V16" s="720"/>
      <c r="W16" s="751"/>
      <c r="X16" s="703" t="str">
        <f t="shared" si="5"/>
        <v/>
      </c>
      <c r="Y16" s="536"/>
      <c r="Z16" s="59"/>
      <c r="AA16" s="60"/>
      <c r="AB16" s="475"/>
      <c r="AC16" s="62"/>
      <c r="AD16" s="62"/>
      <c r="AE16" s="60"/>
      <c r="AF16" s="475" t="s">
        <v>0</v>
      </c>
      <c r="AG16" s="62"/>
      <c r="AH16" s="62"/>
      <c r="AI16" s="62"/>
      <c r="AJ16" s="60"/>
      <c r="AK16" s="475"/>
      <c r="AL16" s="62"/>
      <c r="AM16" s="63"/>
      <c r="AN16" s="10"/>
      <c r="AO16" s="76" t="s">
        <v>191</v>
      </c>
      <c r="AP16" s="239"/>
      <c r="AQ16" s="428">
        <f t="shared" si="1"/>
        <v>60</v>
      </c>
      <c r="AS16" s="77"/>
      <c r="AT16" s="580" t="str">
        <f>IF(ISNUMBER($AP16),IF(AND($AP16&gt;=60,$AP16&lt;=100),"●",""),"")</f>
        <v/>
      </c>
      <c r="AU16" s="79"/>
      <c r="AV16" s="68"/>
      <c r="AW16" s="68"/>
      <c r="AX16" s="68"/>
      <c r="AY16" s="483"/>
      <c r="AZ16" s="79"/>
      <c r="BA16" s="79"/>
      <c r="BB16" s="79"/>
      <c r="BC16" s="80"/>
      <c r="BD16" s="255" t="str">
        <f t="shared" si="2"/>
        <v/>
      </c>
      <c r="BE16" s="72" t="str">
        <f t="shared" si="6"/>
        <v/>
      </c>
      <c r="BF16" s="57"/>
      <c r="BG16" s="58"/>
      <c r="BH16" s="1"/>
    </row>
    <row r="17" spans="1:60" ht="17.100000000000001" customHeight="1">
      <c r="A17" s="1"/>
      <c r="B17" s="1383"/>
      <c r="C17" s="1384"/>
      <c r="D17" s="1401"/>
      <c r="E17" s="1413"/>
      <c r="F17" s="1414"/>
      <c r="G17" s="693"/>
      <c r="H17" s="743" t="s">
        <v>160</v>
      </c>
      <c r="I17" s="766">
        <f t="shared" si="3"/>
        <v>2</v>
      </c>
      <c r="J17" s="1396"/>
      <c r="K17" s="1397"/>
      <c r="L17" s="1417">
        <v>2</v>
      </c>
      <c r="M17" s="1397"/>
      <c r="N17" s="745">
        <f t="shared" si="7"/>
        <v>60</v>
      </c>
      <c r="O17" s="632">
        <f t="shared" si="4"/>
        <v>45</v>
      </c>
      <c r="P17" s="746" t="s">
        <v>117</v>
      </c>
      <c r="Q17" s="721" t="s">
        <v>156</v>
      </c>
      <c r="R17" s="724"/>
      <c r="S17" s="765"/>
      <c r="T17" s="723" t="s">
        <v>191</v>
      </c>
      <c r="U17" s="750" t="str">
        <f t="shared" si="0"/>
        <v/>
      </c>
      <c r="V17" s="720"/>
      <c r="W17" s="751"/>
      <c r="X17" s="703" t="str">
        <f t="shared" si="5"/>
        <v/>
      </c>
      <c r="Y17" s="536"/>
      <c r="Z17" s="59"/>
      <c r="AA17" s="60"/>
      <c r="AB17" s="475"/>
      <c r="AC17" s="62"/>
      <c r="AD17" s="62"/>
      <c r="AE17" s="60"/>
      <c r="AF17" s="475" t="s">
        <v>106</v>
      </c>
      <c r="AG17" s="62"/>
      <c r="AH17" s="62"/>
      <c r="AI17" s="62"/>
      <c r="AJ17" s="60"/>
      <c r="AK17" s="475"/>
      <c r="AL17" s="62"/>
      <c r="AM17" s="63"/>
      <c r="AN17" s="10"/>
      <c r="AO17" s="76" t="s">
        <v>191</v>
      </c>
      <c r="AP17" s="239"/>
      <c r="AQ17" s="428">
        <f t="shared" si="1"/>
        <v>60</v>
      </c>
      <c r="AS17" s="77"/>
      <c r="AT17" s="580" t="str">
        <f>IF(ISNUMBER($AP17),IF(AND($AP17&gt;=60,$AP17&lt;=100),"●",""),"")</f>
        <v/>
      </c>
      <c r="AU17" s="79"/>
      <c r="AV17" s="68"/>
      <c r="AW17" s="68"/>
      <c r="AX17" s="68"/>
      <c r="AY17" s="483"/>
      <c r="AZ17" s="79"/>
      <c r="BA17" s="79"/>
      <c r="BB17" s="79"/>
      <c r="BC17" s="80"/>
      <c r="BD17" s="255" t="str">
        <f t="shared" si="2"/>
        <v/>
      </c>
      <c r="BE17" s="72" t="str">
        <f t="shared" si="6"/>
        <v/>
      </c>
      <c r="BF17" s="57"/>
      <c r="BG17" s="58"/>
      <c r="BH17" s="1"/>
    </row>
    <row r="18" spans="1:60" ht="17.100000000000001" customHeight="1">
      <c r="A18" s="1"/>
      <c r="B18" s="1385"/>
      <c r="C18" s="1386"/>
      <c r="D18" s="1402"/>
      <c r="E18" s="1415"/>
      <c r="F18" s="1416"/>
      <c r="G18" s="693"/>
      <c r="H18" s="767" t="s">
        <v>147</v>
      </c>
      <c r="I18" s="768">
        <f t="shared" si="3"/>
        <v>2</v>
      </c>
      <c r="J18" s="1418"/>
      <c r="K18" s="1419"/>
      <c r="L18" s="1418">
        <v>2</v>
      </c>
      <c r="M18" s="1419"/>
      <c r="N18" s="769">
        <f t="shared" si="7"/>
        <v>60</v>
      </c>
      <c r="O18" s="770">
        <f t="shared" si="4"/>
        <v>45</v>
      </c>
      <c r="P18" s="771" t="s">
        <v>109</v>
      </c>
      <c r="Q18" s="772" t="s">
        <v>156</v>
      </c>
      <c r="R18" s="773"/>
      <c r="S18" s="774"/>
      <c r="T18" s="775" t="s">
        <v>191</v>
      </c>
      <c r="U18" s="704" t="str">
        <f t="shared" si="0"/>
        <v/>
      </c>
      <c r="V18" s="776"/>
      <c r="W18" s="777"/>
      <c r="X18" s="706" t="str">
        <f t="shared" si="5"/>
        <v/>
      </c>
      <c r="Y18" s="536"/>
      <c r="Z18" s="95"/>
      <c r="AA18" s="96"/>
      <c r="AB18" s="97"/>
      <c r="AC18" s="98"/>
      <c r="AD18" s="98"/>
      <c r="AE18" s="96"/>
      <c r="AF18" s="97"/>
      <c r="AG18" s="98" t="s">
        <v>2</v>
      </c>
      <c r="AH18" s="98"/>
      <c r="AI18" s="98"/>
      <c r="AJ18" s="96"/>
      <c r="AK18" s="97"/>
      <c r="AL18" s="98"/>
      <c r="AM18" s="99"/>
      <c r="AN18" s="10"/>
      <c r="AO18" s="100" t="s">
        <v>191</v>
      </c>
      <c r="AP18" s="240"/>
      <c r="AQ18" s="429">
        <f t="shared" si="1"/>
        <v>60</v>
      </c>
      <c r="AS18" s="101"/>
      <c r="AT18" s="102" t="str">
        <f>IF(ISNUMBER($AP18),IF(AND($AP18&gt;=60,$AP18&lt;=100),"●",""),"")</f>
        <v/>
      </c>
      <c r="AU18" s="103"/>
      <c r="AV18" s="104"/>
      <c r="AW18" s="104"/>
      <c r="AX18" s="104"/>
      <c r="AY18" s="105"/>
      <c r="AZ18" s="103"/>
      <c r="BA18" s="103"/>
      <c r="BB18" s="103"/>
      <c r="BC18" s="106"/>
      <c r="BD18" s="256" t="str">
        <f t="shared" si="2"/>
        <v/>
      </c>
      <c r="BE18" s="107" t="str">
        <f t="shared" si="6"/>
        <v/>
      </c>
      <c r="BF18" s="93"/>
      <c r="BG18" s="94"/>
      <c r="BH18" s="1"/>
    </row>
    <row r="19" spans="1:60" ht="17.100000000000001" customHeight="1">
      <c r="A19" s="1"/>
      <c r="B19" s="1420" t="s">
        <v>26</v>
      </c>
      <c r="C19" s="1421"/>
      <c r="D19" s="1426" t="s">
        <v>254</v>
      </c>
      <c r="E19" s="1427"/>
      <c r="F19" s="1428"/>
      <c r="G19" s="693"/>
      <c r="H19" s="671" t="s">
        <v>205</v>
      </c>
      <c r="I19" s="672">
        <f>SUM(J19:M19)</f>
        <v>2</v>
      </c>
      <c r="J19" s="1218"/>
      <c r="K19" s="1219"/>
      <c r="L19" s="660">
        <v>2</v>
      </c>
      <c r="M19" s="661"/>
      <c r="N19" s="778">
        <f>I19*30</f>
        <v>60</v>
      </c>
      <c r="O19" s="779">
        <f>N19*45/60</f>
        <v>45</v>
      </c>
      <c r="P19" s="780" t="s">
        <v>117</v>
      </c>
      <c r="Q19" s="760" t="s">
        <v>106</v>
      </c>
      <c r="R19" s="715" t="s">
        <v>226</v>
      </c>
      <c r="S19" s="761"/>
      <c r="T19" s="717" t="s">
        <v>53</v>
      </c>
      <c r="U19" s="707"/>
      <c r="V19" s="710"/>
      <c r="W19" s="781" t="str">
        <f>IF($X19="○",$O19,"")</f>
        <v/>
      </c>
      <c r="X19" s="782" t="str">
        <f>IF($AP19&gt;=60,"○","")</f>
        <v/>
      </c>
      <c r="Y19" s="10"/>
      <c r="Z19" s="117"/>
      <c r="AA19" s="118"/>
      <c r="AB19" s="119"/>
      <c r="AC19" s="120" t="s">
        <v>3</v>
      </c>
      <c r="AD19" s="120"/>
      <c r="AE19" s="118"/>
      <c r="AF19" s="119"/>
      <c r="AG19" s="120"/>
      <c r="AH19" s="120"/>
      <c r="AI19" s="120"/>
      <c r="AJ19" s="118"/>
      <c r="AK19" s="119"/>
      <c r="AL19" s="120"/>
      <c r="AM19" s="121"/>
      <c r="AN19" s="10"/>
      <c r="AO19" s="122" t="s">
        <v>53</v>
      </c>
      <c r="AP19" s="242"/>
      <c r="AQ19" s="430">
        <f t="shared" si="1"/>
        <v>60</v>
      </c>
      <c r="AS19" s="581" t="str">
        <f>IF(ISNUMBER($AP19),IF(AND($AP19&gt;=60,$AP19&lt;=100),"●",""),"")</f>
        <v/>
      </c>
      <c r="AT19" s="43"/>
      <c r="AU19" s="44"/>
      <c r="AV19" s="45"/>
      <c r="AW19" s="45"/>
      <c r="AX19" s="45"/>
      <c r="AY19" s="582" t="str">
        <f>IF(ISNUMBER($AP19),IF(AND($AP19&gt;=60,$AP19&lt;=100),"●",""),"")</f>
        <v/>
      </c>
      <c r="AZ19" s="44"/>
      <c r="BA19" s="44"/>
      <c r="BB19" s="44"/>
      <c r="BC19" s="46"/>
      <c r="BD19" s="254" t="str">
        <f t="shared" si="2"/>
        <v/>
      </c>
      <c r="BE19" s="149"/>
      <c r="BF19" s="44"/>
      <c r="BG19" s="147" t="str">
        <f>IF(ISNUMBER($AP19),IF(AND($AP19&gt;=60,$AP19&lt;=100),$AQ19*45/60,""),"")</f>
        <v/>
      </c>
      <c r="BH19" s="1"/>
    </row>
    <row r="20" spans="1:60" ht="17.100000000000001" customHeight="1">
      <c r="A20" s="1"/>
      <c r="B20" s="1422"/>
      <c r="C20" s="1423"/>
      <c r="D20" s="1390"/>
      <c r="E20" s="1429"/>
      <c r="F20" s="1430"/>
      <c r="G20" s="693"/>
      <c r="H20" s="647" t="s">
        <v>204</v>
      </c>
      <c r="I20" s="648">
        <f>SUM(J20:M20)</f>
        <v>4</v>
      </c>
      <c r="J20" s="1434">
        <v>4</v>
      </c>
      <c r="K20" s="1435"/>
      <c r="L20" s="1327"/>
      <c r="M20" s="1158"/>
      <c r="N20" s="745">
        <f>I20*30</f>
        <v>120</v>
      </c>
      <c r="O20" s="783">
        <f>N20*45/60</f>
        <v>90</v>
      </c>
      <c r="P20" s="784" t="s">
        <v>117</v>
      </c>
      <c r="Q20" s="721" t="s">
        <v>106</v>
      </c>
      <c r="R20" s="724"/>
      <c r="S20" s="765" t="s">
        <v>106</v>
      </c>
      <c r="T20" s="723" t="s">
        <v>106</v>
      </c>
      <c r="U20" s="712"/>
      <c r="V20" s="702"/>
      <c r="W20" s="711" t="str">
        <f>IF($X20="○",$O20,"")</f>
        <v/>
      </c>
      <c r="X20" s="785" t="str">
        <f>IF($AP20&gt;=60,"○","")</f>
        <v/>
      </c>
      <c r="Y20" s="10"/>
      <c r="Z20" s="59"/>
      <c r="AA20" s="60" t="s">
        <v>3</v>
      </c>
      <c r="AB20" s="475"/>
      <c r="AC20" s="62"/>
      <c r="AD20" s="62"/>
      <c r="AE20" s="60"/>
      <c r="AF20" s="475"/>
      <c r="AG20" s="62"/>
      <c r="AH20" s="62"/>
      <c r="AI20" s="62"/>
      <c r="AJ20" s="60"/>
      <c r="AK20" s="475"/>
      <c r="AL20" s="62"/>
      <c r="AM20" s="63"/>
      <c r="AN20" s="10"/>
      <c r="AO20" s="131" t="s">
        <v>106</v>
      </c>
      <c r="AP20" s="244"/>
      <c r="AQ20" s="431">
        <f t="shared" si="1"/>
        <v>120</v>
      </c>
      <c r="AS20" s="157" t="str">
        <f>IF(ISNUMBER($AP20),IF(AND($AP20&gt;=60,$AP20&lt;=100),"●",""),"")</f>
        <v/>
      </c>
      <c r="AT20" s="161"/>
      <c r="AU20" s="159"/>
      <c r="AV20" s="160"/>
      <c r="AW20" s="160"/>
      <c r="AX20" s="160"/>
      <c r="AY20" s="161"/>
      <c r="AZ20" s="159"/>
      <c r="BA20" s="159"/>
      <c r="BB20" s="159"/>
      <c r="BC20" s="162"/>
      <c r="BD20" s="563" t="str">
        <f t="shared" si="2"/>
        <v/>
      </c>
      <c r="BE20" s="195"/>
      <c r="BF20" s="159"/>
      <c r="BG20" s="191" t="str">
        <f>IF(ISNUMBER($AP20),IF(AND($AP20&gt;=60,$AP20&lt;=100),$AQ20*45/60,""),"")</f>
        <v/>
      </c>
      <c r="BH20" s="1"/>
    </row>
    <row r="21" spans="1:60" ht="17.100000000000001" customHeight="1">
      <c r="A21" s="1"/>
      <c r="B21" s="1422"/>
      <c r="C21" s="1423"/>
      <c r="D21" s="1390"/>
      <c r="E21" s="1429"/>
      <c r="F21" s="1430"/>
      <c r="G21" s="693"/>
      <c r="H21" s="647" t="s">
        <v>206</v>
      </c>
      <c r="I21" s="648">
        <f>SUM(J21:M21)</f>
        <v>2</v>
      </c>
      <c r="J21" s="786"/>
      <c r="K21" s="787">
        <v>2</v>
      </c>
      <c r="L21" s="1327"/>
      <c r="M21" s="1158"/>
      <c r="N21" s="745">
        <f>I21*30</f>
        <v>60</v>
      </c>
      <c r="O21" s="783">
        <f>N21*45/60</f>
        <v>45</v>
      </c>
      <c r="P21" s="784" t="s">
        <v>218</v>
      </c>
      <c r="Q21" s="721" t="s">
        <v>106</v>
      </c>
      <c r="R21" s="724"/>
      <c r="S21" s="765" t="s">
        <v>106</v>
      </c>
      <c r="T21" s="723" t="s">
        <v>106</v>
      </c>
      <c r="U21" s="712"/>
      <c r="V21" s="702"/>
      <c r="W21" s="711" t="str">
        <f>IF($X21="○",$O21,"")</f>
        <v/>
      </c>
      <c r="X21" s="785" t="str">
        <f>IF($AP21&gt;=60,"○","")</f>
        <v/>
      </c>
      <c r="Y21" s="10"/>
      <c r="Z21" s="59" t="s">
        <v>106</v>
      </c>
      <c r="AA21" s="60"/>
      <c r="AB21" s="475"/>
      <c r="AC21" s="62"/>
      <c r="AD21" s="62" t="s">
        <v>3</v>
      </c>
      <c r="AE21" s="60"/>
      <c r="AF21" s="475"/>
      <c r="AG21" s="62"/>
      <c r="AH21" s="62"/>
      <c r="AI21" s="62"/>
      <c r="AJ21" s="60"/>
      <c r="AK21" s="475"/>
      <c r="AL21" s="62" t="s">
        <v>3</v>
      </c>
      <c r="AM21" s="63"/>
      <c r="AN21" s="10"/>
      <c r="AO21" s="131" t="s">
        <v>106</v>
      </c>
      <c r="AP21" s="244"/>
      <c r="AQ21" s="431">
        <f t="shared" si="1"/>
        <v>60</v>
      </c>
      <c r="AS21" s="157" t="str">
        <f>IF(ISNUMBER($AP21),IF(AND($AP21&gt;=60,$AP21&lt;=100),"●",""),"")</f>
        <v/>
      </c>
      <c r="AT21" s="158"/>
      <c r="AU21" s="159"/>
      <c r="AV21" s="160"/>
      <c r="AW21" s="160"/>
      <c r="AX21" s="160"/>
      <c r="AY21" s="161"/>
      <c r="AZ21" s="159"/>
      <c r="BA21" s="159"/>
      <c r="BB21" s="159"/>
      <c r="BC21" s="162"/>
      <c r="BD21" s="257" t="str">
        <f t="shared" si="2"/>
        <v/>
      </c>
      <c r="BE21" s="163"/>
      <c r="BF21" s="79"/>
      <c r="BG21" s="154" t="str">
        <f>IF(ISNUMBER($AP21),IF(AND($AP21&gt;=60,$AP21&lt;=100),$AQ21*45/60,""),"")</f>
        <v/>
      </c>
      <c r="BH21" s="1"/>
    </row>
    <row r="22" spans="1:60" ht="17.100000000000001" customHeight="1">
      <c r="A22" s="1"/>
      <c r="B22" s="1422"/>
      <c r="C22" s="1423"/>
      <c r="D22" s="1390"/>
      <c r="E22" s="1429"/>
      <c r="F22" s="1430"/>
      <c r="G22" s="693"/>
      <c r="H22" s="647" t="s">
        <v>173</v>
      </c>
      <c r="I22" s="648">
        <f>SUM(J22:M22)</f>
        <v>2</v>
      </c>
      <c r="J22" s="1398"/>
      <c r="K22" s="1436"/>
      <c r="L22" s="788">
        <v>2</v>
      </c>
      <c r="M22" s="789"/>
      <c r="N22" s="790">
        <f>I22*30</f>
        <v>60</v>
      </c>
      <c r="O22" s="663">
        <f>N22*45/60</f>
        <v>45</v>
      </c>
      <c r="P22" s="791" t="s">
        <v>218</v>
      </c>
      <c r="Q22" s="792" t="s">
        <v>106</v>
      </c>
      <c r="R22" s="793"/>
      <c r="S22" s="794" t="s">
        <v>106</v>
      </c>
      <c r="T22" s="795" t="s">
        <v>106</v>
      </c>
      <c r="U22" s="713"/>
      <c r="V22" s="714"/>
      <c r="W22" s="796" t="str">
        <f>IF($X22="○",$O22,"")</f>
        <v/>
      </c>
      <c r="X22" s="797" t="str">
        <f>IF($AP22&gt;=60,"○","")</f>
        <v/>
      </c>
      <c r="Y22" s="10"/>
      <c r="Z22" s="328" t="s">
        <v>106</v>
      </c>
      <c r="AA22" s="274"/>
      <c r="AB22" s="518"/>
      <c r="AC22" s="344"/>
      <c r="AD22" s="344" t="s">
        <v>3</v>
      </c>
      <c r="AE22" s="274"/>
      <c r="AF22" s="273"/>
      <c r="AG22" s="344"/>
      <c r="AH22" s="344"/>
      <c r="AI22" s="344"/>
      <c r="AJ22" s="274"/>
      <c r="AK22" s="273"/>
      <c r="AL22" s="344" t="s">
        <v>3</v>
      </c>
      <c r="AM22" s="562"/>
      <c r="AN22" s="10"/>
      <c r="AO22" s="156" t="s">
        <v>106</v>
      </c>
      <c r="AP22" s="249"/>
      <c r="AQ22" s="433">
        <f t="shared" si="1"/>
        <v>60</v>
      </c>
      <c r="AS22" s="281" t="str">
        <f>IF(ISNUMBER($AP22),IF(AND($AP22&gt;=60,$AP22&lt;=100),"●",""),"")</f>
        <v/>
      </c>
      <c r="AT22" s="179"/>
      <c r="AU22" s="70"/>
      <c r="AV22" s="180"/>
      <c r="AW22" s="180"/>
      <c r="AX22" s="180"/>
      <c r="AY22" s="69"/>
      <c r="AZ22" s="70"/>
      <c r="BA22" s="70"/>
      <c r="BB22" s="70"/>
      <c r="BC22" s="71"/>
      <c r="BD22" s="492" t="str">
        <f t="shared" si="2"/>
        <v/>
      </c>
      <c r="BE22" s="474"/>
      <c r="BF22" s="70"/>
      <c r="BG22" s="491" t="str">
        <f>IF(ISNUMBER($AP22),IF(AND($AP22&gt;=60,$AP22&lt;=100),$AQ22*45/60,""),"")</f>
        <v/>
      </c>
      <c r="BH22" s="1"/>
    </row>
    <row r="23" spans="1:60" ht="17.100000000000001" customHeight="1">
      <c r="A23" s="1"/>
      <c r="B23" s="1422"/>
      <c r="C23" s="1423"/>
      <c r="D23" s="1431"/>
      <c r="E23" s="1432"/>
      <c r="F23" s="1433"/>
      <c r="G23" s="693"/>
      <c r="H23" s="798" t="s">
        <v>174</v>
      </c>
      <c r="I23" s="799">
        <f t="shared" ref="I23" si="8">SUM(J23:M23)</f>
        <v>10</v>
      </c>
      <c r="J23" s="1437"/>
      <c r="K23" s="1438"/>
      <c r="L23" s="1439">
        <v>10</v>
      </c>
      <c r="M23" s="1440"/>
      <c r="N23" s="800">
        <f t="shared" ref="N23:N33" si="9">I23*30</f>
        <v>300</v>
      </c>
      <c r="O23" s="632">
        <f t="shared" ref="O23:O40" si="10">N23*45/60</f>
        <v>225</v>
      </c>
      <c r="P23" s="746" t="s">
        <v>218</v>
      </c>
      <c r="Q23" s="801" t="s">
        <v>106</v>
      </c>
      <c r="R23" s="793"/>
      <c r="S23" s="794" t="s">
        <v>106</v>
      </c>
      <c r="T23" s="802" t="s">
        <v>106</v>
      </c>
      <c r="U23" s="803"/>
      <c r="V23" s="705"/>
      <c r="W23" s="804" t="str">
        <f t="shared" ref="W23" si="11">IF($X23="○",$O23,"")</f>
        <v/>
      </c>
      <c r="X23" s="797" t="str">
        <f t="shared" ref="X23" si="12">IF($AP23&gt;=60,"○","")</f>
        <v/>
      </c>
      <c r="Y23" s="10"/>
      <c r="Z23" s="59" t="s">
        <v>3</v>
      </c>
      <c r="AA23" s="60" t="s">
        <v>3</v>
      </c>
      <c r="AB23" s="155"/>
      <c r="AC23" s="62"/>
      <c r="AD23" s="62" t="s">
        <v>3</v>
      </c>
      <c r="AE23" s="60" t="s">
        <v>3</v>
      </c>
      <c r="AF23" s="475"/>
      <c r="AG23" s="62"/>
      <c r="AH23" s="62"/>
      <c r="AI23" s="62"/>
      <c r="AJ23" s="60" t="s">
        <v>3</v>
      </c>
      <c r="AK23" s="475"/>
      <c r="AL23" s="62" t="s">
        <v>3</v>
      </c>
      <c r="AM23" s="63" t="s">
        <v>3</v>
      </c>
      <c r="AN23" s="10"/>
      <c r="AO23" s="156" t="s">
        <v>106</v>
      </c>
      <c r="AP23" s="248"/>
      <c r="AQ23" s="433">
        <f t="shared" si="1"/>
        <v>300</v>
      </c>
      <c r="AR23" s="497"/>
      <c r="AS23" s="324" t="str">
        <f t="shared" ref="AS23" si="13">IF(ISNUMBER($AP23),IF(AND($AP23&gt;=60,$AP23&lt;=100),"●",""),"")</f>
        <v/>
      </c>
      <c r="AT23" s="105"/>
      <c r="AU23" s="103"/>
      <c r="AV23" s="104"/>
      <c r="AW23" s="104"/>
      <c r="AX23" s="104"/>
      <c r="AY23" s="105"/>
      <c r="AZ23" s="103"/>
      <c r="BA23" s="103"/>
      <c r="BB23" s="103"/>
      <c r="BC23" s="106"/>
      <c r="BD23" s="256" t="str">
        <f t="shared" si="2"/>
        <v/>
      </c>
      <c r="BE23" s="188"/>
      <c r="BF23" s="103"/>
      <c r="BG23" s="573" t="str">
        <f t="shared" ref="BG23" si="14">IF(ISNUMBER($AP23),IF(AND($AP23&gt;=60,$AP23&lt;=100),$AQ23*45/60,""),"")</f>
        <v/>
      </c>
      <c r="BH23" s="1"/>
    </row>
    <row r="24" spans="1:60" ht="17.100000000000001" customHeight="1">
      <c r="A24" s="1"/>
      <c r="B24" s="1422"/>
      <c r="C24" s="1423"/>
      <c r="D24" s="1441" t="s">
        <v>245</v>
      </c>
      <c r="E24" s="1442"/>
      <c r="F24" s="1443"/>
      <c r="G24" s="693"/>
      <c r="H24" s="633" t="s">
        <v>108</v>
      </c>
      <c r="I24" s="634">
        <f t="shared" ref="I24:I40" si="15">SUM(J24:M24)</f>
        <v>2</v>
      </c>
      <c r="J24" s="1450">
        <v>2</v>
      </c>
      <c r="K24" s="1451"/>
      <c r="L24" s="1450"/>
      <c r="M24" s="1451"/>
      <c r="N24" s="778">
        <f t="shared" si="9"/>
        <v>60</v>
      </c>
      <c r="O24" s="779">
        <f t="shared" si="10"/>
        <v>45</v>
      </c>
      <c r="P24" s="780" t="s">
        <v>194</v>
      </c>
      <c r="Q24" s="760" t="s">
        <v>14</v>
      </c>
      <c r="R24" s="715" t="s">
        <v>2</v>
      </c>
      <c r="S24" s="761"/>
      <c r="T24" s="795" t="s">
        <v>106</v>
      </c>
      <c r="U24" s="805"/>
      <c r="V24" s="806" t="str">
        <f>IF($X24="○",$O24,"")</f>
        <v/>
      </c>
      <c r="W24" s="807"/>
      <c r="X24" s="782" t="str">
        <f t="shared" si="5"/>
        <v/>
      </c>
      <c r="Y24" s="10"/>
      <c r="Z24" s="117"/>
      <c r="AA24" s="118"/>
      <c r="AB24" s="119" t="s">
        <v>0</v>
      </c>
      <c r="AC24" s="120"/>
      <c r="AD24" s="120"/>
      <c r="AE24" s="118"/>
      <c r="AF24" s="119"/>
      <c r="AG24" s="120"/>
      <c r="AH24" s="120"/>
      <c r="AI24" s="120"/>
      <c r="AJ24" s="118"/>
      <c r="AK24" s="119"/>
      <c r="AL24" s="120"/>
      <c r="AM24" s="121"/>
      <c r="AN24" s="10"/>
      <c r="AO24" s="122" t="s">
        <v>106</v>
      </c>
      <c r="AP24" s="242"/>
      <c r="AQ24" s="430">
        <f t="shared" si="1"/>
        <v>60</v>
      </c>
      <c r="AR24" s="538"/>
      <c r="AS24" s="564" t="str">
        <f>IF(ISNUMBER($AP24),IF(AND($AP24&gt;=60,$AP24&lt;=100),"●",""),"")</f>
        <v/>
      </c>
      <c r="AT24" s="565"/>
      <c r="AU24" s="566"/>
      <c r="AV24" s="567"/>
      <c r="AW24" s="567"/>
      <c r="AX24" s="567"/>
      <c r="AY24" s="568"/>
      <c r="AZ24" s="569"/>
      <c r="BA24" s="569"/>
      <c r="BB24" s="569"/>
      <c r="BC24" s="570"/>
      <c r="BD24" s="257" t="str">
        <f t="shared" si="2"/>
        <v/>
      </c>
      <c r="BE24" s="571"/>
      <c r="BF24" s="572" t="str">
        <f>IF(ISNUMBER($AP24),IF(AND($AP24&gt;=60,$AP24&lt;=100),$AQ24*45/60,""),"")</f>
        <v/>
      </c>
      <c r="BG24" s="570"/>
      <c r="BH24" s="1"/>
    </row>
    <row r="25" spans="1:60" ht="17.100000000000001" customHeight="1">
      <c r="A25" s="1"/>
      <c r="B25" s="1422"/>
      <c r="C25" s="1423"/>
      <c r="D25" s="1444"/>
      <c r="E25" s="1445"/>
      <c r="F25" s="1446"/>
      <c r="G25" s="693"/>
      <c r="H25" s="638" t="s">
        <v>51</v>
      </c>
      <c r="I25" s="639">
        <f t="shared" si="15"/>
        <v>2</v>
      </c>
      <c r="J25" s="1165">
        <v>2</v>
      </c>
      <c r="K25" s="1452"/>
      <c r="L25" s="1165"/>
      <c r="M25" s="1452"/>
      <c r="N25" s="745">
        <f t="shared" si="9"/>
        <v>60</v>
      </c>
      <c r="O25" s="783">
        <f t="shared" si="10"/>
        <v>45</v>
      </c>
      <c r="P25" s="784" t="s">
        <v>194</v>
      </c>
      <c r="Q25" s="721" t="s">
        <v>14</v>
      </c>
      <c r="R25" s="724" t="s">
        <v>2</v>
      </c>
      <c r="S25" s="765"/>
      <c r="T25" s="723" t="s">
        <v>106</v>
      </c>
      <c r="U25" s="808"/>
      <c r="V25" s="809" t="str">
        <f>IF($X25="○",$O25,"")</f>
        <v/>
      </c>
      <c r="W25" s="810"/>
      <c r="X25" s="785" t="str">
        <f t="shared" si="5"/>
        <v/>
      </c>
      <c r="Y25" s="10"/>
      <c r="Z25" s="59"/>
      <c r="AA25" s="60"/>
      <c r="AB25" s="475" t="s">
        <v>0</v>
      </c>
      <c r="AC25" s="62"/>
      <c r="AD25" s="62"/>
      <c r="AE25" s="60"/>
      <c r="AF25" s="475"/>
      <c r="AG25" s="62"/>
      <c r="AH25" s="62"/>
      <c r="AI25" s="62"/>
      <c r="AJ25" s="60"/>
      <c r="AK25" s="475"/>
      <c r="AL25" s="62"/>
      <c r="AM25" s="63"/>
      <c r="AN25" s="10"/>
      <c r="AO25" s="131" t="s">
        <v>106</v>
      </c>
      <c r="AP25" s="244"/>
      <c r="AQ25" s="431">
        <f t="shared" si="1"/>
        <v>60</v>
      </c>
      <c r="AR25" s="538"/>
      <c r="AS25" s="65" t="str">
        <f>IF(ISNUMBER($AP25),IF(AND($AP25&gt;=60,$AP25&lt;=100),"●",""),"")</f>
        <v/>
      </c>
      <c r="AT25" s="483"/>
      <c r="AU25" s="79"/>
      <c r="AV25" s="132"/>
      <c r="AW25" s="132"/>
      <c r="AX25" s="132"/>
      <c r="AY25" s="496"/>
      <c r="AZ25" s="133"/>
      <c r="BA25" s="133"/>
      <c r="BB25" s="133"/>
      <c r="BC25" s="130"/>
      <c r="BD25" s="255" t="str">
        <f t="shared" si="2"/>
        <v/>
      </c>
      <c r="BE25" s="134"/>
      <c r="BF25" s="129" t="str">
        <f>IF(ISNUMBER($AP25),IF(AND($AP25&gt;=60,$AP25&lt;=100),$AQ25*45/60,""),"")</f>
        <v/>
      </c>
      <c r="BG25" s="130"/>
      <c r="BH25" s="1"/>
    </row>
    <row r="26" spans="1:60" ht="16.5" customHeight="1">
      <c r="A26" s="1"/>
      <c r="B26" s="1422"/>
      <c r="C26" s="1423"/>
      <c r="D26" s="1444"/>
      <c r="E26" s="1445"/>
      <c r="F26" s="1446"/>
      <c r="G26" s="693"/>
      <c r="H26" s="798" t="s">
        <v>188</v>
      </c>
      <c r="I26" s="799">
        <f t="shared" si="15"/>
        <v>2</v>
      </c>
      <c r="J26" s="1453">
        <v>2</v>
      </c>
      <c r="K26" s="1454"/>
      <c r="L26" s="1453"/>
      <c r="M26" s="1454"/>
      <c r="N26" s="745">
        <f t="shared" si="9"/>
        <v>60</v>
      </c>
      <c r="O26" s="811">
        <f t="shared" si="10"/>
        <v>45</v>
      </c>
      <c r="P26" s="812" t="s">
        <v>194</v>
      </c>
      <c r="Q26" s="772" t="s">
        <v>157</v>
      </c>
      <c r="R26" s="773" t="s">
        <v>2</v>
      </c>
      <c r="S26" s="774"/>
      <c r="T26" s="775" t="s">
        <v>106</v>
      </c>
      <c r="U26" s="709"/>
      <c r="V26" s="813" t="str">
        <f>IF($X26="○",$O26,"")</f>
        <v/>
      </c>
      <c r="W26" s="814"/>
      <c r="X26" s="815" t="str">
        <f t="shared" si="5"/>
        <v/>
      </c>
      <c r="Y26" s="10"/>
      <c r="Z26" s="95"/>
      <c r="AA26" s="96"/>
      <c r="AB26" s="97" t="s">
        <v>0</v>
      </c>
      <c r="AC26" s="98"/>
      <c r="AD26" s="98"/>
      <c r="AE26" s="96"/>
      <c r="AF26" s="97"/>
      <c r="AG26" s="98"/>
      <c r="AH26" s="98"/>
      <c r="AI26" s="98"/>
      <c r="AJ26" s="96"/>
      <c r="AK26" s="97"/>
      <c r="AL26" s="98"/>
      <c r="AM26" s="99"/>
      <c r="AN26" s="10"/>
      <c r="AO26" s="142" t="s">
        <v>106</v>
      </c>
      <c r="AP26" s="246"/>
      <c r="AQ26" s="432">
        <f t="shared" si="1"/>
        <v>60</v>
      </c>
      <c r="AR26" s="538"/>
      <c r="AS26" s="143" t="str">
        <f>IF(ISNUMBER($AP26),IF(AND($AP26&gt;=60,$AP26&lt;=100),"●",""),"")</f>
        <v/>
      </c>
      <c r="AT26" s="105"/>
      <c r="AU26" s="103"/>
      <c r="AV26" s="144"/>
      <c r="AW26" s="144"/>
      <c r="AX26" s="144"/>
      <c r="AY26" s="139"/>
      <c r="AZ26" s="145"/>
      <c r="BA26" s="145"/>
      <c r="BB26" s="145"/>
      <c r="BC26" s="141"/>
      <c r="BD26" s="256" t="str">
        <f t="shared" si="2"/>
        <v/>
      </c>
      <c r="BE26" s="146"/>
      <c r="BF26" s="140" t="str">
        <f>IF(ISNUMBER($AP26),IF(AND($AP26&gt;=60,$AP26&lt;=100),$AQ26*45/60,""),"")</f>
        <v/>
      </c>
      <c r="BG26" s="141"/>
      <c r="BH26" s="1"/>
    </row>
    <row r="27" spans="1:60" ht="17.100000000000001" customHeight="1">
      <c r="A27" s="1"/>
      <c r="B27" s="1422"/>
      <c r="C27" s="1423"/>
      <c r="D27" s="1444"/>
      <c r="E27" s="1445"/>
      <c r="F27" s="1446"/>
      <c r="G27" s="693"/>
      <c r="H27" s="625" t="s">
        <v>181</v>
      </c>
      <c r="I27" s="626">
        <f t="shared" si="15"/>
        <v>2</v>
      </c>
      <c r="J27" s="1218">
        <v>2</v>
      </c>
      <c r="K27" s="1219"/>
      <c r="L27" s="1162"/>
      <c r="M27" s="1162"/>
      <c r="N27" s="692">
        <f t="shared" si="9"/>
        <v>60</v>
      </c>
      <c r="O27" s="628">
        <f t="shared" si="10"/>
        <v>45</v>
      </c>
      <c r="P27" s="736" t="s">
        <v>117</v>
      </c>
      <c r="Q27" s="760" t="s">
        <v>2</v>
      </c>
      <c r="R27" s="715" t="s">
        <v>27</v>
      </c>
      <c r="S27" s="761"/>
      <c r="T27" s="717" t="s">
        <v>28</v>
      </c>
      <c r="U27" s="707"/>
      <c r="V27" s="710"/>
      <c r="W27" s="781" t="str">
        <f t="shared" ref="W27:W48" si="16">IF($X27="○",$O27,"")</f>
        <v/>
      </c>
      <c r="X27" s="782" t="str">
        <f t="shared" si="5"/>
        <v/>
      </c>
      <c r="Y27" s="10"/>
      <c r="Z27" s="117"/>
      <c r="AA27" s="118"/>
      <c r="AB27" s="148"/>
      <c r="AC27" s="120" t="s">
        <v>0</v>
      </c>
      <c r="AD27" s="120"/>
      <c r="AE27" s="118"/>
      <c r="AF27" s="119"/>
      <c r="AG27" s="120"/>
      <c r="AH27" s="120"/>
      <c r="AI27" s="120"/>
      <c r="AJ27" s="118"/>
      <c r="AK27" s="119"/>
      <c r="AL27" s="120"/>
      <c r="AM27" s="121"/>
      <c r="AN27" s="10"/>
      <c r="AO27" s="122" t="s">
        <v>49</v>
      </c>
      <c r="AP27" s="242"/>
      <c r="AQ27" s="430">
        <f t="shared" si="1"/>
        <v>60</v>
      </c>
      <c r="AR27" s="538"/>
      <c r="AS27" s="42" t="str">
        <f>IF(ISNUMBER($AP27),IF(AND($AP27&gt;=60,$AP27&lt;=100),"●",""),"")</f>
        <v/>
      </c>
      <c r="AT27" s="43"/>
      <c r="AU27" s="44"/>
      <c r="AV27" s="45"/>
      <c r="AW27" s="45"/>
      <c r="AX27" s="45"/>
      <c r="AY27" s="114"/>
      <c r="AZ27" s="111" t="str">
        <f>IF(ISNUMBER($AP27),IF(AND($AP27&gt;=60,$AP27&lt;=100),"●",""),"")</f>
        <v/>
      </c>
      <c r="BA27" s="44"/>
      <c r="BB27" s="44"/>
      <c r="BC27" s="46"/>
      <c r="BD27" s="257" t="str">
        <f t="shared" si="2"/>
        <v/>
      </c>
      <c r="BE27" s="149"/>
      <c r="BF27" s="44"/>
      <c r="BG27" s="147" t="str">
        <f t="shared" ref="BG27:BG48" si="17">IF(ISNUMBER($AP27),IF(AND($AP27&gt;=60,$AP27&lt;=100),$AQ27*45/60,""),"")</f>
        <v/>
      </c>
      <c r="BH27" s="1"/>
    </row>
    <row r="28" spans="1:60" ht="17.100000000000001" customHeight="1">
      <c r="A28" s="1"/>
      <c r="B28" s="1422"/>
      <c r="C28" s="1423"/>
      <c r="D28" s="1444"/>
      <c r="E28" s="1445"/>
      <c r="F28" s="1446"/>
      <c r="G28" s="693"/>
      <c r="H28" s="629" t="s">
        <v>134</v>
      </c>
      <c r="I28" s="630">
        <f t="shared" si="15"/>
        <v>2</v>
      </c>
      <c r="J28" s="1320">
        <v>2</v>
      </c>
      <c r="K28" s="1340"/>
      <c r="L28" s="1327"/>
      <c r="M28" s="1158"/>
      <c r="N28" s="631">
        <f t="shared" si="9"/>
        <v>60</v>
      </c>
      <c r="O28" s="632">
        <v>34.5</v>
      </c>
      <c r="P28" s="746" t="s">
        <v>117</v>
      </c>
      <c r="Q28" s="801" t="s">
        <v>2</v>
      </c>
      <c r="R28" s="793" t="s">
        <v>29</v>
      </c>
      <c r="S28" s="794"/>
      <c r="T28" s="795" t="s">
        <v>30</v>
      </c>
      <c r="U28" s="712"/>
      <c r="V28" s="702"/>
      <c r="W28" s="711" t="str">
        <f t="shared" si="16"/>
        <v/>
      </c>
      <c r="X28" s="797" t="str">
        <f t="shared" si="5"/>
        <v/>
      </c>
      <c r="Y28" s="10"/>
      <c r="Z28" s="59"/>
      <c r="AA28" s="60"/>
      <c r="AB28" s="155"/>
      <c r="AC28" s="62" t="s">
        <v>0</v>
      </c>
      <c r="AD28" s="62"/>
      <c r="AE28" s="60"/>
      <c r="AF28" s="475"/>
      <c r="AG28" s="62"/>
      <c r="AH28" s="62"/>
      <c r="AI28" s="62"/>
      <c r="AJ28" s="60"/>
      <c r="AK28" s="475"/>
      <c r="AL28" s="62"/>
      <c r="AM28" s="63"/>
      <c r="AN28" s="10"/>
      <c r="AO28" s="156" t="s">
        <v>207</v>
      </c>
      <c r="AP28" s="248"/>
      <c r="AQ28" s="433">
        <f t="shared" si="1"/>
        <v>60</v>
      </c>
      <c r="AR28" s="538"/>
      <c r="AS28" s="157" t="str">
        <f>IF(ISNUMBER($AP28),IF(AND($AP28&gt;=60,$AP28&lt;=100),"●",""),"")</f>
        <v/>
      </c>
      <c r="AT28" s="158"/>
      <c r="AU28" s="159"/>
      <c r="AV28" s="160"/>
      <c r="AW28" s="160"/>
      <c r="AX28" s="160"/>
      <c r="AY28" s="161"/>
      <c r="AZ28" s="159"/>
      <c r="BA28" s="159"/>
      <c r="BB28" s="73" t="str">
        <f t="shared" ref="BB28:BB40" si="18">IF(ISNUMBER($AP28),IF(AND($AP28&gt;=60,$AP28&lt;=100),"●",""),"")</f>
        <v/>
      </c>
      <c r="BC28" s="162"/>
      <c r="BD28" s="257" t="str">
        <f t="shared" si="2"/>
        <v/>
      </c>
      <c r="BE28" s="163"/>
      <c r="BF28" s="79"/>
      <c r="BG28" s="154" t="str">
        <f t="shared" si="17"/>
        <v/>
      </c>
      <c r="BH28" s="1"/>
    </row>
    <row r="29" spans="1:60" ht="17.100000000000001" customHeight="1">
      <c r="A29" s="1"/>
      <c r="B29" s="1422"/>
      <c r="C29" s="1423"/>
      <c r="D29" s="1444"/>
      <c r="E29" s="1445"/>
      <c r="F29" s="1446"/>
      <c r="G29" s="693"/>
      <c r="H29" s="633" t="s">
        <v>31</v>
      </c>
      <c r="I29" s="634">
        <f t="shared" si="15"/>
        <v>1</v>
      </c>
      <c r="J29" s="688"/>
      <c r="K29" s="689"/>
      <c r="L29" s="637"/>
      <c r="M29" s="653">
        <v>1</v>
      </c>
      <c r="N29" s="631">
        <f t="shared" si="9"/>
        <v>30</v>
      </c>
      <c r="O29" s="632">
        <v>12</v>
      </c>
      <c r="P29" s="746" t="s">
        <v>117</v>
      </c>
      <c r="Q29" s="816" t="s">
        <v>2</v>
      </c>
      <c r="R29" s="724" t="s">
        <v>29</v>
      </c>
      <c r="S29" s="765"/>
      <c r="T29" s="723" t="s">
        <v>207</v>
      </c>
      <c r="U29" s="712"/>
      <c r="V29" s="702"/>
      <c r="W29" s="711" t="str">
        <f t="shared" si="16"/>
        <v/>
      </c>
      <c r="X29" s="785" t="str">
        <f t="shared" si="5"/>
        <v/>
      </c>
      <c r="Y29" s="10"/>
      <c r="Z29" s="59"/>
      <c r="AA29" s="60"/>
      <c r="AB29" s="155"/>
      <c r="AC29" s="62" t="s">
        <v>0</v>
      </c>
      <c r="AD29" s="62"/>
      <c r="AE29" s="60"/>
      <c r="AF29" s="475"/>
      <c r="AG29" s="62"/>
      <c r="AH29" s="62"/>
      <c r="AI29" s="62"/>
      <c r="AJ29" s="60"/>
      <c r="AK29" s="475"/>
      <c r="AL29" s="62"/>
      <c r="AM29" s="63"/>
      <c r="AN29" s="10"/>
      <c r="AO29" s="131" t="s">
        <v>207</v>
      </c>
      <c r="AP29" s="249"/>
      <c r="AQ29" s="431">
        <f t="shared" si="1"/>
        <v>30</v>
      </c>
      <c r="AR29" s="538"/>
      <c r="AS29" s="157" t="str">
        <f t="shared" ref="AS29:AS42" si="19">IF(ISNUMBER($AP29),IF(AND($AP29&gt;=60,$AP29&lt;=100),"●",""),"")</f>
        <v/>
      </c>
      <c r="AT29" s="168"/>
      <c r="AU29" s="79"/>
      <c r="AV29" s="68"/>
      <c r="AW29" s="68"/>
      <c r="AX29" s="68"/>
      <c r="AY29" s="161"/>
      <c r="AZ29" s="79"/>
      <c r="BA29" s="79"/>
      <c r="BB29" s="73" t="str">
        <f t="shared" si="18"/>
        <v/>
      </c>
      <c r="BC29" s="80"/>
      <c r="BD29" s="255" t="str">
        <f t="shared" si="2"/>
        <v/>
      </c>
      <c r="BE29" s="163"/>
      <c r="BF29" s="79"/>
      <c r="BG29" s="154" t="str">
        <f t="shared" si="17"/>
        <v/>
      </c>
      <c r="BH29" s="1"/>
    </row>
    <row r="30" spans="1:60" ht="17.100000000000001" customHeight="1">
      <c r="A30" s="1"/>
      <c r="B30" s="1422"/>
      <c r="C30" s="1423"/>
      <c r="D30" s="1444"/>
      <c r="E30" s="1445"/>
      <c r="F30" s="1446"/>
      <c r="G30" s="693"/>
      <c r="H30" s="638" t="s">
        <v>136</v>
      </c>
      <c r="I30" s="639">
        <f t="shared" si="15"/>
        <v>1</v>
      </c>
      <c r="J30" s="641">
        <v>1</v>
      </c>
      <c r="K30" s="817"/>
      <c r="L30" s="1327"/>
      <c r="M30" s="1158"/>
      <c r="N30" s="631">
        <f t="shared" si="9"/>
        <v>30</v>
      </c>
      <c r="O30" s="632">
        <f t="shared" si="10"/>
        <v>22.5</v>
      </c>
      <c r="P30" s="746" t="s">
        <v>117</v>
      </c>
      <c r="Q30" s="721" t="s">
        <v>2</v>
      </c>
      <c r="R30" s="793" t="s">
        <v>32</v>
      </c>
      <c r="S30" s="794"/>
      <c r="T30" s="795" t="s">
        <v>33</v>
      </c>
      <c r="U30" s="712"/>
      <c r="V30" s="702"/>
      <c r="W30" s="711" t="str">
        <f t="shared" si="16"/>
        <v/>
      </c>
      <c r="X30" s="797" t="str">
        <f t="shared" si="5"/>
        <v/>
      </c>
      <c r="Y30" s="10"/>
      <c r="Z30" s="59"/>
      <c r="AA30" s="60"/>
      <c r="AB30" s="155"/>
      <c r="AC30" s="62" t="s">
        <v>0</v>
      </c>
      <c r="AD30" s="62"/>
      <c r="AE30" s="60"/>
      <c r="AF30" s="475"/>
      <c r="AG30" s="62"/>
      <c r="AH30" s="62"/>
      <c r="AI30" s="62"/>
      <c r="AJ30" s="60"/>
      <c r="AK30" s="475"/>
      <c r="AL30" s="62"/>
      <c r="AM30" s="63"/>
      <c r="AN30" s="10"/>
      <c r="AO30" s="156" t="s">
        <v>52</v>
      </c>
      <c r="AP30" s="244"/>
      <c r="AQ30" s="431">
        <f t="shared" si="1"/>
        <v>30</v>
      </c>
      <c r="AR30" s="538"/>
      <c r="AS30" s="157" t="str">
        <f t="shared" si="19"/>
        <v/>
      </c>
      <c r="AT30" s="483"/>
      <c r="AU30" s="159"/>
      <c r="AV30" s="160"/>
      <c r="AW30" s="160"/>
      <c r="AX30" s="160"/>
      <c r="AY30" s="161"/>
      <c r="AZ30" s="159"/>
      <c r="BA30" s="151" t="str">
        <f>IF(ISNUMBER($AP30),IF(AND($AP30&gt;=60,$AP30&lt;=100),"●",""),"")</f>
        <v/>
      </c>
      <c r="BB30" s="159"/>
      <c r="BC30" s="162"/>
      <c r="BD30" s="257" t="str">
        <f t="shared" si="2"/>
        <v/>
      </c>
      <c r="BE30" s="163"/>
      <c r="BF30" s="79"/>
      <c r="BG30" s="154" t="str">
        <f t="shared" si="17"/>
        <v/>
      </c>
      <c r="BH30" s="1"/>
    </row>
    <row r="31" spans="1:60" ht="17.100000000000001" customHeight="1">
      <c r="A31" s="1"/>
      <c r="B31" s="1422"/>
      <c r="C31" s="1423"/>
      <c r="D31" s="1444"/>
      <c r="E31" s="1445"/>
      <c r="F31" s="1446"/>
      <c r="G31" s="693"/>
      <c r="H31" s="643" t="s">
        <v>137</v>
      </c>
      <c r="I31" s="644">
        <f t="shared" si="15"/>
        <v>2</v>
      </c>
      <c r="J31" s="1165">
        <v>2</v>
      </c>
      <c r="K31" s="1166"/>
      <c r="L31" s="690"/>
      <c r="M31" s="691"/>
      <c r="N31" s="631">
        <f t="shared" si="9"/>
        <v>60</v>
      </c>
      <c r="O31" s="632">
        <f t="shared" si="10"/>
        <v>45</v>
      </c>
      <c r="P31" s="746" t="s">
        <v>117</v>
      </c>
      <c r="Q31" s="801" t="s">
        <v>2</v>
      </c>
      <c r="R31" s="793" t="s">
        <v>29</v>
      </c>
      <c r="S31" s="794"/>
      <c r="T31" s="795" t="s">
        <v>207</v>
      </c>
      <c r="U31" s="712"/>
      <c r="V31" s="702"/>
      <c r="W31" s="711" t="str">
        <f t="shared" si="16"/>
        <v/>
      </c>
      <c r="X31" s="797" t="str">
        <f t="shared" si="5"/>
        <v/>
      </c>
      <c r="Y31" s="10"/>
      <c r="Z31" s="59"/>
      <c r="AA31" s="60"/>
      <c r="AB31" s="155"/>
      <c r="AC31" s="62" t="s">
        <v>0</v>
      </c>
      <c r="AD31" s="62"/>
      <c r="AE31" s="60"/>
      <c r="AF31" s="475"/>
      <c r="AG31" s="62"/>
      <c r="AH31" s="62"/>
      <c r="AI31" s="62"/>
      <c r="AJ31" s="60"/>
      <c r="AK31" s="475"/>
      <c r="AL31" s="62"/>
      <c r="AM31" s="63"/>
      <c r="AN31" s="10"/>
      <c r="AO31" s="459" t="s">
        <v>207</v>
      </c>
      <c r="AP31" s="250"/>
      <c r="AQ31" s="431">
        <f t="shared" si="1"/>
        <v>60</v>
      </c>
      <c r="AR31" s="538"/>
      <c r="AS31" s="157" t="str">
        <f t="shared" si="19"/>
        <v/>
      </c>
      <c r="AT31" s="158"/>
      <c r="AU31" s="159"/>
      <c r="AV31" s="160"/>
      <c r="AW31" s="160"/>
      <c r="AX31" s="160"/>
      <c r="AY31" s="161"/>
      <c r="AZ31" s="159"/>
      <c r="BA31" s="159"/>
      <c r="BB31" s="73" t="str">
        <f t="shared" si="18"/>
        <v/>
      </c>
      <c r="BC31" s="162"/>
      <c r="BD31" s="257" t="str">
        <f t="shared" si="2"/>
        <v/>
      </c>
      <c r="BE31" s="163"/>
      <c r="BF31" s="79"/>
      <c r="BG31" s="154" t="str">
        <f t="shared" si="17"/>
        <v/>
      </c>
      <c r="BH31" s="1"/>
    </row>
    <row r="32" spans="1:60" ht="17.100000000000001" customHeight="1">
      <c r="A32" s="1"/>
      <c r="B32" s="1422"/>
      <c r="C32" s="1423"/>
      <c r="D32" s="1444"/>
      <c r="E32" s="1445"/>
      <c r="F32" s="1446"/>
      <c r="G32" s="693"/>
      <c r="H32" s="647" t="s">
        <v>138</v>
      </c>
      <c r="I32" s="648">
        <f t="shared" si="15"/>
        <v>2</v>
      </c>
      <c r="J32" s="1165">
        <v>2</v>
      </c>
      <c r="K32" s="1166"/>
      <c r="L32" s="690"/>
      <c r="M32" s="691"/>
      <c r="N32" s="631">
        <f t="shared" si="9"/>
        <v>60</v>
      </c>
      <c r="O32" s="632">
        <f t="shared" si="10"/>
        <v>45</v>
      </c>
      <c r="P32" s="746" t="s">
        <v>117</v>
      </c>
      <c r="Q32" s="801" t="s">
        <v>2</v>
      </c>
      <c r="R32" s="793" t="s">
        <v>29</v>
      </c>
      <c r="S32" s="794"/>
      <c r="T32" s="795" t="s">
        <v>207</v>
      </c>
      <c r="U32" s="712"/>
      <c r="V32" s="702"/>
      <c r="W32" s="711" t="str">
        <f t="shared" si="16"/>
        <v/>
      </c>
      <c r="X32" s="785" t="str">
        <f t="shared" si="5"/>
        <v/>
      </c>
      <c r="Y32" s="10"/>
      <c r="Z32" s="59"/>
      <c r="AA32" s="60"/>
      <c r="AB32" s="155"/>
      <c r="AC32" s="62" t="s">
        <v>0</v>
      </c>
      <c r="AD32" s="62"/>
      <c r="AE32" s="60"/>
      <c r="AF32" s="475"/>
      <c r="AG32" s="62"/>
      <c r="AH32" s="62"/>
      <c r="AI32" s="62"/>
      <c r="AJ32" s="60"/>
      <c r="AK32" s="475"/>
      <c r="AL32" s="62"/>
      <c r="AM32" s="63"/>
      <c r="AN32" s="10"/>
      <c r="AO32" s="156" t="s">
        <v>207</v>
      </c>
      <c r="AP32" s="251"/>
      <c r="AQ32" s="431">
        <f t="shared" si="1"/>
        <v>60</v>
      </c>
      <c r="AR32" s="538"/>
      <c r="AS32" s="157" t="str">
        <f t="shared" si="19"/>
        <v/>
      </c>
      <c r="AT32" s="158"/>
      <c r="AU32" s="159"/>
      <c r="AV32" s="160"/>
      <c r="AW32" s="160"/>
      <c r="AX32" s="160"/>
      <c r="AY32" s="161"/>
      <c r="AZ32" s="159"/>
      <c r="BA32" s="159"/>
      <c r="BB32" s="73" t="str">
        <f t="shared" si="18"/>
        <v/>
      </c>
      <c r="BC32" s="162"/>
      <c r="BD32" s="257" t="str">
        <f t="shared" si="2"/>
        <v/>
      </c>
      <c r="BE32" s="163"/>
      <c r="BF32" s="79"/>
      <c r="BG32" s="154" t="str">
        <f t="shared" si="17"/>
        <v/>
      </c>
      <c r="BH32" s="1"/>
    </row>
    <row r="33" spans="1:60" ht="17.100000000000001" customHeight="1">
      <c r="A33" s="1"/>
      <c r="B33" s="1422"/>
      <c r="C33" s="1423"/>
      <c r="D33" s="1444"/>
      <c r="E33" s="1445"/>
      <c r="F33" s="1446"/>
      <c r="G33" s="693"/>
      <c r="H33" s="647" t="s">
        <v>258</v>
      </c>
      <c r="I33" s="648">
        <f t="shared" si="15"/>
        <v>2</v>
      </c>
      <c r="J33" s="1165">
        <v>2</v>
      </c>
      <c r="K33" s="1166"/>
      <c r="L33" s="690"/>
      <c r="M33" s="691"/>
      <c r="N33" s="631">
        <f t="shared" si="9"/>
        <v>60</v>
      </c>
      <c r="O33" s="632">
        <v>22.5</v>
      </c>
      <c r="P33" s="746" t="s">
        <v>117</v>
      </c>
      <c r="Q33" s="818" t="s">
        <v>2</v>
      </c>
      <c r="R33" s="724" t="s">
        <v>34</v>
      </c>
      <c r="S33" s="765"/>
      <c r="T33" s="723" t="s">
        <v>35</v>
      </c>
      <c r="U33" s="712"/>
      <c r="V33" s="702"/>
      <c r="W33" s="711" t="str">
        <f t="shared" si="16"/>
        <v/>
      </c>
      <c r="X33" s="785" t="str">
        <f t="shared" si="5"/>
        <v/>
      </c>
      <c r="Y33" s="10"/>
      <c r="Z33" s="59"/>
      <c r="AA33" s="60"/>
      <c r="AB33" s="155"/>
      <c r="AC33" s="62" t="s">
        <v>0</v>
      </c>
      <c r="AD33" s="62"/>
      <c r="AE33" s="60"/>
      <c r="AF33" s="475"/>
      <c r="AG33" s="62"/>
      <c r="AH33" s="62"/>
      <c r="AI33" s="62"/>
      <c r="AJ33" s="60"/>
      <c r="AK33" s="475"/>
      <c r="AL33" s="62"/>
      <c r="AM33" s="63"/>
      <c r="AN33" s="10"/>
      <c r="AO33" s="131" t="s">
        <v>53</v>
      </c>
      <c r="AP33" s="251"/>
      <c r="AQ33" s="431">
        <f t="shared" si="1"/>
        <v>60</v>
      </c>
      <c r="AR33" s="538"/>
      <c r="AS33" s="157" t="str">
        <f t="shared" si="19"/>
        <v/>
      </c>
      <c r="AT33" s="173"/>
      <c r="AU33" s="79"/>
      <c r="AV33" s="68"/>
      <c r="AW33" s="68"/>
      <c r="AX33" s="68"/>
      <c r="AY33" s="174" t="str">
        <f>IF(ISNUMBER($AP33),IF(AND($AP33&gt;=60,$AP33&lt;=100),"●",""),"")</f>
        <v/>
      </c>
      <c r="AZ33" s="79"/>
      <c r="BA33" s="79"/>
      <c r="BB33" s="79"/>
      <c r="BC33" s="80"/>
      <c r="BD33" s="257" t="str">
        <f t="shared" si="2"/>
        <v/>
      </c>
      <c r="BE33" s="163"/>
      <c r="BF33" s="79"/>
      <c r="BG33" s="154" t="str">
        <f t="shared" si="17"/>
        <v/>
      </c>
      <c r="BH33" s="1"/>
    </row>
    <row r="34" spans="1:60" ht="17.100000000000001" customHeight="1">
      <c r="A34" s="1"/>
      <c r="B34" s="1422"/>
      <c r="C34" s="1423"/>
      <c r="D34" s="1444"/>
      <c r="E34" s="1445"/>
      <c r="F34" s="1446"/>
      <c r="G34" s="693"/>
      <c r="H34" s="647" t="s">
        <v>115</v>
      </c>
      <c r="I34" s="648">
        <f t="shared" si="15"/>
        <v>1</v>
      </c>
      <c r="J34" s="688"/>
      <c r="K34" s="689"/>
      <c r="L34" s="637">
        <v>1</v>
      </c>
      <c r="M34" s="649"/>
      <c r="N34" s="631">
        <f>I34*30</f>
        <v>30</v>
      </c>
      <c r="O34" s="632">
        <f t="shared" si="10"/>
        <v>22.5</v>
      </c>
      <c r="P34" s="746" t="s">
        <v>117</v>
      </c>
      <c r="Q34" s="819" t="s">
        <v>2</v>
      </c>
      <c r="R34" s="820" t="s">
        <v>34</v>
      </c>
      <c r="S34" s="821"/>
      <c r="T34" s="749" t="s">
        <v>35</v>
      </c>
      <c r="U34" s="712"/>
      <c r="V34" s="702"/>
      <c r="W34" s="711" t="str">
        <f t="shared" si="16"/>
        <v/>
      </c>
      <c r="X34" s="785" t="str">
        <f t="shared" si="5"/>
        <v/>
      </c>
      <c r="Y34" s="10"/>
      <c r="Z34" s="59"/>
      <c r="AA34" s="60"/>
      <c r="AB34" s="155"/>
      <c r="AC34" s="62" t="s">
        <v>0</v>
      </c>
      <c r="AD34" s="62"/>
      <c r="AE34" s="60"/>
      <c r="AF34" s="475"/>
      <c r="AG34" s="62"/>
      <c r="AH34" s="62"/>
      <c r="AI34" s="62"/>
      <c r="AJ34" s="60"/>
      <c r="AK34" s="475"/>
      <c r="AL34" s="62"/>
      <c r="AM34" s="63"/>
      <c r="AN34" s="10"/>
      <c r="AO34" s="131" t="s">
        <v>53</v>
      </c>
      <c r="AP34" s="251"/>
      <c r="AQ34" s="431">
        <f t="shared" si="1"/>
        <v>30</v>
      </c>
      <c r="AR34" s="538"/>
      <c r="AS34" s="157" t="str">
        <f t="shared" si="19"/>
        <v/>
      </c>
      <c r="AT34" s="179"/>
      <c r="AU34" s="70"/>
      <c r="AV34" s="180"/>
      <c r="AW34" s="180"/>
      <c r="AX34" s="180"/>
      <c r="AY34" s="174" t="str">
        <f>IF(ISNUMBER($AP34),IF(AND($AP34&gt;=60,$AP34&lt;=100),"●",""),"")</f>
        <v/>
      </c>
      <c r="AZ34" s="70"/>
      <c r="BA34" s="70"/>
      <c r="BB34" s="70"/>
      <c r="BC34" s="71"/>
      <c r="BD34" s="257" t="str">
        <f t="shared" si="2"/>
        <v/>
      </c>
      <c r="BE34" s="163"/>
      <c r="BF34" s="79"/>
      <c r="BG34" s="154" t="str">
        <f t="shared" si="17"/>
        <v/>
      </c>
      <c r="BH34" s="1"/>
    </row>
    <row r="35" spans="1:60" ht="17.100000000000001" customHeight="1">
      <c r="A35" s="1"/>
      <c r="B35" s="1422"/>
      <c r="C35" s="1423"/>
      <c r="D35" s="1444"/>
      <c r="E35" s="1445"/>
      <c r="F35" s="1446"/>
      <c r="G35" s="693"/>
      <c r="H35" s="647" t="s">
        <v>251</v>
      </c>
      <c r="I35" s="648">
        <f t="shared" si="15"/>
        <v>2</v>
      </c>
      <c r="J35" s="650"/>
      <c r="K35" s="651"/>
      <c r="L35" s="1327">
        <v>2</v>
      </c>
      <c r="M35" s="1158"/>
      <c r="N35" s="631">
        <f t="shared" ref="N35:N40" si="20">I35*30</f>
        <v>60</v>
      </c>
      <c r="O35" s="632">
        <v>22.5</v>
      </c>
      <c r="P35" s="746" t="s">
        <v>117</v>
      </c>
      <c r="Q35" s="818" t="s">
        <v>2</v>
      </c>
      <c r="R35" s="822" t="s">
        <v>29</v>
      </c>
      <c r="S35" s="823"/>
      <c r="T35" s="723" t="s">
        <v>207</v>
      </c>
      <c r="U35" s="712"/>
      <c r="V35" s="702"/>
      <c r="W35" s="711" t="str">
        <f t="shared" si="16"/>
        <v/>
      </c>
      <c r="X35" s="785" t="str">
        <f t="shared" si="5"/>
        <v/>
      </c>
      <c r="Y35" s="10"/>
      <c r="Z35" s="59"/>
      <c r="AA35" s="60"/>
      <c r="AB35" s="155"/>
      <c r="AC35" s="62" t="s">
        <v>0</v>
      </c>
      <c r="AD35" s="62"/>
      <c r="AE35" s="60"/>
      <c r="AF35" s="475"/>
      <c r="AG35" s="62"/>
      <c r="AH35" s="62"/>
      <c r="AI35" s="62"/>
      <c r="AJ35" s="60"/>
      <c r="AK35" s="475"/>
      <c r="AL35" s="62"/>
      <c r="AM35" s="63"/>
      <c r="AN35" s="10"/>
      <c r="AO35" s="459" t="s">
        <v>207</v>
      </c>
      <c r="AP35" s="251"/>
      <c r="AQ35" s="431">
        <f t="shared" si="1"/>
        <v>60</v>
      </c>
      <c r="AR35" s="538"/>
      <c r="AS35" s="157" t="str">
        <f t="shared" si="19"/>
        <v/>
      </c>
      <c r="AT35" s="173"/>
      <c r="AU35" s="181"/>
      <c r="AV35" s="182"/>
      <c r="AW35" s="182"/>
      <c r="AX35" s="182"/>
      <c r="AY35" s="168"/>
      <c r="AZ35" s="181"/>
      <c r="BA35" s="181"/>
      <c r="BB35" s="73" t="str">
        <f t="shared" si="18"/>
        <v/>
      </c>
      <c r="BC35" s="183"/>
      <c r="BD35" s="257" t="str">
        <f t="shared" si="2"/>
        <v/>
      </c>
      <c r="BE35" s="163"/>
      <c r="BF35" s="79"/>
      <c r="BG35" s="154" t="str">
        <f t="shared" si="17"/>
        <v/>
      </c>
      <c r="BH35" s="1"/>
    </row>
    <row r="36" spans="1:60" ht="17.100000000000001" customHeight="1">
      <c r="A36" s="1"/>
      <c r="B36" s="1422"/>
      <c r="C36" s="1423"/>
      <c r="D36" s="1444"/>
      <c r="E36" s="1445"/>
      <c r="F36" s="1446"/>
      <c r="G36" s="693"/>
      <c r="H36" s="647" t="s">
        <v>231</v>
      </c>
      <c r="I36" s="648">
        <f t="shared" si="15"/>
        <v>1</v>
      </c>
      <c r="J36" s="650"/>
      <c r="K36" s="651"/>
      <c r="L36" s="652"/>
      <c r="M36" s="653">
        <v>1</v>
      </c>
      <c r="N36" s="631">
        <f t="shared" si="20"/>
        <v>30</v>
      </c>
      <c r="O36" s="632">
        <f t="shared" si="10"/>
        <v>22.5</v>
      </c>
      <c r="P36" s="746" t="s">
        <v>117</v>
      </c>
      <c r="Q36" s="819" t="s">
        <v>106</v>
      </c>
      <c r="R36" s="793" t="s">
        <v>195</v>
      </c>
      <c r="S36" s="794"/>
      <c r="T36" s="795" t="s">
        <v>207</v>
      </c>
      <c r="U36" s="712"/>
      <c r="V36" s="702"/>
      <c r="W36" s="711" t="str">
        <f t="shared" si="16"/>
        <v/>
      </c>
      <c r="X36" s="785" t="str">
        <f t="shared" si="5"/>
        <v/>
      </c>
      <c r="Y36" s="10"/>
      <c r="Z36" s="59"/>
      <c r="AA36" s="60"/>
      <c r="AB36" s="155"/>
      <c r="AC36" s="62" t="s">
        <v>3</v>
      </c>
      <c r="AD36" s="62"/>
      <c r="AE36" s="60"/>
      <c r="AF36" s="475"/>
      <c r="AG36" s="62"/>
      <c r="AH36" s="62"/>
      <c r="AI36" s="62"/>
      <c r="AJ36" s="60"/>
      <c r="AK36" s="475"/>
      <c r="AL36" s="62"/>
      <c r="AM36" s="63"/>
      <c r="AN36" s="10"/>
      <c r="AO36" s="459" t="s">
        <v>207</v>
      </c>
      <c r="AP36" s="251"/>
      <c r="AQ36" s="431">
        <f t="shared" si="1"/>
        <v>30</v>
      </c>
      <c r="AR36" s="538"/>
      <c r="AS36" s="157" t="str">
        <f t="shared" si="19"/>
        <v/>
      </c>
      <c r="AT36" s="179"/>
      <c r="AU36" s="159"/>
      <c r="AV36" s="160"/>
      <c r="AW36" s="160"/>
      <c r="AX36" s="160"/>
      <c r="AY36" s="161"/>
      <c r="AZ36" s="159"/>
      <c r="BA36" s="159"/>
      <c r="BB36" s="73" t="str">
        <f t="shared" si="18"/>
        <v/>
      </c>
      <c r="BC36" s="162"/>
      <c r="BD36" s="257" t="str">
        <f t="shared" si="2"/>
        <v/>
      </c>
      <c r="BE36" s="163"/>
      <c r="BF36" s="79"/>
      <c r="BG36" s="154" t="str">
        <f t="shared" si="17"/>
        <v/>
      </c>
      <c r="BH36" s="1"/>
    </row>
    <row r="37" spans="1:60" ht="17.100000000000001" customHeight="1">
      <c r="A37" s="1"/>
      <c r="B37" s="1422"/>
      <c r="C37" s="1423"/>
      <c r="D37" s="1444"/>
      <c r="E37" s="1445"/>
      <c r="F37" s="1446"/>
      <c r="G37" s="693"/>
      <c r="H37" s="654" t="s">
        <v>59</v>
      </c>
      <c r="I37" s="655">
        <f t="shared" si="15"/>
        <v>2</v>
      </c>
      <c r="J37" s="650"/>
      <c r="K37" s="651"/>
      <c r="L37" s="1327">
        <v>2</v>
      </c>
      <c r="M37" s="1158"/>
      <c r="N37" s="631">
        <f t="shared" si="20"/>
        <v>60</v>
      </c>
      <c r="O37" s="632">
        <v>22.5</v>
      </c>
      <c r="P37" s="746" t="s">
        <v>117</v>
      </c>
      <c r="Q37" s="816" t="s">
        <v>2</v>
      </c>
      <c r="R37" s="724" t="s">
        <v>29</v>
      </c>
      <c r="S37" s="765"/>
      <c r="T37" s="723" t="s">
        <v>207</v>
      </c>
      <c r="U37" s="712"/>
      <c r="V37" s="702"/>
      <c r="W37" s="711" t="str">
        <f t="shared" si="16"/>
        <v/>
      </c>
      <c r="X37" s="785" t="str">
        <f t="shared" si="5"/>
        <v/>
      </c>
      <c r="Y37" s="10"/>
      <c r="Z37" s="59"/>
      <c r="AA37" s="60"/>
      <c r="AB37" s="155"/>
      <c r="AC37" s="62" t="s">
        <v>0</v>
      </c>
      <c r="AD37" s="62"/>
      <c r="AE37" s="60"/>
      <c r="AF37" s="475"/>
      <c r="AG37" s="62"/>
      <c r="AH37" s="62"/>
      <c r="AI37" s="62"/>
      <c r="AJ37" s="60"/>
      <c r="AK37" s="475"/>
      <c r="AL37" s="62"/>
      <c r="AM37" s="63"/>
      <c r="AN37" s="10"/>
      <c r="AO37" s="458" t="s">
        <v>207</v>
      </c>
      <c r="AP37" s="252"/>
      <c r="AQ37" s="431">
        <f t="shared" si="1"/>
        <v>60</v>
      </c>
      <c r="AR37" s="497"/>
      <c r="AS37" s="157" t="str">
        <f t="shared" si="19"/>
        <v/>
      </c>
      <c r="AT37" s="168"/>
      <c r="AU37" s="79"/>
      <c r="AV37" s="68"/>
      <c r="AW37" s="68"/>
      <c r="AX37" s="68"/>
      <c r="AY37" s="483"/>
      <c r="AZ37" s="79"/>
      <c r="BA37" s="79"/>
      <c r="BB37" s="73" t="str">
        <f t="shared" si="18"/>
        <v/>
      </c>
      <c r="BC37" s="80"/>
      <c r="BD37" s="255" t="str">
        <f t="shared" si="2"/>
        <v/>
      </c>
      <c r="BE37" s="163"/>
      <c r="BF37" s="79"/>
      <c r="BG37" s="154" t="str">
        <f t="shared" si="17"/>
        <v/>
      </c>
      <c r="BH37" s="1"/>
    </row>
    <row r="38" spans="1:60" ht="17.100000000000001" customHeight="1">
      <c r="A38" s="1"/>
      <c r="B38" s="1422"/>
      <c r="C38" s="1423"/>
      <c r="D38" s="1444"/>
      <c r="E38" s="1445"/>
      <c r="F38" s="1446"/>
      <c r="G38" s="693"/>
      <c r="H38" s="656" t="s">
        <v>256</v>
      </c>
      <c r="I38" s="639">
        <f t="shared" ref="I38" si="21">SUM(J38:M38)</f>
        <v>1</v>
      </c>
      <c r="J38" s="657"/>
      <c r="K38" s="651">
        <v>1</v>
      </c>
      <c r="L38" s="1159"/>
      <c r="M38" s="1158"/>
      <c r="N38" s="658">
        <f t="shared" ref="N38" si="22">I38*30</f>
        <v>30</v>
      </c>
      <c r="O38" s="659">
        <f t="shared" si="10"/>
        <v>22.5</v>
      </c>
      <c r="P38" s="824" t="s">
        <v>117</v>
      </c>
      <c r="Q38" s="825" t="s">
        <v>2</v>
      </c>
      <c r="R38" s="826" t="s">
        <v>34</v>
      </c>
      <c r="S38" s="827"/>
      <c r="T38" s="828" t="s">
        <v>35</v>
      </c>
      <c r="U38" s="829"/>
      <c r="V38" s="830"/>
      <c r="W38" s="831" t="str">
        <f t="shared" si="16"/>
        <v/>
      </c>
      <c r="X38" s="832" t="str">
        <f t="shared" si="5"/>
        <v/>
      </c>
      <c r="Y38" s="10"/>
      <c r="Z38" s="59"/>
      <c r="AA38" s="60"/>
      <c r="AB38" s="155"/>
      <c r="AC38" s="62" t="s">
        <v>0</v>
      </c>
      <c r="AD38" s="62"/>
      <c r="AE38" s="60"/>
      <c r="AF38" s="475"/>
      <c r="AG38" s="62"/>
      <c r="AH38" s="62"/>
      <c r="AI38" s="62"/>
      <c r="AJ38" s="60"/>
      <c r="AK38" s="475"/>
      <c r="AL38" s="62"/>
      <c r="AM38" s="63"/>
      <c r="AN38" s="10"/>
      <c r="AO38" s="618" t="s">
        <v>53</v>
      </c>
      <c r="AP38" s="619"/>
      <c r="AQ38" s="431">
        <f t="shared" ref="AQ38" si="23">N38</f>
        <v>30</v>
      </c>
      <c r="AR38" s="497"/>
      <c r="AS38" s="623" t="str">
        <f t="shared" si="19"/>
        <v/>
      </c>
      <c r="AT38" s="608"/>
      <c r="AU38" s="612"/>
      <c r="AV38" s="607"/>
      <c r="AW38" s="607"/>
      <c r="AX38" s="607"/>
      <c r="AY38" s="621" t="str">
        <f>IF(ISNUMBER($AP38),IF(AND($AP38&gt;=60,$AP38&lt;=100),"●",""),"")</f>
        <v/>
      </c>
      <c r="AZ38" s="612"/>
      <c r="BA38" s="612"/>
      <c r="BB38" s="612"/>
      <c r="BC38" s="624"/>
      <c r="BD38" s="257" t="str">
        <f t="shared" si="2"/>
        <v/>
      </c>
      <c r="BE38" s="609"/>
      <c r="BF38" s="604"/>
      <c r="BG38" s="605" t="str">
        <f t="shared" si="17"/>
        <v/>
      </c>
      <c r="BH38" s="1"/>
    </row>
    <row r="39" spans="1:60" ht="17.100000000000001" customHeight="1">
      <c r="A39" s="1"/>
      <c r="B39" s="1422"/>
      <c r="C39" s="1423"/>
      <c r="D39" s="1444"/>
      <c r="E39" s="1445"/>
      <c r="F39" s="1446"/>
      <c r="G39" s="693"/>
      <c r="H39" s="643" t="s">
        <v>257</v>
      </c>
      <c r="I39" s="644">
        <f t="shared" si="15"/>
        <v>1</v>
      </c>
      <c r="J39" s="1160"/>
      <c r="K39" s="1161"/>
      <c r="L39" s="660">
        <v>1</v>
      </c>
      <c r="M39" s="661"/>
      <c r="N39" s="662">
        <f t="shared" si="20"/>
        <v>30</v>
      </c>
      <c r="O39" s="663">
        <f t="shared" si="10"/>
        <v>22.5</v>
      </c>
      <c r="P39" s="833" t="s">
        <v>117</v>
      </c>
      <c r="Q39" s="834" t="s">
        <v>2</v>
      </c>
      <c r="R39" s="835" t="s">
        <v>34</v>
      </c>
      <c r="S39" s="836"/>
      <c r="T39" s="837" t="s">
        <v>35</v>
      </c>
      <c r="U39" s="838"/>
      <c r="V39" s="839"/>
      <c r="W39" s="840" t="str">
        <f t="shared" si="16"/>
        <v/>
      </c>
      <c r="X39" s="841" t="str">
        <f t="shared" si="5"/>
        <v/>
      </c>
      <c r="Y39" s="10"/>
      <c r="Z39" s="59"/>
      <c r="AA39" s="60"/>
      <c r="AB39" s="155"/>
      <c r="AC39" s="62" t="s">
        <v>0</v>
      </c>
      <c r="AD39" s="62"/>
      <c r="AE39" s="60"/>
      <c r="AF39" s="475"/>
      <c r="AG39" s="62"/>
      <c r="AH39" s="62"/>
      <c r="AI39" s="62"/>
      <c r="AJ39" s="60"/>
      <c r="AK39" s="475"/>
      <c r="AL39" s="62"/>
      <c r="AM39" s="63"/>
      <c r="AN39" s="10"/>
      <c r="AO39" s="467" t="s">
        <v>53</v>
      </c>
      <c r="AP39" s="250"/>
      <c r="AQ39" s="433">
        <f t="shared" si="1"/>
        <v>30</v>
      </c>
      <c r="AR39" s="497"/>
      <c r="AS39" s="606" t="str">
        <f t="shared" si="19"/>
        <v/>
      </c>
      <c r="AT39" s="620"/>
      <c r="AU39" s="184"/>
      <c r="AV39" s="607"/>
      <c r="AW39" s="607"/>
      <c r="AX39" s="607"/>
      <c r="AY39" s="621" t="str">
        <f>IF(ISNUMBER($AP39),IF(AND($AP39&gt;=60,$AP39&lt;=100),"●",""),"")</f>
        <v/>
      </c>
      <c r="AZ39" s="184"/>
      <c r="BA39" s="184"/>
      <c r="BB39" s="612"/>
      <c r="BC39" s="185"/>
      <c r="BD39" s="257" t="str">
        <f t="shared" si="2"/>
        <v/>
      </c>
      <c r="BE39" s="622"/>
      <c r="BF39" s="612"/>
      <c r="BG39" s="613" t="str">
        <f t="shared" si="17"/>
        <v/>
      </c>
      <c r="BH39" s="1"/>
    </row>
    <row r="40" spans="1:60" ht="17.100000000000001" customHeight="1">
      <c r="A40" s="1"/>
      <c r="B40" s="1422"/>
      <c r="C40" s="1423"/>
      <c r="D40" s="1444"/>
      <c r="E40" s="1445"/>
      <c r="F40" s="1446"/>
      <c r="G40" s="693"/>
      <c r="H40" s="647" t="s">
        <v>252</v>
      </c>
      <c r="I40" s="648">
        <f t="shared" si="15"/>
        <v>1</v>
      </c>
      <c r="J40" s="650"/>
      <c r="K40" s="651"/>
      <c r="L40" s="637"/>
      <c r="M40" s="664">
        <v>1</v>
      </c>
      <c r="N40" s="631">
        <f t="shared" si="20"/>
        <v>30</v>
      </c>
      <c r="O40" s="632">
        <f t="shared" si="10"/>
        <v>22.5</v>
      </c>
      <c r="P40" s="746" t="s">
        <v>117</v>
      </c>
      <c r="Q40" s="818" t="s">
        <v>2</v>
      </c>
      <c r="R40" s="724" t="s">
        <v>29</v>
      </c>
      <c r="S40" s="765"/>
      <c r="T40" s="723" t="s">
        <v>207</v>
      </c>
      <c r="U40" s="712"/>
      <c r="V40" s="702"/>
      <c r="W40" s="711" t="str">
        <f t="shared" si="16"/>
        <v/>
      </c>
      <c r="X40" s="785" t="str">
        <f t="shared" si="5"/>
        <v/>
      </c>
      <c r="Y40" s="10"/>
      <c r="Z40" s="59"/>
      <c r="AA40" s="60"/>
      <c r="AB40" s="155"/>
      <c r="AC40" s="62" t="s">
        <v>0</v>
      </c>
      <c r="AD40" s="62"/>
      <c r="AE40" s="60"/>
      <c r="AF40" s="475"/>
      <c r="AG40" s="62"/>
      <c r="AH40" s="62"/>
      <c r="AI40" s="62"/>
      <c r="AJ40" s="60"/>
      <c r="AK40" s="475"/>
      <c r="AL40" s="62"/>
      <c r="AM40" s="63"/>
      <c r="AN40" s="10"/>
      <c r="AO40" s="458" t="s">
        <v>207</v>
      </c>
      <c r="AP40" s="251"/>
      <c r="AQ40" s="431">
        <f t="shared" si="1"/>
        <v>30</v>
      </c>
      <c r="AR40" s="497"/>
      <c r="AS40" s="157" t="str">
        <f t="shared" si="19"/>
        <v/>
      </c>
      <c r="AT40" s="173"/>
      <c r="AU40" s="79"/>
      <c r="AV40" s="68"/>
      <c r="AW40" s="68"/>
      <c r="AX40" s="68"/>
      <c r="AY40" s="483"/>
      <c r="AZ40" s="79"/>
      <c r="BA40" s="79"/>
      <c r="BB40" s="73" t="str">
        <f t="shared" si="18"/>
        <v/>
      </c>
      <c r="BC40" s="80"/>
      <c r="BD40" s="255" t="str">
        <f t="shared" si="2"/>
        <v/>
      </c>
      <c r="BE40" s="163"/>
      <c r="BF40" s="79"/>
      <c r="BG40" s="154" t="str">
        <f t="shared" si="17"/>
        <v/>
      </c>
      <c r="BH40" s="1"/>
    </row>
    <row r="41" spans="1:60" ht="17.100000000000001" customHeight="1">
      <c r="A41" s="1"/>
      <c r="B41" s="1422"/>
      <c r="C41" s="1423"/>
      <c r="D41" s="1444"/>
      <c r="E41" s="1445"/>
      <c r="F41" s="1446"/>
      <c r="G41" s="693"/>
      <c r="H41" s="647" t="s">
        <v>60</v>
      </c>
      <c r="I41" s="648">
        <f>SUM(J41:M41)</f>
        <v>2</v>
      </c>
      <c r="J41" s="650"/>
      <c r="K41" s="651"/>
      <c r="L41" s="1327">
        <v>2</v>
      </c>
      <c r="M41" s="1158"/>
      <c r="N41" s="631">
        <f>I41*30</f>
        <v>60</v>
      </c>
      <c r="O41" s="632">
        <f>N41*45/60</f>
        <v>45</v>
      </c>
      <c r="P41" s="746" t="s">
        <v>117</v>
      </c>
      <c r="Q41" s="818" t="s">
        <v>2</v>
      </c>
      <c r="R41" s="724"/>
      <c r="S41" s="765"/>
      <c r="T41" s="723" t="s">
        <v>2</v>
      </c>
      <c r="U41" s="712"/>
      <c r="V41" s="702"/>
      <c r="W41" s="711" t="str">
        <f>IF($X41="○",$O41,"")</f>
        <v/>
      </c>
      <c r="X41" s="785" t="str">
        <f>IF($AP41&gt;=60,"○","")</f>
        <v/>
      </c>
      <c r="Y41" s="10"/>
      <c r="Z41" s="59"/>
      <c r="AA41" s="60"/>
      <c r="AB41" s="155"/>
      <c r="AC41" s="62" t="s">
        <v>0</v>
      </c>
      <c r="AD41" s="62"/>
      <c r="AE41" s="60"/>
      <c r="AF41" s="475"/>
      <c r="AG41" s="62"/>
      <c r="AH41" s="62"/>
      <c r="AI41" s="62"/>
      <c r="AJ41" s="60"/>
      <c r="AK41" s="475"/>
      <c r="AL41" s="62"/>
      <c r="AM41" s="63"/>
      <c r="AN41" s="10"/>
      <c r="AO41" s="458" t="s">
        <v>106</v>
      </c>
      <c r="AP41" s="251"/>
      <c r="AQ41" s="431">
        <f t="shared" si="1"/>
        <v>60</v>
      </c>
      <c r="AR41" s="497"/>
      <c r="AS41" s="157" t="str">
        <f>IF(ISNUMBER($AP41),IF(AND($AP41&gt;=60,$AP41&lt;=100),"●",""),"")</f>
        <v/>
      </c>
      <c r="AT41" s="173"/>
      <c r="AU41" s="79"/>
      <c r="AV41" s="68"/>
      <c r="AW41" s="68"/>
      <c r="AX41" s="68"/>
      <c r="AY41" s="483"/>
      <c r="AZ41" s="79"/>
      <c r="BA41" s="79"/>
      <c r="BB41" s="159"/>
      <c r="BC41" s="80"/>
      <c r="BD41" s="255" t="str">
        <f t="shared" si="2"/>
        <v/>
      </c>
      <c r="BE41" s="163"/>
      <c r="BF41" s="79"/>
      <c r="BG41" s="154" t="str">
        <f>IF(ISNUMBER($AP41),IF(AND($AP41&gt;=60,$AP41&lt;=100),$AQ41*45/60,""),"")</f>
        <v/>
      </c>
      <c r="BH41" s="1"/>
    </row>
    <row r="42" spans="1:60" ht="17.100000000000001" customHeight="1">
      <c r="A42" s="1"/>
      <c r="B42" s="1422"/>
      <c r="C42" s="1423"/>
      <c r="D42" s="1447"/>
      <c r="E42" s="1448"/>
      <c r="F42" s="1449"/>
      <c r="G42" s="693"/>
      <c r="H42" s="647" t="s">
        <v>36</v>
      </c>
      <c r="I42" s="648">
        <f t="shared" ref="I42" si="24">SUM(J42:M42)</f>
        <v>1</v>
      </c>
      <c r="J42" s="665">
        <v>1</v>
      </c>
      <c r="K42" s="666"/>
      <c r="L42" s="667"/>
      <c r="M42" s="668"/>
      <c r="N42" s="669">
        <f t="shared" ref="N42:N48" si="25">I42*30</f>
        <v>30</v>
      </c>
      <c r="O42" s="670">
        <f t="shared" ref="O42:O46" si="26">N42*45/60</f>
        <v>22.5</v>
      </c>
      <c r="P42" s="754" t="s">
        <v>117</v>
      </c>
      <c r="Q42" s="819" t="s">
        <v>2</v>
      </c>
      <c r="R42" s="820" t="s">
        <v>34</v>
      </c>
      <c r="S42" s="821"/>
      <c r="T42" s="749" t="s">
        <v>35</v>
      </c>
      <c r="U42" s="713"/>
      <c r="V42" s="714"/>
      <c r="W42" s="796" t="str">
        <f t="shared" si="16"/>
        <v/>
      </c>
      <c r="X42" s="842" t="str">
        <f t="shared" si="5"/>
        <v/>
      </c>
      <c r="Y42" s="10"/>
      <c r="Z42" s="59"/>
      <c r="AA42" s="60"/>
      <c r="AB42" s="155"/>
      <c r="AC42" s="62" t="s">
        <v>0</v>
      </c>
      <c r="AD42" s="62"/>
      <c r="AE42" s="60"/>
      <c r="AF42" s="475"/>
      <c r="AG42" s="62"/>
      <c r="AH42" s="62"/>
      <c r="AI42" s="62"/>
      <c r="AJ42" s="60"/>
      <c r="AK42" s="475"/>
      <c r="AL42" s="62"/>
      <c r="AM42" s="63"/>
      <c r="AN42" s="10"/>
      <c r="AO42" s="458" t="s">
        <v>53</v>
      </c>
      <c r="AP42" s="251"/>
      <c r="AQ42" s="431">
        <f t="shared" si="1"/>
        <v>30</v>
      </c>
      <c r="AR42" s="497"/>
      <c r="AS42" s="577" t="str">
        <f t="shared" si="19"/>
        <v/>
      </c>
      <c r="AT42" s="578"/>
      <c r="AU42" s="103"/>
      <c r="AV42" s="104"/>
      <c r="AW42" s="104"/>
      <c r="AX42" s="104"/>
      <c r="AY42" s="89" t="str">
        <f t="shared" ref="AY42" si="27">IF(ISNUMBER($AP42),IF(AND($AP42&gt;=60,$AP42&lt;=100),"●",""),"")</f>
        <v/>
      </c>
      <c r="AZ42" s="103"/>
      <c r="BA42" s="103"/>
      <c r="BB42" s="579"/>
      <c r="BC42" s="106"/>
      <c r="BD42" s="256" t="str">
        <f t="shared" si="2"/>
        <v/>
      </c>
      <c r="BE42" s="188"/>
      <c r="BF42" s="103"/>
      <c r="BG42" s="573" t="str">
        <f t="shared" si="17"/>
        <v/>
      </c>
      <c r="BH42" s="1"/>
    </row>
    <row r="43" spans="1:60" ht="17.100000000000001" customHeight="1">
      <c r="A43" s="1"/>
      <c r="B43" s="1422"/>
      <c r="C43" s="1423"/>
      <c r="D43" s="1441" t="s">
        <v>246</v>
      </c>
      <c r="E43" s="1456" t="s">
        <v>237</v>
      </c>
      <c r="F43" s="1457"/>
      <c r="G43" s="693"/>
      <c r="H43" s="671" t="s">
        <v>247</v>
      </c>
      <c r="I43" s="672">
        <f>SUM(J43:M43)</f>
        <v>1</v>
      </c>
      <c r="J43" s="673"/>
      <c r="K43" s="674"/>
      <c r="L43" s="675">
        <v>1</v>
      </c>
      <c r="M43" s="676"/>
      <c r="N43" s="692">
        <f t="shared" si="25"/>
        <v>30</v>
      </c>
      <c r="O43" s="628">
        <f t="shared" si="26"/>
        <v>22.5</v>
      </c>
      <c r="P43" s="736" t="s">
        <v>117</v>
      </c>
      <c r="Q43" s="760"/>
      <c r="R43" s="843" t="s">
        <v>29</v>
      </c>
      <c r="S43" s="716"/>
      <c r="T43" s="717" t="s">
        <v>195</v>
      </c>
      <c r="U43" s="707"/>
      <c r="V43" s="710"/>
      <c r="W43" s="781" t="str">
        <f t="shared" si="16"/>
        <v/>
      </c>
      <c r="X43" s="782" t="str">
        <f t="shared" si="5"/>
        <v/>
      </c>
      <c r="Y43" s="10"/>
      <c r="Z43" s="117"/>
      <c r="AA43" s="118"/>
      <c r="AB43" s="119"/>
      <c r="AC43" s="120" t="s">
        <v>2</v>
      </c>
      <c r="AD43" s="120"/>
      <c r="AE43" s="118"/>
      <c r="AF43" s="119"/>
      <c r="AG43" s="120"/>
      <c r="AH43" s="120"/>
      <c r="AI43" s="120"/>
      <c r="AJ43" s="118"/>
      <c r="AK43" s="119"/>
      <c r="AL43" s="120"/>
      <c r="AM43" s="121"/>
      <c r="AN43" s="10"/>
      <c r="AO43" s="460" t="s">
        <v>195</v>
      </c>
      <c r="AP43" s="242"/>
      <c r="AQ43" s="430">
        <f t="shared" si="1"/>
        <v>30</v>
      </c>
      <c r="AR43" s="497"/>
      <c r="AS43" s="192"/>
      <c r="AT43" s="193"/>
      <c r="AU43" s="184"/>
      <c r="AV43" s="194"/>
      <c r="AW43" s="194"/>
      <c r="AX43" s="194"/>
      <c r="AY43" s="193"/>
      <c r="AZ43" s="184"/>
      <c r="BA43" s="184"/>
      <c r="BB43" s="574" t="str">
        <f>IF(ISNUMBER($AP43),IF(AND($AP43&gt;=60,$AP43&lt;=100),"●",""),"")</f>
        <v/>
      </c>
      <c r="BC43" s="185"/>
      <c r="BD43" s="257" t="str">
        <f t="shared" si="2"/>
        <v/>
      </c>
      <c r="BE43" s="575"/>
      <c r="BF43" s="566"/>
      <c r="BG43" s="576" t="str">
        <f t="shared" si="17"/>
        <v/>
      </c>
      <c r="BH43" s="1"/>
    </row>
    <row r="44" spans="1:60" ht="17.100000000000001" customHeight="1">
      <c r="A44" s="1"/>
      <c r="B44" s="1422"/>
      <c r="C44" s="1423"/>
      <c r="D44" s="1444"/>
      <c r="E44" s="1458"/>
      <c r="F44" s="1459"/>
      <c r="G44" s="693"/>
      <c r="H44" s="654" t="s">
        <v>230</v>
      </c>
      <c r="I44" s="655">
        <f>SUM(J44:M44)</f>
        <v>1</v>
      </c>
      <c r="J44" s="650"/>
      <c r="K44" s="651"/>
      <c r="L44" s="637">
        <v>1</v>
      </c>
      <c r="M44" s="677"/>
      <c r="N44" s="631">
        <f t="shared" si="25"/>
        <v>30</v>
      </c>
      <c r="O44" s="632">
        <f t="shared" si="26"/>
        <v>22.5</v>
      </c>
      <c r="P44" s="746" t="s">
        <v>117</v>
      </c>
      <c r="Q44" s="721"/>
      <c r="R44" s="844" t="s">
        <v>29</v>
      </c>
      <c r="S44" s="722"/>
      <c r="T44" s="723" t="s">
        <v>195</v>
      </c>
      <c r="U44" s="712"/>
      <c r="V44" s="702"/>
      <c r="W44" s="711" t="str">
        <f t="shared" si="16"/>
        <v/>
      </c>
      <c r="X44" s="797" t="str">
        <f t="shared" si="5"/>
        <v/>
      </c>
      <c r="Y44" s="10"/>
      <c r="Z44" s="59"/>
      <c r="AA44" s="60"/>
      <c r="AB44" s="475"/>
      <c r="AC44" s="62" t="s">
        <v>2</v>
      </c>
      <c r="AD44" s="62"/>
      <c r="AE44" s="60"/>
      <c r="AF44" s="475"/>
      <c r="AG44" s="62"/>
      <c r="AH44" s="62"/>
      <c r="AI44" s="62"/>
      <c r="AJ44" s="60"/>
      <c r="AK44" s="475"/>
      <c r="AL44" s="62"/>
      <c r="AM44" s="63"/>
      <c r="AN44" s="10"/>
      <c r="AO44" s="458" t="s">
        <v>195</v>
      </c>
      <c r="AP44" s="244"/>
      <c r="AQ44" s="431">
        <f t="shared" si="1"/>
        <v>30</v>
      </c>
      <c r="AR44" s="538"/>
      <c r="AS44" s="167"/>
      <c r="AT44" s="168"/>
      <c r="AU44" s="79"/>
      <c r="AV44" s="68"/>
      <c r="AW44" s="68"/>
      <c r="AX44" s="68"/>
      <c r="AY44" s="483"/>
      <c r="AZ44" s="79"/>
      <c r="BA44" s="79"/>
      <c r="BB44" s="73" t="str">
        <f>IF(ISNUMBER($AP44),IF(AND($AP44&gt;=60,$AP44&lt;=100),"●",""),"")</f>
        <v/>
      </c>
      <c r="BC44" s="80"/>
      <c r="BD44" s="257" t="str">
        <f t="shared" si="2"/>
        <v/>
      </c>
      <c r="BE44" s="163"/>
      <c r="BF44" s="79"/>
      <c r="BG44" s="154" t="str">
        <f t="shared" si="17"/>
        <v/>
      </c>
      <c r="BH44" s="1"/>
    </row>
    <row r="45" spans="1:60" ht="17.100000000000001" customHeight="1">
      <c r="A45" s="1"/>
      <c r="B45" s="1422"/>
      <c r="C45" s="1423"/>
      <c r="D45" s="1444"/>
      <c r="E45" s="1458"/>
      <c r="F45" s="1459"/>
      <c r="G45" s="693"/>
      <c r="H45" s="647" t="s">
        <v>187</v>
      </c>
      <c r="I45" s="648">
        <f t="shared" ref="I45:I48" si="28">SUM(J45:M45)</f>
        <v>1</v>
      </c>
      <c r="J45" s="650"/>
      <c r="K45" s="651"/>
      <c r="L45" s="637">
        <v>1</v>
      </c>
      <c r="M45" s="677"/>
      <c r="N45" s="631">
        <f t="shared" si="25"/>
        <v>30</v>
      </c>
      <c r="O45" s="632">
        <f t="shared" si="26"/>
        <v>22.5</v>
      </c>
      <c r="P45" s="746" t="s">
        <v>117</v>
      </c>
      <c r="Q45" s="721"/>
      <c r="R45" s="724"/>
      <c r="S45" s="722"/>
      <c r="T45" s="723"/>
      <c r="U45" s="712"/>
      <c r="V45" s="702"/>
      <c r="W45" s="711" t="str">
        <f t="shared" si="16"/>
        <v/>
      </c>
      <c r="X45" s="785" t="str">
        <f t="shared" si="5"/>
        <v/>
      </c>
      <c r="Y45" s="10"/>
      <c r="Z45" s="59"/>
      <c r="AA45" s="60"/>
      <c r="AB45" s="475"/>
      <c r="AC45" s="62" t="s">
        <v>14</v>
      </c>
      <c r="AD45" s="62"/>
      <c r="AE45" s="60"/>
      <c r="AF45" s="475"/>
      <c r="AG45" s="62"/>
      <c r="AH45" s="62"/>
      <c r="AI45" s="62"/>
      <c r="AJ45" s="60"/>
      <c r="AK45" s="475"/>
      <c r="AL45" s="62"/>
      <c r="AM45" s="63"/>
      <c r="AN45" s="10"/>
      <c r="AO45" s="458"/>
      <c r="AP45" s="244"/>
      <c r="AQ45" s="431">
        <f t="shared" si="1"/>
        <v>30</v>
      </c>
      <c r="AR45" s="538"/>
      <c r="AS45" s="178"/>
      <c r="AT45" s="179"/>
      <c r="AU45" s="70"/>
      <c r="AV45" s="180"/>
      <c r="AW45" s="180"/>
      <c r="AX45" s="180"/>
      <c r="AY45" s="69"/>
      <c r="AZ45" s="70"/>
      <c r="BA45" s="70"/>
      <c r="BB45" s="70"/>
      <c r="BC45" s="71"/>
      <c r="BD45" s="255" t="str">
        <f t="shared" si="2"/>
        <v/>
      </c>
      <c r="BE45" s="163"/>
      <c r="BF45" s="79"/>
      <c r="BG45" s="154" t="str">
        <f t="shared" si="17"/>
        <v/>
      </c>
      <c r="BH45" s="1"/>
    </row>
    <row r="46" spans="1:60" ht="17.100000000000001" customHeight="1">
      <c r="A46" s="1"/>
      <c r="B46" s="1422"/>
      <c r="C46" s="1423"/>
      <c r="D46" s="1444"/>
      <c r="E46" s="1458"/>
      <c r="F46" s="1459"/>
      <c r="G46" s="693"/>
      <c r="H46" s="654" t="s">
        <v>175</v>
      </c>
      <c r="I46" s="655">
        <f t="shared" si="28"/>
        <v>1</v>
      </c>
      <c r="J46" s="650"/>
      <c r="K46" s="651"/>
      <c r="L46" s="637">
        <v>1</v>
      </c>
      <c r="M46" s="677"/>
      <c r="N46" s="631">
        <f t="shared" si="25"/>
        <v>30</v>
      </c>
      <c r="O46" s="632">
        <f t="shared" si="26"/>
        <v>22.5</v>
      </c>
      <c r="P46" s="746" t="s">
        <v>117</v>
      </c>
      <c r="Q46" s="721"/>
      <c r="R46" s="724" t="s">
        <v>34</v>
      </c>
      <c r="S46" s="722"/>
      <c r="T46" s="723" t="s">
        <v>226</v>
      </c>
      <c r="U46" s="712"/>
      <c r="V46" s="702"/>
      <c r="W46" s="711" t="str">
        <f t="shared" si="16"/>
        <v/>
      </c>
      <c r="X46" s="797" t="str">
        <f t="shared" si="5"/>
        <v/>
      </c>
      <c r="Y46" s="10"/>
      <c r="Z46" s="59"/>
      <c r="AA46" s="60"/>
      <c r="AB46" s="475"/>
      <c r="AC46" s="62" t="s">
        <v>14</v>
      </c>
      <c r="AD46" s="62"/>
      <c r="AE46" s="60"/>
      <c r="AF46" s="475"/>
      <c r="AG46" s="62"/>
      <c r="AH46" s="62"/>
      <c r="AI46" s="62"/>
      <c r="AJ46" s="60"/>
      <c r="AK46" s="475"/>
      <c r="AL46" s="62"/>
      <c r="AM46" s="63"/>
      <c r="AN46" s="10"/>
      <c r="AO46" s="458" t="s">
        <v>226</v>
      </c>
      <c r="AP46" s="244"/>
      <c r="AQ46" s="431">
        <f t="shared" si="1"/>
        <v>30</v>
      </c>
      <c r="AR46" s="538"/>
      <c r="AS46" s="167"/>
      <c r="AT46" s="168"/>
      <c r="AU46" s="79"/>
      <c r="AV46" s="68"/>
      <c r="AW46" s="68"/>
      <c r="AX46" s="68"/>
      <c r="AY46" s="174" t="str">
        <f>IF(ISNUMBER($AP46),IF(AND($AP46&gt;=60,$AP46&lt;=100),"●",""),"")</f>
        <v/>
      </c>
      <c r="AZ46" s="79"/>
      <c r="BA46" s="79"/>
      <c r="BB46" s="79"/>
      <c r="BC46" s="80"/>
      <c r="BD46" s="257" t="str">
        <f t="shared" si="2"/>
        <v/>
      </c>
      <c r="BE46" s="163"/>
      <c r="BF46" s="79"/>
      <c r="BG46" s="154" t="str">
        <f t="shared" si="17"/>
        <v/>
      </c>
      <c r="BH46" s="1"/>
    </row>
    <row r="47" spans="1:60" ht="17.100000000000001" customHeight="1">
      <c r="A47" s="1"/>
      <c r="B47" s="1422"/>
      <c r="C47" s="1423"/>
      <c r="D47" s="1444"/>
      <c r="E47" s="1458"/>
      <c r="F47" s="1459"/>
      <c r="G47" s="693"/>
      <c r="H47" s="643" t="s">
        <v>176</v>
      </c>
      <c r="I47" s="644">
        <f t="shared" si="28"/>
        <v>1</v>
      </c>
      <c r="J47" s="650"/>
      <c r="K47" s="651"/>
      <c r="L47" s="678"/>
      <c r="M47" s="679">
        <v>1</v>
      </c>
      <c r="N47" s="631">
        <f t="shared" si="25"/>
        <v>30</v>
      </c>
      <c r="O47" s="632">
        <v>12</v>
      </c>
      <c r="P47" s="746" t="s">
        <v>117</v>
      </c>
      <c r="Q47" s="721"/>
      <c r="R47" s="724" t="s">
        <v>34</v>
      </c>
      <c r="S47" s="722"/>
      <c r="T47" s="723" t="s">
        <v>226</v>
      </c>
      <c r="U47" s="712"/>
      <c r="V47" s="702"/>
      <c r="W47" s="711" t="str">
        <f t="shared" si="16"/>
        <v/>
      </c>
      <c r="X47" s="797" t="str">
        <f t="shared" si="5"/>
        <v/>
      </c>
      <c r="Y47" s="10"/>
      <c r="Z47" s="59"/>
      <c r="AA47" s="60"/>
      <c r="AB47" s="475"/>
      <c r="AC47" s="62" t="s">
        <v>14</v>
      </c>
      <c r="AD47" s="62"/>
      <c r="AE47" s="60"/>
      <c r="AF47" s="475"/>
      <c r="AG47" s="62"/>
      <c r="AH47" s="62"/>
      <c r="AI47" s="62"/>
      <c r="AJ47" s="60"/>
      <c r="AK47" s="475"/>
      <c r="AL47" s="62"/>
      <c r="AM47" s="63"/>
      <c r="AN47" s="10"/>
      <c r="AO47" s="458" t="s">
        <v>226</v>
      </c>
      <c r="AP47" s="244"/>
      <c r="AQ47" s="431">
        <f t="shared" si="1"/>
        <v>30</v>
      </c>
      <c r="AR47" s="538"/>
      <c r="AS47" s="167"/>
      <c r="AT47" s="158"/>
      <c r="AU47" s="159"/>
      <c r="AV47" s="160"/>
      <c r="AW47" s="160"/>
      <c r="AX47" s="160"/>
      <c r="AY47" s="174" t="str">
        <f>IF(ISNUMBER($AP47),IF(AND($AP47&gt;=60,$AP47&lt;=100),"●",""),"")</f>
        <v/>
      </c>
      <c r="AZ47" s="159"/>
      <c r="BA47" s="159"/>
      <c r="BB47" s="159"/>
      <c r="BC47" s="162"/>
      <c r="BD47" s="257" t="str">
        <f t="shared" si="2"/>
        <v/>
      </c>
      <c r="BE47" s="163"/>
      <c r="BF47" s="79"/>
      <c r="BG47" s="154" t="str">
        <f t="shared" si="17"/>
        <v/>
      </c>
      <c r="BH47" s="1"/>
    </row>
    <row r="48" spans="1:60" ht="17.100000000000001" customHeight="1" thickBot="1">
      <c r="A48" s="1"/>
      <c r="B48" s="1424"/>
      <c r="C48" s="1425"/>
      <c r="D48" s="1455"/>
      <c r="E48" s="1460"/>
      <c r="F48" s="1461"/>
      <c r="G48" s="693"/>
      <c r="H48" s="680" t="s">
        <v>177</v>
      </c>
      <c r="I48" s="681">
        <f t="shared" si="28"/>
        <v>1</v>
      </c>
      <c r="J48" s="682"/>
      <c r="K48" s="683"/>
      <c r="L48" s="684"/>
      <c r="M48" s="685">
        <v>1</v>
      </c>
      <c r="N48" s="686">
        <f t="shared" si="25"/>
        <v>30</v>
      </c>
      <c r="O48" s="687">
        <v>12</v>
      </c>
      <c r="P48" s="845" t="s">
        <v>117</v>
      </c>
      <c r="Q48" s="846"/>
      <c r="R48" s="847" t="s">
        <v>29</v>
      </c>
      <c r="S48" s="848"/>
      <c r="T48" s="849" t="s">
        <v>195</v>
      </c>
      <c r="U48" s="725"/>
      <c r="V48" s="850"/>
      <c r="W48" s="851" t="str">
        <f t="shared" si="16"/>
        <v/>
      </c>
      <c r="X48" s="852" t="str">
        <f t="shared" si="5"/>
        <v/>
      </c>
      <c r="Y48" s="346"/>
      <c r="Z48" s="527"/>
      <c r="AA48" s="525"/>
      <c r="AB48" s="205"/>
      <c r="AC48" s="529" t="s">
        <v>14</v>
      </c>
      <c r="AD48" s="529"/>
      <c r="AE48" s="525"/>
      <c r="AF48" s="205"/>
      <c r="AG48" s="529"/>
      <c r="AH48" s="529"/>
      <c r="AI48" s="529"/>
      <c r="AJ48" s="525"/>
      <c r="AK48" s="205"/>
      <c r="AL48" s="529"/>
      <c r="AM48" s="206"/>
      <c r="AN48" s="556"/>
      <c r="AO48" s="557" t="s">
        <v>195</v>
      </c>
      <c r="AP48" s="253"/>
      <c r="AQ48" s="434">
        <f t="shared" si="1"/>
        <v>30</v>
      </c>
      <c r="AR48" s="538"/>
      <c r="AS48" s="233"/>
      <c r="AT48" s="583"/>
      <c r="AU48" s="203"/>
      <c r="AV48" s="207"/>
      <c r="AW48" s="207"/>
      <c r="AX48" s="207"/>
      <c r="AY48" s="202"/>
      <c r="AZ48" s="203"/>
      <c r="BA48" s="203"/>
      <c r="BB48" s="199" t="str">
        <f>IF(ISNUMBER($AP48),IF(AND($AP48&gt;=60,$AP48&lt;=100),"●",""),"")</f>
        <v/>
      </c>
      <c r="BC48" s="208"/>
      <c r="BD48" s="259" t="str">
        <f t="shared" si="2"/>
        <v/>
      </c>
      <c r="BE48" s="209"/>
      <c r="BF48" s="203"/>
      <c r="BG48" s="204" t="str">
        <f t="shared" si="17"/>
        <v/>
      </c>
      <c r="BH48" s="1"/>
    </row>
    <row r="49" spans="1:60" s="211" customFormat="1" ht="3.95" customHeight="1" thickBot="1">
      <c r="A49" s="210"/>
      <c r="C49" s="212"/>
      <c r="D49" s="212"/>
      <c r="E49" s="212"/>
      <c r="F49" s="537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536"/>
      <c r="S49" s="536"/>
      <c r="T49" s="536"/>
      <c r="U49" s="536"/>
      <c r="V49" s="536"/>
      <c r="W49" s="215"/>
      <c r="X49" s="536"/>
      <c r="Y49" s="536"/>
      <c r="Z49" s="21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216"/>
      <c r="AO49" s="6"/>
      <c r="AP49" s="217"/>
      <c r="AQ49" s="217"/>
      <c r="AS49" s="214"/>
      <c r="AT49" s="214"/>
      <c r="AU49" s="536"/>
      <c r="AV49" s="536"/>
      <c r="AW49" s="536"/>
      <c r="AX49" s="536"/>
      <c r="AY49" s="536"/>
      <c r="AZ49" s="536"/>
      <c r="BA49" s="536"/>
      <c r="BB49" s="536"/>
      <c r="BC49" s="536"/>
      <c r="BE49" s="536"/>
      <c r="BF49" s="536"/>
      <c r="BG49" s="218"/>
      <c r="BH49" s="210"/>
    </row>
    <row r="50" spans="1:60" s="211" customFormat="1" ht="30.95" customHeight="1" thickBot="1">
      <c r="A50" s="210"/>
      <c r="C50" s="212"/>
      <c r="D50" s="212"/>
      <c r="E50" s="212"/>
      <c r="F50" s="537"/>
      <c r="H50" s="1140" t="s">
        <v>39</v>
      </c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0"/>
      <c r="T50" s="1141"/>
      <c r="U50" s="1142" t="s">
        <v>119</v>
      </c>
      <c r="V50" s="1143"/>
      <c r="W50" s="1144"/>
      <c r="X50" s="536"/>
      <c r="Y50" s="536"/>
      <c r="Z50" s="21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216"/>
      <c r="AO50" s="1145"/>
      <c r="AP50" s="455"/>
      <c r="AQ50" s="455"/>
      <c r="AS50" s="1146" t="s">
        <v>61</v>
      </c>
      <c r="AT50" s="1147"/>
      <c r="AU50" s="1147"/>
      <c r="AV50" s="1147"/>
      <c r="AW50" s="1147"/>
      <c r="AX50" s="1147"/>
      <c r="AY50" s="1147"/>
      <c r="AZ50" s="1147"/>
      <c r="BA50" s="1147"/>
      <c r="BB50" s="1147"/>
      <c r="BC50" s="1148"/>
      <c r="BD50" s="456" t="s">
        <v>135</v>
      </c>
      <c r="BE50" s="1142" t="s">
        <v>248</v>
      </c>
      <c r="BF50" s="1143"/>
      <c r="BG50" s="1144"/>
      <c r="BH50" s="210"/>
    </row>
    <row r="51" spans="1:60" ht="21.95" customHeight="1">
      <c r="A51" s="1"/>
      <c r="C51" s="212"/>
      <c r="D51" s="212"/>
      <c r="E51" s="212"/>
      <c r="F51" s="537"/>
      <c r="H51" s="1140"/>
      <c r="I51" s="1140"/>
      <c r="J51" s="1140"/>
      <c r="K51" s="1140"/>
      <c r="L51" s="1140"/>
      <c r="M51" s="1140"/>
      <c r="N51" s="1140"/>
      <c r="O51" s="1140"/>
      <c r="P51" s="1140"/>
      <c r="Q51" s="1140"/>
      <c r="R51" s="1140"/>
      <c r="S51" s="1140"/>
      <c r="T51" s="1141"/>
      <c r="U51" s="219">
        <f>SUM(U7:U48)</f>
        <v>0</v>
      </c>
      <c r="V51" s="586">
        <f>SUM(V7:V48)</f>
        <v>0</v>
      </c>
      <c r="W51" s="587">
        <f>SUM(W7:W48)</f>
        <v>0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217"/>
      <c r="AN51" s="217"/>
      <c r="AO51" s="1145"/>
      <c r="AP51" s="455"/>
      <c r="AQ51" s="455"/>
      <c r="AS51" s="1149">
        <f t="shared" ref="AS51:BC51" si="29">COUNTIF(AS7:AS48,"●")</f>
        <v>0</v>
      </c>
      <c r="AT51" s="1151">
        <f t="shared" si="29"/>
        <v>0</v>
      </c>
      <c r="AU51" s="1153">
        <f t="shared" si="29"/>
        <v>0</v>
      </c>
      <c r="AV51" s="1153">
        <f t="shared" si="29"/>
        <v>0</v>
      </c>
      <c r="AW51" s="1155">
        <f t="shared" si="29"/>
        <v>0</v>
      </c>
      <c r="AX51" s="1127">
        <f t="shared" si="29"/>
        <v>0</v>
      </c>
      <c r="AY51" s="220">
        <f t="shared" si="29"/>
        <v>0</v>
      </c>
      <c r="AZ51" s="528">
        <f t="shared" si="29"/>
        <v>0</v>
      </c>
      <c r="BA51" s="528">
        <f t="shared" si="29"/>
        <v>0</v>
      </c>
      <c r="BB51" s="528">
        <f t="shared" si="29"/>
        <v>0</v>
      </c>
      <c r="BC51" s="40">
        <f t="shared" si="29"/>
        <v>0</v>
      </c>
      <c r="BD51" s="1129">
        <f>SUM(BD7:BD48)</f>
        <v>0</v>
      </c>
      <c r="BE51" s="221">
        <f>SUM(BE7:BE48)</f>
        <v>0</v>
      </c>
      <c r="BF51" s="591">
        <f>SUM(BF7:BF48)</f>
        <v>0</v>
      </c>
      <c r="BG51" s="222">
        <f>SUM(BG7:BG48)</f>
        <v>0</v>
      </c>
      <c r="BH51" s="1"/>
    </row>
    <row r="52" spans="1:60" ht="21.95" customHeight="1" thickBot="1">
      <c r="A52" s="1"/>
      <c r="C52" s="212"/>
      <c r="D52" s="212"/>
      <c r="E52" s="212"/>
      <c r="F52" s="537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0"/>
      <c r="T52" s="1141"/>
      <c r="U52" s="1131">
        <f>U51+V51+W51</f>
        <v>0</v>
      </c>
      <c r="V52" s="1132"/>
      <c r="W52" s="1133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217"/>
      <c r="AN52" s="217"/>
      <c r="AO52" s="1145"/>
      <c r="AP52" s="455"/>
      <c r="AQ52" s="455"/>
      <c r="AS52" s="1150"/>
      <c r="AT52" s="1152"/>
      <c r="AU52" s="1154"/>
      <c r="AV52" s="1154"/>
      <c r="AW52" s="1156"/>
      <c r="AX52" s="1128"/>
      <c r="AY52" s="1134">
        <f>SUM(AY51:BC51)</f>
        <v>0</v>
      </c>
      <c r="AZ52" s="1135"/>
      <c r="BA52" s="1135"/>
      <c r="BB52" s="1135"/>
      <c r="BC52" s="1136"/>
      <c r="BD52" s="1130"/>
      <c r="BE52" s="1137">
        <f>BE51+BF51+BG51</f>
        <v>0</v>
      </c>
      <c r="BF52" s="1138"/>
      <c r="BG52" s="1139"/>
      <c r="BH52" s="1"/>
    </row>
    <row r="53" spans="1:60" ht="11.1" customHeight="1">
      <c r="A53" s="1"/>
      <c r="B53" s="1"/>
      <c r="C53" s="223"/>
      <c r="D53" s="223"/>
      <c r="E53" s="223"/>
      <c r="F53" s="224"/>
      <c r="G53" s="1"/>
      <c r="H53" s="225"/>
      <c r="I53" s="226"/>
      <c r="J53" s="226"/>
      <c r="K53" s="227"/>
      <c r="L53" s="227"/>
      <c r="M53" s="227"/>
      <c r="N53" s="224"/>
      <c r="O53" s="224"/>
      <c r="P53" s="228"/>
      <c r="Q53" s="228"/>
      <c r="R53" s="228"/>
      <c r="S53" s="228"/>
      <c r="T53" s="228"/>
      <c r="U53" s="228"/>
      <c r="V53" s="228"/>
      <c r="W53" s="3"/>
      <c r="X53" s="228"/>
      <c r="Y53" s="228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1"/>
      <c r="AO53" s="228"/>
      <c r="AP53" s="228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15" customHeight="1">
      <c r="H54" s="6"/>
      <c r="AN54" s="6"/>
    </row>
    <row r="55" spans="1:60" ht="15" customHeight="1">
      <c r="H55" s="231"/>
      <c r="I55" s="535"/>
      <c r="J55" s="1124"/>
      <c r="K55" s="1124"/>
      <c r="L55" s="536"/>
      <c r="M55" s="536"/>
      <c r="N55" s="536"/>
      <c r="O55" s="520"/>
      <c r="P55" s="521"/>
      <c r="Q55" s="536"/>
      <c r="R55" s="215"/>
      <c r="S55" s="536"/>
      <c r="T55" s="522"/>
      <c r="AN55" s="6"/>
    </row>
    <row r="56" spans="1:60" ht="15" customHeight="1">
      <c r="H56" s="231"/>
      <c r="I56" s="535"/>
      <c r="J56" s="1126"/>
      <c r="K56" s="1126"/>
      <c r="L56" s="1125"/>
      <c r="M56" s="1125"/>
      <c r="N56" s="536"/>
      <c r="O56" s="520"/>
      <c r="P56" s="521"/>
      <c r="Q56" s="536"/>
      <c r="R56" s="536"/>
      <c r="S56" s="536"/>
      <c r="T56" s="522"/>
      <c r="U56" s="536"/>
      <c r="V56" s="536"/>
      <c r="W56" s="52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592"/>
      <c r="AP56" s="593"/>
      <c r="AQ56" s="594"/>
    </row>
    <row r="57" spans="1:60" ht="15" customHeight="1">
      <c r="H57" s="231"/>
      <c r="I57" s="535"/>
      <c r="J57" s="1124"/>
      <c r="K57" s="1124"/>
      <c r="L57" s="1125"/>
      <c r="M57" s="1125"/>
      <c r="N57" s="536"/>
      <c r="O57" s="520"/>
      <c r="P57" s="521"/>
      <c r="Q57" s="536"/>
      <c r="R57" s="536"/>
      <c r="S57" s="536"/>
      <c r="T57" s="522"/>
      <c r="U57" s="536"/>
      <c r="V57" s="536"/>
      <c r="W57" s="52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592"/>
      <c r="AP57" s="593"/>
      <c r="AQ57" s="594"/>
    </row>
    <row r="58" spans="1:60" ht="15" customHeight="1">
      <c r="H58" s="231"/>
      <c r="I58" s="535"/>
      <c r="J58" s="536"/>
      <c r="K58" s="535"/>
      <c r="L58" s="1125"/>
      <c r="M58" s="1125"/>
      <c r="N58" s="536"/>
      <c r="O58" s="520"/>
      <c r="P58" s="521"/>
      <c r="Q58" s="536"/>
      <c r="R58" s="536"/>
      <c r="S58" s="536"/>
      <c r="T58" s="522"/>
      <c r="U58" s="536"/>
      <c r="V58" s="536"/>
      <c r="W58" s="52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592"/>
      <c r="AP58" s="593"/>
      <c r="AQ58" s="594"/>
    </row>
    <row r="59" spans="1:60" ht="15" customHeight="1">
      <c r="H59" s="231"/>
      <c r="I59" s="535"/>
      <c r="J59" s="1125"/>
      <c r="K59" s="1125"/>
      <c r="L59" s="536"/>
      <c r="M59" s="595"/>
      <c r="N59" s="536"/>
      <c r="O59" s="520"/>
      <c r="P59" s="521"/>
      <c r="Q59" s="536"/>
      <c r="R59" s="536"/>
      <c r="S59" s="536"/>
      <c r="T59" s="522"/>
      <c r="U59" s="536"/>
      <c r="V59" s="536"/>
      <c r="W59" s="52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592"/>
      <c r="AP59" s="593"/>
      <c r="AQ59" s="594"/>
    </row>
    <row r="60" spans="1:60" ht="15" customHeight="1">
      <c r="H60" s="231"/>
      <c r="I60" s="535"/>
      <c r="J60" s="1124"/>
      <c r="K60" s="1124"/>
      <c r="L60" s="1125"/>
      <c r="M60" s="1125"/>
      <c r="N60" s="536"/>
      <c r="O60" s="520"/>
      <c r="P60" s="521"/>
      <c r="Q60" s="536"/>
      <c r="R60" s="536"/>
      <c r="S60" s="536"/>
      <c r="T60" s="522"/>
      <c r="U60" s="536"/>
      <c r="V60" s="536"/>
      <c r="W60" s="52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592"/>
      <c r="AP60" s="593"/>
      <c r="AQ60" s="594"/>
    </row>
    <row r="61" spans="1:60" ht="15" customHeight="1">
      <c r="H61" s="6"/>
      <c r="AN61" s="6"/>
    </row>
    <row r="62" spans="1:60" ht="15" customHeight="1">
      <c r="H62" s="6"/>
      <c r="AN62" s="6"/>
    </row>
    <row r="63" spans="1:60" ht="15" customHeight="1">
      <c r="H63" s="6"/>
      <c r="AN63" s="6"/>
    </row>
    <row r="64" spans="1:60" ht="15" customHeight="1">
      <c r="C64" s="211"/>
      <c r="D64" s="211"/>
      <c r="E64" s="211"/>
      <c r="F64" s="537"/>
      <c r="H64" s="231"/>
      <c r="I64" s="537"/>
      <c r="J64" s="537"/>
      <c r="K64" s="537"/>
      <c r="L64" s="537"/>
      <c r="M64" s="537"/>
      <c r="N64" s="537"/>
      <c r="O64" s="537"/>
      <c r="AN64" s="6"/>
    </row>
    <row r="65" spans="8:40" ht="15" customHeight="1">
      <c r="H65" s="6"/>
      <c r="AN65" s="6"/>
    </row>
    <row r="66" spans="8:40" ht="15" customHeight="1">
      <c r="H66" s="6"/>
      <c r="AN66" s="6"/>
    </row>
    <row r="67" spans="8:40" ht="15" customHeight="1">
      <c r="H67" s="6"/>
    </row>
    <row r="68" spans="8:40" ht="15" customHeight="1">
      <c r="H68" s="6"/>
    </row>
    <row r="69" spans="8:40" ht="15" customHeight="1">
      <c r="H69" s="6"/>
    </row>
    <row r="70" spans="8:40" ht="15" customHeight="1">
      <c r="H70" s="6"/>
    </row>
    <row r="71" spans="8:40">
      <c r="H71" s="6"/>
    </row>
    <row r="72" spans="8:40">
      <c r="H72" s="6"/>
    </row>
  </sheetData>
  <mergeCells count="123">
    <mergeCell ref="L58:M58"/>
    <mergeCell ref="J59:K59"/>
    <mergeCell ref="J60:K60"/>
    <mergeCell ref="L60:M60"/>
    <mergeCell ref="L30:M30"/>
    <mergeCell ref="L35:M35"/>
    <mergeCell ref="L37:M37"/>
    <mergeCell ref="L41:M41"/>
    <mergeCell ref="BE52:BG52"/>
    <mergeCell ref="J55:K55"/>
    <mergeCell ref="J56:K56"/>
    <mergeCell ref="L56:M56"/>
    <mergeCell ref="J57:K57"/>
    <mergeCell ref="L57:M57"/>
    <mergeCell ref="AS50:BC50"/>
    <mergeCell ref="BE50:BG50"/>
    <mergeCell ref="AS51:AS52"/>
    <mergeCell ref="AT51:AT52"/>
    <mergeCell ref="AU51:AU52"/>
    <mergeCell ref="AV51:AV52"/>
    <mergeCell ref="AW51:AW52"/>
    <mergeCell ref="AX51:AX52"/>
    <mergeCell ref="BD51:BD52"/>
    <mergeCell ref="AY52:BC52"/>
    <mergeCell ref="J33:K33"/>
    <mergeCell ref="D43:D48"/>
    <mergeCell ref="E43:F48"/>
    <mergeCell ref="H50:T52"/>
    <mergeCell ref="U50:W50"/>
    <mergeCell ref="AO50:AO52"/>
    <mergeCell ref="U52:W52"/>
    <mergeCell ref="J27:K27"/>
    <mergeCell ref="L27:M27"/>
    <mergeCell ref="J28:K28"/>
    <mergeCell ref="L28:M28"/>
    <mergeCell ref="J31:K31"/>
    <mergeCell ref="J32:K32"/>
    <mergeCell ref="L38:M38"/>
    <mergeCell ref="J39:K39"/>
    <mergeCell ref="J15:K15"/>
    <mergeCell ref="L15:M15"/>
    <mergeCell ref="J16:K16"/>
    <mergeCell ref="L16:M16"/>
    <mergeCell ref="J17:K17"/>
    <mergeCell ref="L17:M17"/>
    <mergeCell ref="J18:K18"/>
    <mergeCell ref="L18:M18"/>
    <mergeCell ref="B19:C48"/>
    <mergeCell ref="D19:F23"/>
    <mergeCell ref="J19:K19"/>
    <mergeCell ref="J20:K20"/>
    <mergeCell ref="L20:M20"/>
    <mergeCell ref="L21:M21"/>
    <mergeCell ref="J22:K22"/>
    <mergeCell ref="J23:K23"/>
    <mergeCell ref="L23:M23"/>
    <mergeCell ref="D24:F42"/>
    <mergeCell ref="J24:K24"/>
    <mergeCell ref="L24:M24"/>
    <mergeCell ref="J25:K25"/>
    <mergeCell ref="L25:M25"/>
    <mergeCell ref="J26:K26"/>
    <mergeCell ref="L26:M26"/>
    <mergeCell ref="J4:M4"/>
    <mergeCell ref="N4:N5"/>
    <mergeCell ref="B7:C18"/>
    <mergeCell ref="D7:F9"/>
    <mergeCell ref="J7:K7"/>
    <mergeCell ref="L7:M7"/>
    <mergeCell ref="J8:K8"/>
    <mergeCell ref="L8:M8"/>
    <mergeCell ref="J9:K9"/>
    <mergeCell ref="L9:M9"/>
    <mergeCell ref="D10:D18"/>
    <mergeCell ref="E10:F11"/>
    <mergeCell ref="J10:K10"/>
    <mergeCell ref="L10:M10"/>
    <mergeCell ref="J11:K11"/>
    <mergeCell ref="L11:M11"/>
    <mergeCell ref="E12:F14"/>
    <mergeCell ref="J12:K12"/>
    <mergeCell ref="L12:M12"/>
    <mergeCell ref="J13:K13"/>
    <mergeCell ref="L13:M13"/>
    <mergeCell ref="J14:K14"/>
    <mergeCell ref="L14:M14"/>
    <mergeCell ref="E15:F18"/>
    <mergeCell ref="T5:T6"/>
    <mergeCell ref="Z5:AA5"/>
    <mergeCell ref="AB5:AE5"/>
    <mergeCell ref="AF5:AJ5"/>
    <mergeCell ref="AK5:AM5"/>
    <mergeCell ref="O4:O5"/>
    <mergeCell ref="P4:P6"/>
    <mergeCell ref="Q4:W4"/>
    <mergeCell ref="X4:X6"/>
    <mergeCell ref="Z4:AM4"/>
    <mergeCell ref="Q6:S6"/>
    <mergeCell ref="U6:W6"/>
    <mergeCell ref="B1:C1"/>
    <mergeCell ref="E1:F1"/>
    <mergeCell ref="H1:M1"/>
    <mergeCell ref="Q1:X1"/>
    <mergeCell ref="Z1:BH1"/>
    <mergeCell ref="B3:R3"/>
    <mergeCell ref="S3:X3"/>
    <mergeCell ref="AP4:AQ4"/>
    <mergeCell ref="AS4:BC4"/>
    <mergeCell ref="BE4:BG4"/>
    <mergeCell ref="AO4:AO6"/>
    <mergeCell ref="BE6:BG6"/>
    <mergeCell ref="AP5:AP6"/>
    <mergeCell ref="AQ5:AQ6"/>
    <mergeCell ref="AS5:AS6"/>
    <mergeCell ref="AT5:AX5"/>
    <mergeCell ref="AY5:BC5"/>
    <mergeCell ref="BD5:BD6"/>
    <mergeCell ref="B4:C6"/>
    <mergeCell ref="E4:F6"/>
    <mergeCell ref="H4:H6"/>
    <mergeCell ref="I4:I6"/>
    <mergeCell ref="J5:K5"/>
    <mergeCell ref="L5:M5"/>
  </mergeCells>
  <phoneticPr fontId="3"/>
  <conditionalFormatting sqref="AP49:AP53 AP7:AP37 AP39:AP47">
    <cfRule type="cellIs" dxfId="13" priority="8" stopIfTrue="1" operator="notBetween">
      <formula>100</formula>
      <formula>0</formula>
    </cfRule>
  </conditionalFormatting>
  <conditionalFormatting sqref="AP43">
    <cfRule type="cellIs" dxfId="12" priority="7" stopIfTrue="1" operator="notBetween">
      <formula>100</formula>
      <formula>0</formula>
    </cfRule>
  </conditionalFormatting>
  <conditionalFormatting sqref="AP48">
    <cfRule type="cellIs" dxfId="11" priority="6" stopIfTrue="1" operator="notBetween">
      <formula>100</formula>
      <formula>0</formula>
    </cfRule>
  </conditionalFormatting>
  <conditionalFormatting sqref="AP44:AP47">
    <cfRule type="cellIs" dxfId="10" priority="5" stopIfTrue="1" operator="notBetween">
      <formula>100</formula>
      <formula>0</formula>
    </cfRule>
  </conditionalFormatting>
  <conditionalFormatting sqref="AP60">
    <cfRule type="cellIs" dxfId="9" priority="4" stopIfTrue="1" operator="notBetween">
      <formula>100</formula>
      <formula>0</formula>
    </cfRule>
  </conditionalFormatting>
  <conditionalFormatting sqref="AP56:AP59">
    <cfRule type="cellIs" dxfId="8" priority="3" stopIfTrue="1" operator="notBetween">
      <formula>100</formula>
      <formula>0</formula>
    </cfRule>
  </conditionalFormatting>
  <conditionalFormatting sqref="AP48">
    <cfRule type="cellIs" dxfId="7" priority="2" stopIfTrue="1" operator="notBetween">
      <formula>100</formula>
      <formula>0</formula>
    </cfRule>
  </conditionalFormatting>
  <conditionalFormatting sqref="AP38">
    <cfRule type="cellIs" dxfId="6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28000000000000003" footer="0.28000000000000003"/>
  <pageSetup paperSize="9" scale="72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65"/>
  <sheetViews>
    <sheetView showGridLines="0" showZeros="0" topLeftCell="A29" zoomScale="70" zoomScaleNormal="70" zoomScaleSheetLayoutView="75" workbookViewId="0">
      <selection activeCell="U55" sqref="U55"/>
    </sheetView>
  </sheetViews>
  <sheetFormatPr defaultColWidth="10.625" defaultRowHeight="15" customHeight="1"/>
  <cols>
    <col min="1" max="1" width="1.875" style="5" customWidth="1"/>
    <col min="2" max="3" width="2.875" style="5" customWidth="1"/>
    <col min="4" max="4" width="5.125" style="394" customWidth="1"/>
    <col min="5" max="5" width="3.625" style="394" customWidth="1"/>
    <col min="6" max="6" width="0.625" style="5" customWidth="1"/>
    <col min="7" max="7" width="21.875" style="5" customWidth="1"/>
    <col min="8" max="12" width="3.625" style="394" customWidth="1"/>
    <col min="13" max="18" width="5.875" style="394" customWidth="1"/>
    <col min="19" max="19" width="7.375" style="394" customWidth="1"/>
    <col min="20" max="21" width="5.875" style="394" customWidth="1"/>
    <col min="22" max="22" width="5.875" style="395" customWidth="1"/>
    <col min="23" max="23" width="5.125" style="394" customWidth="1"/>
    <col min="24" max="24" width="1.5" style="394" customWidth="1"/>
    <col min="25" max="38" width="3.625" style="5" customWidth="1"/>
    <col min="39" max="39" width="0.625" style="394" customWidth="1"/>
    <col min="40" max="40" width="7.375" style="394" customWidth="1"/>
    <col min="41" max="41" width="5.875" style="394" customWidth="1"/>
    <col min="42" max="42" width="10.375" style="6" customWidth="1"/>
    <col min="43" max="43" width="0.625" style="5" customWidth="1"/>
    <col min="44" max="52" width="3.375" style="6" customWidth="1"/>
    <col min="53" max="54" width="3.375" style="5" customWidth="1"/>
    <col min="55" max="55" width="7.375" style="372" customWidth="1"/>
    <col min="56" max="58" width="7.375" style="6" customWidth="1"/>
    <col min="59" max="59" width="1.875" style="5" customWidth="1"/>
    <col min="60" max="64" width="3.875" style="6" customWidth="1"/>
    <col min="65" max="65" width="3.875" style="5" customWidth="1"/>
    <col min="66" max="66" width="1.875" style="5" customWidth="1"/>
    <col min="67" max="16384" width="10.625" style="5"/>
  </cols>
  <sheetData>
    <row r="1" spans="1:66" ht="35.1" customHeight="1">
      <c r="B1" s="1287" t="s">
        <v>140</v>
      </c>
      <c r="C1" s="1287"/>
      <c r="D1" s="1576"/>
      <c r="E1" s="1577"/>
      <c r="F1" s="7"/>
      <c r="G1" s="1289" t="s">
        <v>161</v>
      </c>
      <c r="H1" s="1290"/>
      <c r="I1" s="1290"/>
      <c r="J1" s="1290"/>
      <c r="K1" s="1290"/>
      <c r="L1" s="1291"/>
      <c r="M1" s="263"/>
      <c r="N1" s="263"/>
      <c r="O1" s="264"/>
      <c r="P1" s="1292" t="s">
        <v>283</v>
      </c>
      <c r="Q1" s="1292"/>
      <c r="R1" s="1292"/>
      <c r="S1" s="1292"/>
      <c r="T1" s="1292"/>
      <c r="U1" s="1292"/>
      <c r="V1" s="1292"/>
      <c r="W1" s="1292"/>
      <c r="X1" s="8"/>
      <c r="Y1" s="1293" t="s">
        <v>227</v>
      </c>
      <c r="Z1" s="1293"/>
      <c r="AA1" s="1293"/>
      <c r="AB1" s="1293"/>
      <c r="AC1" s="1293"/>
      <c r="AD1" s="1293"/>
      <c r="AE1" s="1293"/>
      <c r="AF1" s="1293"/>
      <c r="AG1" s="1293"/>
      <c r="AH1" s="1293"/>
      <c r="AI1" s="1293"/>
      <c r="AJ1" s="1293"/>
      <c r="AK1" s="1293"/>
      <c r="AL1" s="1293"/>
      <c r="AM1" s="1293"/>
      <c r="AN1" s="1293"/>
      <c r="AO1" s="1293"/>
      <c r="AP1" s="1293"/>
      <c r="AQ1" s="1293"/>
      <c r="AR1" s="1293"/>
      <c r="AS1" s="1293"/>
      <c r="AT1" s="1293"/>
      <c r="AU1" s="1293"/>
      <c r="AV1" s="1293"/>
      <c r="AW1" s="1293"/>
      <c r="AX1" s="1293"/>
      <c r="AY1" s="1293"/>
      <c r="AZ1" s="1293"/>
      <c r="BA1" s="1293"/>
      <c r="BB1" s="1293"/>
      <c r="BC1" s="1293"/>
      <c r="BD1" s="1293"/>
      <c r="BE1" s="1293"/>
      <c r="BF1" s="1293"/>
      <c r="BM1" s="265"/>
    </row>
    <row r="2" spans="1:66" ht="11.1" customHeight="1">
      <c r="A2" s="4"/>
      <c r="B2" s="4"/>
      <c r="C2" s="4"/>
      <c r="D2" s="266"/>
      <c r="E2" s="266"/>
      <c r="F2" s="4"/>
      <c r="G2" s="4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7"/>
      <c r="W2" s="266"/>
      <c r="X2" s="266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266"/>
      <c r="AN2" s="266"/>
      <c r="AO2" s="266"/>
      <c r="AP2" s="1"/>
      <c r="AQ2" s="4"/>
      <c r="AR2" s="1"/>
      <c r="AS2" s="1"/>
      <c r="AT2" s="1"/>
      <c r="AU2" s="1"/>
      <c r="AV2" s="1"/>
      <c r="AW2" s="1"/>
      <c r="AX2" s="1"/>
      <c r="AY2" s="1"/>
      <c r="AZ2" s="1"/>
      <c r="BA2" s="4"/>
      <c r="BB2" s="4"/>
      <c r="BC2" s="229"/>
      <c r="BD2" s="1"/>
      <c r="BE2" s="1"/>
      <c r="BF2" s="1"/>
      <c r="BG2" s="4"/>
      <c r="BH2" s="1"/>
      <c r="BI2" s="1"/>
      <c r="BJ2" s="1"/>
      <c r="BK2" s="1"/>
      <c r="BL2" s="1"/>
      <c r="BM2" s="4"/>
      <c r="BN2" s="4"/>
    </row>
    <row r="3" spans="1:66" ht="33" customHeight="1" thickBot="1">
      <c r="A3" s="4" t="s">
        <v>275</v>
      </c>
      <c r="B3" s="1294" t="s">
        <v>278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575" t="s">
        <v>286</v>
      </c>
      <c r="S3" s="1575"/>
      <c r="T3" s="1575"/>
      <c r="U3" s="1575"/>
      <c r="V3" s="1575"/>
      <c r="W3" s="1575"/>
      <c r="X3" s="8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"/>
      <c r="BM3" s="265"/>
      <c r="BN3" s="4"/>
    </row>
    <row r="4" spans="1:66" ht="35.1" customHeight="1">
      <c r="A4" s="4"/>
      <c r="B4" s="1253" t="s">
        <v>98</v>
      </c>
      <c r="C4" s="1254"/>
      <c r="D4" s="1259" t="s">
        <v>23</v>
      </c>
      <c r="E4" s="1260"/>
      <c r="F4" s="6"/>
      <c r="G4" s="1265" t="s">
        <v>196</v>
      </c>
      <c r="H4" s="1280" t="s">
        <v>170</v>
      </c>
      <c r="I4" s="1283" t="s">
        <v>124</v>
      </c>
      <c r="J4" s="1284"/>
      <c r="K4" s="1284"/>
      <c r="L4" s="1285"/>
      <c r="M4" s="1280" t="s">
        <v>184</v>
      </c>
      <c r="N4" s="1307" t="s">
        <v>185</v>
      </c>
      <c r="O4" s="1309" t="s">
        <v>141</v>
      </c>
      <c r="P4" s="1312" t="s">
        <v>21</v>
      </c>
      <c r="Q4" s="1313"/>
      <c r="R4" s="1313"/>
      <c r="S4" s="1313"/>
      <c r="T4" s="1313"/>
      <c r="U4" s="1313"/>
      <c r="V4" s="1314"/>
      <c r="W4" s="1309" t="s">
        <v>228</v>
      </c>
      <c r="X4" s="268"/>
      <c r="Y4" s="1270" t="s">
        <v>229</v>
      </c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2"/>
      <c r="AM4" s="9"/>
      <c r="AN4" s="1273" t="s">
        <v>159</v>
      </c>
      <c r="AO4" s="1296" t="s">
        <v>146</v>
      </c>
      <c r="AP4" s="1297"/>
      <c r="AQ4" s="265"/>
      <c r="AR4" s="1298" t="s">
        <v>94</v>
      </c>
      <c r="AS4" s="1284"/>
      <c r="AT4" s="1284"/>
      <c r="AU4" s="1284"/>
      <c r="AV4" s="1284"/>
      <c r="AW4" s="1284"/>
      <c r="AX4" s="1284"/>
      <c r="AY4" s="1284"/>
      <c r="AZ4" s="1284"/>
      <c r="BA4" s="1284"/>
      <c r="BB4" s="1299"/>
      <c r="BC4" s="964"/>
      <c r="BD4" s="1298" t="s">
        <v>123</v>
      </c>
      <c r="BE4" s="1284"/>
      <c r="BF4" s="1299"/>
      <c r="BG4" s="4"/>
      <c r="BH4" s="1567" t="s">
        <v>168</v>
      </c>
      <c r="BI4" s="1568"/>
      <c r="BJ4" s="1568"/>
      <c r="BK4" s="1568"/>
      <c r="BL4" s="1568"/>
      <c r="BM4" s="1569"/>
      <c r="BN4" s="4"/>
    </row>
    <row r="5" spans="1:66" ht="174" customHeight="1">
      <c r="A5" s="4"/>
      <c r="B5" s="1255"/>
      <c r="C5" s="1256"/>
      <c r="D5" s="1261"/>
      <c r="E5" s="1262"/>
      <c r="F5" s="6"/>
      <c r="G5" s="1266"/>
      <c r="H5" s="1281"/>
      <c r="I5" s="1246" t="s">
        <v>87</v>
      </c>
      <c r="J5" s="1248"/>
      <c r="K5" s="1246" t="s">
        <v>88</v>
      </c>
      <c r="L5" s="1248"/>
      <c r="M5" s="1286"/>
      <c r="N5" s="1330"/>
      <c r="O5" s="1310"/>
      <c r="P5" s="11" t="s">
        <v>142</v>
      </c>
      <c r="Q5" s="12" t="s">
        <v>171</v>
      </c>
      <c r="R5" s="13" t="s">
        <v>172</v>
      </c>
      <c r="S5" s="1318" t="s">
        <v>159</v>
      </c>
      <c r="T5" s="451" t="s">
        <v>143</v>
      </c>
      <c r="U5" s="452" t="s">
        <v>118</v>
      </c>
      <c r="V5" s="453" t="s">
        <v>126</v>
      </c>
      <c r="W5" s="1310"/>
      <c r="X5" s="268"/>
      <c r="Y5" s="1300" t="s">
        <v>180</v>
      </c>
      <c r="Z5" s="1301"/>
      <c r="AA5" s="1302" t="s">
        <v>102</v>
      </c>
      <c r="AB5" s="1303"/>
      <c r="AC5" s="1303"/>
      <c r="AD5" s="1301"/>
      <c r="AE5" s="1302" t="s">
        <v>103</v>
      </c>
      <c r="AF5" s="1304"/>
      <c r="AG5" s="1304"/>
      <c r="AH5" s="1304"/>
      <c r="AI5" s="1305"/>
      <c r="AJ5" s="1246" t="s">
        <v>199</v>
      </c>
      <c r="AK5" s="1247"/>
      <c r="AL5" s="1306"/>
      <c r="AM5" s="9"/>
      <c r="AN5" s="1274"/>
      <c r="AO5" s="1240" t="s">
        <v>127</v>
      </c>
      <c r="AP5" s="1546" t="s">
        <v>148</v>
      </c>
      <c r="AQ5" s="265"/>
      <c r="AR5" s="1244" t="s">
        <v>128</v>
      </c>
      <c r="AS5" s="1246" t="s">
        <v>40</v>
      </c>
      <c r="AT5" s="1247"/>
      <c r="AU5" s="1247"/>
      <c r="AV5" s="1247"/>
      <c r="AW5" s="1248"/>
      <c r="AX5" s="1249" t="s">
        <v>129</v>
      </c>
      <c r="AY5" s="1249"/>
      <c r="AZ5" s="1249"/>
      <c r="BA5" s="1249"/>
      <c r="BB5" s="1250"/>
      <c r="BC5" s="402" t="s">
        <v>130</v>
      </c>
      <c r="BD5" s="454" t="s">
        <v>143</v>
      </c>
      <c r="BE5" s="452" t="s">
        <v>118</v>
      </c>
      <c r="BF5" s="453" t="s">
        <v>126</v>
      </c>
      <c r="BG5" s="4"/>
      <c r="BH5" s="410" t="s">
        <v>169</v>
      </c>
      <c r="BI5" s="411" t="s">
        <v>90</v>
      </c>
      <c r="BJ5" s="412" t="s">
        <v>91</v>
      </c>
      <c r="BK5" s="413" t="s">
        <v>169</v>
      </c>
      <c r="BL5" s="411" t="s">
        <v>90</v>
      </c>
      <c r="BM5" s="414" t="s">
        <v>91</v>
      </c>
      <c r="BN5" s="4"/>
    </row>
    <row r="6" spans="1:66" ht="35.1" customHeight="1" thickBot="1">
      <c r="A6" s="4"/>
      <c r="B6" s="1255"/>
      <c r="C6" s="1256"/>
      <c r="D6" s="1261"/>
      <c r="E6" s="1262"/>
      <c r="F6" s="6"/>
      <c r="G6" s="1267"/>
      <c r="H6" s="1282"/>
      <c r="I6" s="993" t="s">
        <v>38</v>
      </c>
      <c r="J6" s="992" t="s">
        <v>166</v>
      </c>
      <c r="K6" s="993" t="s">
        <v>38</v>
      </c>
      <c r="L6" s="992" t="s">
        <v>166</v>
      </c>
      <c r="M6" s="15" t="s">
        <v>182</v>
      </c>
      <c r="N6" s="15" t="s">
        <v>182</v>
      </c>
      <c r="O6" s="1311"/>
      <c r="P6" s="1220" t="s">
        <v>139</v>
      </c>
      <c r="Q6" s="1221"/>
      <c r="R6" s="1221"/>
      <c r="S6" s="1319"/>
      <c r="T6" s="1315" t="s">
        <v>121</v>
      </c>
      <c r="U6" s="1316"/>
      <c r="V6" s="1317"/>
      <c r="W6" s="1311"/>
      <c r="X6" s="268"/>
      <c r="Y6" s="16" t="s">
        <v>131</v>
      </c>
      <c r="Z6" s="17" t="s">
        <v>132</v>
      </c>
      <c r="AA6" s="18" t="s">
        <v>162</v>
      </c>
      <c r="AB6" s="19" t="s">
        <v>163</v>
      </c>
      <c r="AC6" s="19" t="s">
        <v>164</v>
      </c>
      <c r="AD6" s="17" t="s">
        <v>15</v>
      </c>
      <c r="AE6" s="18" t="s">
        <v>16</v>
      </c>
      <c r="AF6" s="19" t="s">
        <v>232</v>
      </c>
      <c r="AG6" s="19" t="s">
        <v>233</v>
      </c>
      <c r="AH6" s="19" t="s">
        <v>234</v>
      </c>
      <c r="AI6" s="17" t="s">
        <v>235</v>
      </c>
      <c r="AJ6" s="18" t="s">
        <v>17</v>
      </c>
      <c r="AK6" s="19" t="s">
        <v>18</v>
      </c>
      <c r="AL6" s="20" t="s">
        <v>4</v>
      </c>
      <c r="AM6" s="9"/>
      <c r="AN6" s="1275"/>
      <c r="AO6" s="1241"/>
      <c r="AP6" s="1547"/>
      <c r="AQ6" s="265"/>
      <c r="AR6" s="1245"/>
      <c r="AS6" s="21" t="s">
        <v>5</v>
      </c>
      <c r="AT6" s="22" t="s">
        <v>6</v>
      </c>
      <c r="AU6" s="23" t="s">
        <v>7</v>
      </c>
      <c r="AV6" s="23" t="s">
        <v>8</v>
      </c>
      <c r="AW6" s="23" t="s">
        <v>9</v>
      </c>
      <c r="AX6" s="24" t="s">
        <v>1</v>
      </c>
      <c r="AY6" s="22" t="s">
        <v>10</v>
      </c>
      <c r="AZ6" s="22" t="s">
        <v>11</v>
      </c>
      <c r="BA6" s="22" t="s">
        <v>12</v>
      </c>
      <c r="BB6" s="25" t="s">
        <v>13</v>
      </c>
      <c r="BC6" s="403"/>
      <c r="BD6" s="1220" t="s">
        <v>149</v>
      </c>
      <c r="BE6" s="1221"/>
      <c r="BF6" s="1222"/>
      <c r="BG6" s="4"/>
      <c r="BH6" s="1570" t="s">
        <v>95</v>
      </c>
      <c r="BI6" s="1571"/>
      <c r="BJ6" s="1572"/>
      <c r="BK6" s="1573" t="s">
        <v>96</v>
      </c>
      <c r="BL6" s="1571"/>
      <c r="BM6" s="1574"/>
      <c r="BN6" s="4"/>
    </row>
    <row r="7" spans="1:66" s="290" customFormat="1" ht="15.95" customHeight="1">
      <c r="A7" s="269"/>
      <c r="B7" s="1540" t="s">
        <v>167</v>
      </c>
      <c r="C7" s="1541"/>
      <c r="D7" s="270" t="s">
        <v>116</v>
      </c>
      <c r="E7" s="121">
        <v>2</v>
      </c>
      <c r="F7" s="265"/>
      <c r="G7" s="271" t="s">
        <v>107</v>
      </c>
      <c r="H7" s="272">
        <f t="shared" ref="H7:H52" si="0">SUM(I7:L7)</f>
        <v>2</v>
      </c>
      <c r="I7" s="273" t="s">
        <v>249</v>
      </c>
      <c r="J7" s="274">
        <v>2</v>
      </c>
      <c r="K7" s="273">
        <v>0</v>
      </c>
      <c r="L7" s="274">
        <v>0</v>
      </c>
      <c r="M7" s="272">
        <f t="shared" ref="M7:M23" si="1">H7*15*1</f>
        <v>30</v>
      </c>
      <c r="N7" s="275">
        <f t="shared" ref="N7:N52" si="2">M7*45/60</f>
        <v>22.5</v>
      </c>
      <c r="O7" s="276" t="s">
        <v>117</v>
      </c>
      <c r="P7" s="543" t="s">
        <v>14</v>
      </c>
      <c r="Q7" s="982"/>
      <c r="R7" s="984" t="s">
        <v>41</v>
      </c>
      <c r="S7" s="277" t="s">
        <v>106</v>
      </c>
      <c r="T7" s="35" t="str">
        <f t="shared" ref="T7:T13" si="3">IF($W7="○",$N7,"")</f>
        <v/>
      </c>
      <c r="U7" s="278"/>
      <c r="V7" s="279"/>
      <c r="W7" s="280" t="str">
        <f>IF($AO7&gt;=60,"○","")</f>
        <v/>
      </c>
      <c r="X7" s="281"/>
      <c r="Y7" s="543"/>
      <c r="Z7" s="984"/>
      <c r="AA7" s="980"/>
      <c r="AB7" s="982"/>
      <c r="AC7" s="982"/>
      <c r="AD7" s="984"/>
      <c r="AE7" s="980" t="s">
        <v>14</v>
      </c>
      <c r="AF7" s="982"/>
      <c r="AG7" s="982"/>
      <c r="AH7" s="982" t="s">
        <v>37</v>
      </c>
      <c r="AI7" s="984"/>
      <c r="AJ7" s="980"/>
      <c r="AK7" s="982"/>
      <c r="AL7" s="40"/>
      <c r="AM7" s="979"/>
      <c r="AN7" s="282" t="s">
        <v>106</v>
      </c>
      <c r="AO7" s="416"/>
      <c r="AP7" s="236">
        <f t="shared" ref="AP7:AP52" si="4">M7</f>
        <v>30</v>
      </c>
      <c r="AQ7" s="265"/>
      <c r="AR7" s="283" t="str">
        <f>IF(ISNUMBER($AO7),IF(AND($AO7&gt;=60,$AO7&lt;=100),"●",""),"")</f>
        <v/>
      </c>
      <c r="AS7" s="284"/>
      <c r="AT7" s="278"/>
      <c r="AU7" s="285"/>
      <c r="AV7" s="285"/>
      <c r="AW7" s="285"/>
      <c r="AX7" s="286"/>
      <c r="AY7" s="278"/>
      <c r="AZ7" s="278"/>
      <c r="BA7" s="278"/>
      <c r="BB7" s="287"/>
      <c r="BC7" s="404" t="str">
        <f t="shared" ref="BC7:BC52" si="5">IF(ISNUMBER($AO7),IF(AND($AO7&gt;=60,$AO7&lt;=100),$H7,""),"")</f>
        <v/>
      </c>
      <c r="BD7" s="288" t="str">
        <f>IF(ISNUMBER($AO7),IF(AND($AO7&gt;=60,$AO7&lt;=100),($AP7)*45/60,""),"")</f>
        <v/>
      </c>
      <c r="BE7" s="278"/>
      <c r="BF7" s="279"/>
      <c r="BG7" s="269"/>
      <c r="BH7" s="31" t="str">
        <f>IF(ISNUMBER($AO7),IF(AND($AO7&gt;=60,$AO7&lt;=100),$H7,""),"")</f>
        <v/>
      </c>
      <c r="BI7" s="278"/>
      <c r="BJ7" s="289"/>
      <c r="BK7" s="286"/>
      <c r="BL7" s="278"/>
      <c r="BM7" s="287"/>
      <c r="BN7" s="269"/>
    </row>
    <row r="8" spans="1:66" s="290" customFormat="1" ht="15.95" customHeight="1">
      <c r="A8" s="269"/>
      <c r="B8" s="1542"/>
      <c r="C8" s="1543"/>
      <c r="D8" s="291" t="s">
        <v>210</v>
      </c>
      <c r="E8" s="1544" t="s">
        <v>104</v>
      </c>
      <c r="F8" s="265"/>
      <c r="G8" s="292" t="s">
        <v>100</v>
      </c>
      <c r="H8" s="293">
        <f t="shared" si="0"/>
        <v>2</v>
      </c>
      <c r="I8" s="61">
        <v>0</v>
      </c>
      <c r="J8" s="60">
        <v>0</v>
      </c>
      <c r="K8" s="61">
        <v>2</v>
      </c>
      <c r="L8" s="60">
        <v>0</v>
      </c>
      <c r="M8" s="293">
        <f t="shared" si="1"/>
        <v>30</v>
      </c>
      <c r="N8" s="294">
        <f t="shared" si="2"/>
        <v>22.5</v>
      </c>
      <c r="O8" s="295" t="s">
        <v>117</v>
      </c>
      <c r="P8" s="59" t="s">
        <v>14</v>
      </c>
      <c r="Q8" s="62"/>
      <c r="R8" s="296" t="s">
        <v>41</v>
      </c>
      <c r="S8" s="297" t="s">
        <v>106</v>
      </c>
      <c r="T8" s="56" t="str">
        <f t="shared" si="3"/>
        <v/>
      </c>
      <c r="U8" s="79"/>
      <c r="V8" s="298"/>
      <c r="W8" s="299" t="str">
        <f t="shared" ref="W8:W53" si="6">IF($AO8&gt;=60,"○","")</f>
        <v/>
      </c>
      <c r="X8" s="281"/>
      <c r="Y8" s="59"/>
      <c r="Z8" s="60"/>
      <c r="AA8" s="61"/>
      <c r="AB8" s="62"/>
      <c r="AC8" s="62"/>
      <c r="AD8" s="60"/>
      <c r="AE8" s="61"/>
      <c r="AF8" s="62"/>
      <c r="AG8" s="62"/>
      <c r="AH8" s="62" t="s">
        <v>37</v>
      </c>
      <c r="AI8" s="60"/>
      <c r="AJ8" s="61"/>
      <c r="AK8" s="62"/>
      <c r="AL8" s="63"/>
      <c r="AM8" s="979"/>
      <c r="AN8" s="300" t="s">
        <v>106</v>
      </c>
      <c r="AO8" s="417"/>
      <c r="AP8" s="238">
        <f t="shared" si="4"/>
        <v>30</v>
      </c>
      <c r="AQ8" s="265"/>
      <c r="AR8" s="301" t="str">
        <f t="shared" ref="AR8:AR41" si="7">IF(ISNUMBER($AO8),IF(AND($AO8&gt;=60,$AO8&lt;=100),"●",""),"")</f>
        <v/>
      </c>
      <c r="AS8" s="302"/>
      <c r="AT8" s="79"/>
      <c r="AU8" s="68"/>
      <c r="AV8" s="68"/>
      <c r="AW8" s="68"/>
      <c r="AX8" s="66"/>
      <c r="AY8" s="79"/>
      <c r="AZ8" s="79"/>
      <c r="BA8" s="79"/>
      <c r="BB8" s="80"/>
      <c r="BC8" s="405" t="str">
        <f t="shared" si="5"/>
        <v/>
      </c>
      <c r="BD8" s="303" t="str">
        <f t="shared" ref="BD8:BD13" si="8">IF(ISNUMBER($AO8),IF(AND($AO8&gt;=60,$AO8&lt;=100),($AP8)*45/60,""),"")</f>
        <v/>
      </c>
      <c r="BE8" s="79"/>
      <c r="BF8" s="298"/>
      <c r="BG8" s="269"/>
      <c r="BH8" s="163"/>
      <c r="BI8" s="304"/>
      <c r="BJ8" s="305"/>
      <c r="BK8" s="82" t="str">
        <f t="shared" ref="BK8:BK13" si="9">IF(ISNUMBER($AO8),IF(AND($AO8&gt;=60,$AO8&lt;=100),$H8,""),"")</f>
        <v/>
      </c>
      <c r="BL8" s="79"/>
      <c r="BM8" s="80"/>
      <c r="BN8" s="269"/>
    </row>
    <row r="9" spans="1:66" s="290" customFormat="1" ht="15.95" customHeight="1">
      <c r="A9" s="269"/>
      <c r="B9" s="1542"/>
      <c r="C9" s="1543"/>
      <c r="D9" s="291" t="s">
        <v>210</v>
      </c>
      <c r="E9" s="1545"/>
      <c r="F9" s="265"/>
      <c r="G9" s="292" t="s">
        <v>145</v>
      </c>
      <c r="H9" s="293">
        <f t="shared" si="0"/>
        <v>2</v>
      </c>
      <c r="I9" s="61">
        <v>0</v>
      </c>
      <c r="J9" s="60">
        <v>0</v>
      </c>
      <c r="K9" s="61">
        <v>2</v>
      </c>
      <c r="L9" s="60">
        <v>0</v>
      </c>
      <c r="M9" s="293">
        <f t="shared" si="1"/>
        <v>30</v>
      </c>
      <c r="N9" s="294">
        <f t="shared" si="2"/>
        <v>22.5</v>
      </c>
      <c r="O9" s="295" t="s">
        <v>117</v>
      </c>
      <c r="P9" s="59"/>
      <c r="Q9" s="62"/>
      <c r="R9" s="296" t="s">
        <v>41</v>
      </c>
      <c r="S9" s="297"/>
      <c r="T9" s="56" t="str">
        <f t="shared" si="3"/>
        <v/>
      </c>
      <c r="U9" s="79"/>
      <c r="V9" s="298"/>
      <c r="W9" s="299" t="str">
        <f t="shared" si="6"/>
        <v/>
      </c>
      <c r="X9" s="281"/>
      <c r="Y9" s="59"/>
      <c r="Z9" s="60"/>
      <c r="AA9" s="61"/>
      <c r="AB9" s="62"/>
      <c r="AC9" s="62"/>
      <c r="AD9" s="60"/>
      <c r="AE9" s="61"/>
      <c r="AF9" s="62" t="s">
        <v>2</v>
      </c>
      <c r="AG9" s="62"/>
      <c r="AH9" s="62"/>
      <c r="AI9" s="60"/>
      <c r="AJ9" s="61"/>
      <c r="AK9" s="62"/>
      <c r="AL9" s="63"/>
      <c r="AM9" s="979"/>
      <c r="AN9" s="300"/>
      <c r="AO9" s="417"/>
      <c r="AP9" s="238">
        <f t="shared" si="4"/>
        <v>30</v>
      </c>
      <c r="AQ9" s="265"/>
      <c r="AR9" s="306"/>
      <c r="AS9" s="302"/>
      <c r="AT9" s="79"/>
      <c r="AU9" s="68"/>
      <c r="AV9" s="68"/>
      <c r="AW9" s="68"/>
      <c r="AX9" s="66"/>
      <c r="AY9" s="79"/>
      <c r="AZ9" s="79"/>
      <c r="BA9" s="79"/>
      <c r="BB9" s="80"/>
      <c r="BC9" s="405" t="str">
        <f t="shared" si="5"/>
        <v/>
      </c>
      <c r="BD9" s="303" t="str">
        <f t="shared" si="8"/>
        <v/>
      </c>
      <c r="BE9" s="79"/>
      <c r="BF9" s="298"/>
      <c r="BG9" s="269"/>
      <c r="BH9" s="163"/>
      <c r="BI9" s="304"/>
      <c r="BJ9" s="305"/>
      <c r="BK9" s="82" t="str">
        <f t="shared" si="9"/>
        <v/>
      </c>
      <c r="BL9" s="79"/>
      <c r="BM9" s="80"/>
      <c r="BN9" s="269"/>
    </row>
    <row r="10" spans="1:66" s="290" customFormat="1" ht="15.95" customHeight="1">
      <c r="A10" s="269"/>
      <c r="B10" s="1542"/>
      <c r="C10" s="1543"/>
      <c r="D10" s="291" t="s">
        <v>210</v>
      </c>
      <c r="E10" s="1545"/>
      <c r="F10" s="265"/>
      <c r="G10" s="292" t="s">
        <v>211</v>
      </c>
      <c r="H10" s="293">
        <f t="shared" si="0"/>
        <v>2</v>
      </c>
      <c r="I10" s="61">
        <v>0</v>
      </c>
      <c r="J10" s="60">
        <v>2</v>
      </c>
      <c r="K10" s="61">
        <v>0</v>
      </c>
      <c r="L10" s="60">
        <v>0</v>
      </c>
      <c r="M10" s="293">
        <f t="shared" si="1"/>
        <v>30</v>
      </c>
      <c r="N10" s="294">
        <f t="shared" si="2"/>
        <v>22.5</v>
      </c>
      <c r="O10" s="295" t="s">
        <v>117</v>
      </c>
      <c r="P10" s="59" t="s">
        <v>14</v>
      </c>
      <c r="Q10" s="62"/>
      <c r="R10" s="296" t="s">
        <v>41</v>
      </c>
      <c r="S10" s="297" t="s">
        <v>106</v>
      </c>
      <c r="T10" s="307" t="str">
        <f t="shared" si="3"/>
        <v/>
      </c>
      <c r="U10" s="79"/>
      <c r="V10" s="298"/>
      <c r="W10" s="299" t="str">
        <f t="shared" si="6"/>
        <v/>
      </c>
      <c r="X10" s="308"/>
      <c r="Y10" s="59"/>
      <c r="Z10" s="60"/>
      <c r="AA10" s="61"/>
      <c r="AB10" s="62"/>
      <c r="AC10" s="62"/>
      <c r="AD10" s="60"/>
      <c r="AE10" s="61" t="s">
        <v>0</v>
      </c>
      <c r="AF10" s="62"/>
      <c r="AG10" s="62"/>
      <c r="AH10" s="62"/>
      <c r="AI10" s="60"/>
      <c r="AJ10" s="61" t="s">
        <v>2</v>
      </c>
      <c r="AK10" s="62"/>
      <c r="AL10" s="63"/>
      <c r="AM10" s="979"/>
      <c r="AN10" s="300" t="s">
        <v>106</v>
      </c>
      <c r="AO10" s="417"/>
      <c r="AP10" s="238">
        <f t="shared" si="4"/>
        <v>30</v>
      </c>
      <c r="AQ10" s="265"/>
      <c r="AR10" s="301" t="str">
        <f t="shared" si="7"/>
        <v/>
      </c>
      <c r="AS10" s="309"/>
      <c r="AT10" s="79"/>
      <c r="AU10" s="68"/>
      <c r="AV10" s="68"/>
      <c r="AW10" s="68"/>
      <c r="AX10" s="66"/>
      <c r="AY10" s="79"/>
      <c r="AZ10" s="79"/>
      <c r="BA10" s="79"/>
      <c r="BB10" s="80"/>
      <c r="BC10" s="405" t="str">
        <f t="shared" si="5"/>
        <v/>
      </c>
      <c r="BD10" s="310" t="str">
        <f t="shared" si="8"/>
        <v/>
      </c>
      <c r="BE10" s="79"/>
      <c r="BF10" s="298"/>
      <c r="BG10" s="269"/>
      <c r="BH10" s="163"/>
      <c r="BI10" s="79"/>
      <c r="BJ10" s="305"/>
      <c r="BK10" s="82" t="str">
        <f t="shared" si="9"/>
        <v/>
      </c>
      <c r="BL10" s="79"/>
      <c r="BM10" s="80"/>
      <c r="BN10" s="269"/>
    </row>
    <row r="11" spans="1:66" s="290" customFormat="1" ht="15.95" customHeight="1">
      <c r="A11" s="269"/>
      <c r="B11" s="1542"/>
      <c r="C11" s="1543"/>
      <c r="D11" s="291" t="s">
        <v>210</v>
      </c>
      <c r="E11" s="1545"/>
      <c r="F11" s="265"/>
      <c r="G11" s="292" t="s">
        <v>158</v>
      </c>
      <c r="H11" s="272">
        <f t="shared" si="0"/>
        <v>2</v>
      </c>
      <c r="I11" s="61">
        <v>2</v>
      </c>
      <c r="J11" s="60">
        <v>0</v>
      </c>
      <c r="K11" s="61">
        <v>0</v>
      </c>
      <c r="L11" s="60">
        <v>0</v>
      </c>
      <c r="M11" s="293">
        <f t="shared" si="1"/>
        <v>30</v>
      </c>
      <c r="N11" s="294">
        <f t="shared" si="2"/>
        <v>22.5</v>
      </c>
      <c r="O11" s="295" t="s">
        <v>117</v>
      </c>
      <c r="P11" s="59" t="s">
        <v>14</v>
      </c>
      <c r="Q11" s="62"/>
      <c r="R11" s="60"/>
      <c r="S11" s="311" t="s">
        <v>106</v>
      </c>
      <c r="T11" s="307" t="str">
        <f t="shared" si="3"/>
        <v/>
      </c>
      <c r="U11" s="79"/>
      <c r="V11" s="298"/>
      <c r="W11" s="312" t="str">
        <f t="shared" si="6"/>
        <v/>
      </c>
      <c r="X11" s="281"/>
      <c r="Y11" s="59"/>
      <c r="Z11" s="60"/>
      <c r="AA11" s="61"/>
      <c r="AB11" s="62"/>
      <c r="AC11" s="62"/>
      <c r="AD11" s="60"/>
      <c r="AE11" s="61" t="s">
        <v>0</v>
      </c>
      <c r="AF11" s="62"/>
      <c r="AG11" s="62"/>
      <c r="AH11" s="62"/>
      <c r="AI11" s="60"/>
      <c r="AJ11" s="61"/>
      <c r="AK11" s="62"/>
      <c r="AL11" s="63"/>
      <c r="AM11" s="979"/>
      <c r="AN11" s="313" t="s">
        <v>106</v>
      </c>
      <c r="AO11" s="418"/>
      <c r="AP11" s="238">
        <f t="shared" si="4"/>
        <v>30</v>
      </c>
      <c r="AQ11" s="265"/>
      <c r="AR11" s="301" t="str">
        <f t="shared" si="7"/>
        <v/>
      </c>
      <c r="AS11" s="309"/>
      <c r="AT11" s="79"/>
      <c r="AU11" s="68"/>
      <c r="AV11" s="68"/>
      <c r="AW11" s="68"/>
      <c r="AX11" s="66"/>
      <c r="AY11" s="79"/>
      <c r="AZ11" s="79"/>
      <c r="BA11" s="79"/>
      <c r="BB11" s="80"/>
      <c r="BC11" s="405" t="str">
        <f t="shared" si="5"/>
        <v/>
      </c>
      <c r="BD11" s="310" t="str">
        <f t="shared" si="8"/>
        <v/>
      </c>
      <c r="BE11" s="79"/>
      <c r="BF11" s="298"/>
      <c r="BG11" s="269"/>
      <c r="BH11" s="163"/>
      <c r="BI11" s="79"/>
      <c r="BJ11" s="305"/>
      <c r="BK11" s="82" t="str">
        <f t="shared" si="9"/>
        <v/>
      </c>
      <c r="BL11" s="79"/>
      <c r="BM11" s="80"/>
      <c r="BN11" s="269"/>
    </row>
    <row r="12" spans="1:66" s="290" customFormat="1" ht="15.95" customHeight="1">
      <c r="A12" s="269"/>
      <c r="B12" s="1542"/>
      <c r="C12" s="1543"/>
      <c r="D12" s="291" t="s">
        <v>210</v>
      </c>
      <c r="E12" s="1545"/>
      <c r="F12" s="265"/>
      <c r="G12" s="292" t="s">
        <v>113</v>
      </c>
      <c r="H12" s="293">
        <f t="shared" si="0"/>
        <v>2</v>
      </c>
      <c r="I12" s="61">
        <v>2</v>
      </c>
      <c r="J12" s="60" t="s">
        <v>249</v>
      </c>
      <c r="K12" s="61">
        <v>0</v>
      </c>
      <c r="L12" s="60">
        <v>0</v>
      </c>
      <c r="M12" s="293">
        <f t="shared" si="1"/>
        <v>30</v>
      </c>
      <c r="N12" s="294">
        <f t="shared" si="2"/>
        <v>22.5</v>
      </c>
      <c r="O12" s="295" t="s">
        <v>117</v>
      </c>
      <c r="P12" s="59"/>
      <c r="Q12" s="62"/>
      <c r="R12" s="296" t="s">
        <v>42</v>
      </c>
      <c r="S12" s="297"/>
      <c r="T12" s="307" t="str">
        <f t="shared" si="3"/>
        <v/>
      </c>
      <c r="U12" s="79"/>
      <c r="V12" s="298"/>
      <c r="W12" s="299" t="str">
        <f t="shared" si="6"/>
        <v/>
      </c>
      <c r="X12" s="308"/>
      <c r="Y12" s="59"/>
      <c r="Z12" s="60"/>
      <c r="AA12" s="61"/>
      <c r="AB12" s="62"/>
      <c r="AC12" s="62"/>
      <c r="AD12" s="60"/>
      <c r="AE12" s="61" t="s">
        <v>2</v>
      </c>
      <c r="AF12" s="62"/>
      <c r="AG12" s="62"/>
      <c r="AH12" s="62"/>
      <c r="AI12" s="60"/>
      <c r="AJ12" s="61"/>
      <c r="AK12" s="62"/>
      <c r="AL12" s="63"/>
      <c r="AM12" s="979"/>
      <c r="AN12" s="300"/>
      <c r="AO12" s="417"/>
      <c r="AP12" s="238">
        <f t="shared" si="4"/>
        <v>30</v>
      </c>
      <c r="AQ12" s="265"/>
      <c r="AR12" s="306"/>
      <c r="AS12" s="309"/>
      <c r="AT12" s="79"/>
      <c r="AU12" s="68"/>
      <c r="AV12" s="68"/>
      <c r="AW12" s="68"/>
      <c r="AX12" s="66"/>
      <c r="AY12" s="79"/>
      <c r="AZ12" s="79"/>
      <c r="BA12" s="79"/>
      <c r="BB12" s="80"/>
      <c r="BC12" s="405" t="str">
        <f t="shared" si="5"/>
        <v/>
      </c>
      <c r="BD12" s="310" t="str">
        <f t="shared" si="8"/>
        <v/>
      </c>
      <c r="BE12" s="79"/>
      <c r="BF12" s="298"/>
      <c r="BG12" s="269"/>
      <c r="BH12" s="163"/>
      <c r="BI12" s="79"/>
      <c r="BJ12" s="305"/>
      <c r="BK12" s="82" t="str">
        <f t="shared" si="9"/>
        <v/>
      </c>
      <c r="BL12" s="79"/>
      <c r="BM12" s="80"/>
      <c r="BN12" s="269"/>
    </row>
    <row r="13" spans="1:66" s="290" customFormat="1" ht="15.95" customHeight="1">
      <c r="A13" s="269"/>
      <c r="B13" s="1542"/>
      <c r="C13" s="1543"/>
      <c r="D13" s="314" t="s">
        <v>210</v>
      </c>
      <c r="E13" s="1545"/>
      <c r="F13" s="265"/>
      <c r="G13" s="315" t="s">
        <v>62</v>
      </c>
      <c r="H13" s="316">
        <f t="shared" si="0"/>
        <v>2</v>
      </c>
      <c r="I13" s="97">
        <v>2</v>
      </c>
      <c r="J13" s="96">
        <v>0</v>
      </c>
      <c r="K13" s="97">
        <v>0</v>
      </c>
      <c r="L13" s="96">
        <v>0</v>
      </c>
      <c r="M13" s="316">
        <f t="shared" si="1"/>
        <v>30</v>
      </c>
      <c r="N13" s="317">
        <f t="shared" si="2"/>
        <v>22.5</v>
      </c>
      <c r="O13" s="318" t="s">
        <v>117</v>
      </c>
      <c r="P13" s="95"/>
      <c r="Q13" s="98"/>
      <c r="R13" s="319" t="s">
        <v>41</v>
      </c>
      <c r="S13" s="320"/>
      <c r="T13" s="92" t="str">
        <f t="shared" si="3"/>
        <v/>
      </c>
      <c r="U13" s="103"/>
      <c r="V13" s="321"/>
      <c r="W13" s="322" t="str">
        <f t="shared" si="6"/>
        <v/>
      </c>
      <c r="X13" s="281"/>
      <c r="Y13" s="95"/>
      <c r="Z13" s="96"/>
      <c r="AA13" s="97"/>
      <c r="AB13" s="98"/>
      <c r="AC13" s="98"/>
      <c r="AD13" s="96"/>
      <c r="AE13" s="97"/>
      <c r="AF13" s="98"/>
      <c r="AG13" s="98"/>
      <c r="AH13" s="98"/>
      <c r="AI13" s="96" t="s">
        <v>2</v>
      </c>
      <c r="AJ13" s="97"/>
      <c r="AK13" s="98"/>
      <c r="AL13" s="99"/>
      <c r="AM13" s="979"/>
      <c r="AN13" s="323"/>
      <c r="AO13" s="419"/>
      <c r="AP13" s="241">
        <f t="shared" si="4"/>
        <v>30</v>
      </c>
      <c r="AQ13" s="265"/>
      <c r="AR13" s="476"/>
      <c r="AS13" s="325"/>
      <c r="AT13" s="103"/>
      <c r="AU13" s="104"/>
      <c r="AV13" s="104"/>
      <c r="AW13" s="104"/>
      <c r="AX13" s="105"/>
      <c r="AY13" s="103"/>
      <c r="AZ13" s="103"/>
      <c r="BA13" s="103"/>
      <c r="BB13" s="106"/>
      <c r="BC13" s="406" t="str">
        <f t="shared" si="5"/>
        <v/>
      </c>
      <c r="BD13" s="326" t="str">
        <f t="shared" si="8"/>
        <v/>
      </c>
      <c r="BE13" s="103"/>
      <c r="BF13" s="321"/>
      <c r="BG13" s="269"/>
      <c r="BH13" s="188"/>
      <c r="BI13" s="103"/>
      <c r="BJ13" s="327"/>
      <c r="BK13" s="102" t="str">
        <f t="shared" si="9"/>
        <v/>
      </c>
      <c r="BL13" s="103"/>
      <c r="BM13" s="106"/>
      <c r="BN13" s="269"/>
    </row>
    <row r="14" spans="1:66" s="290" customFormat="1" ht="15.95" customHeight="1">
      <c r="A14" s="269"/>
      <c r="B14" s="1548" t="s">
        <v>165</v>
      </c>
      <c r="C14" s="1551" t="s">
        <v>63</v>
      </c>
      <c r="D14" s="270" t="s">
        <v>116</v>
      </c>
      <c r="E14" s="1554">
        <v>4</v>
      </c>
      <c r="F14" s="265"/>
      <c r="G14" s="271" t="s">
        <v>43</v>
      </c>
      <c r="H14" s="272">
        <f t="shared" si="0"/>
        <v>2</v>
      </c>
      <c r="I14" s="273">
        <v>0</v>
      </c>
      <c r="J14" s="274">
        <v>0</v>
      </c>
      <c r="K14" s="273">
        <v>2</v>
      </c>
      <c r="L14" s="274">
        <v>0</v>
      </c>
      <c r="M14" s="272">
        <f t="shared" si="1"/>
        <v>30</v>
      </c>
      <c r="N14" s="275">
        <f t="shared" si="2"/>
        <v>22.5</v>
      </c>
      <c r="O14" s="276" t="s">
        <v>117</v>
      </c>
      <c r="P14" s="328" t="s">
        <v>14</v>
      </c>
      <c r="Q14" s="120" t="s">
        <v>71</v>
      </c>
      <c r="R14" s="274" t="s">
        <v>41</v>
      </c>
      <c r="S14" s="329" t="s">
        <v>192</v>
      </c>
      <c r="T14" s="43"/>
      <c r="U14" s="330" t="str">
        <f>IF($W14="○",$N14,"")</f>
        <v/>
      </c>
      <c r="V14" s="331"/>
      <c r="W14" s="991" t="str">
        <f t="shared" si="6"/>
        <v/>
      </c>
      <c r="X14" s="281"/>
      <c r="Y14" s="117"/>
      <c r="Z14" s="118"/>
      <c r="AA14" s="119"/>
      <c r="AB14" s="120"/>
      <c r="AC14" s="120"/>
      <c r="AD14" s="118"/>
      <c r="AE14" s="119"/>
      <c r="AF14" s="120"/>
      <c r="AG14" s="120"/>
      <c r="AH14" s="120"/>
      <c r="AI14" s="118"/>
      <c r="AJ14" s="119" t="s">
        <v>0</v>
      </c>
      <c r="AK14" s="120"/>
      <c r="AL14" s="121"/>
      <c r="AM14" s="979"/>
      <c r="AN14" s="332" t="s">
        <v>192</v>
      </c>
      <c r="AO14" s="418"/>
      <c r="AP14" s="435">
        <f t="shared" si="4"/>
        <v>30</v>
      </c>
      <c r="AQ14" s="265"/>
      <c r="AR14" s="333" t="str">
        <f t="shared" si="7"/>
        <v/>
      </c>
      <c r="AS14" s="334"/>
      <c r="AT14" s="44"/>
      <c r="AU14" s="45"/>
      <c r="AV14" s="45"/>
      <c r="AW14" s="45"/>
      <c r="AX14" s="43"/>
      <c r="AY14" s="44"/>
      <c r="AZ14" s="44"/>
      <c r="BA14" s="44"/>
      <c r="BB14" s="335" t="str">
        <f>IF(ISNUMBER($AO14),IF(AND($AO14&gt;=60,$AO14&lt;=100),"●",""),"")</f>
        <v/>
      </c>
      <c r="BC14" s="407" t="str">
        <f t="shared" si="5"/>
        <v/>
      </c>
      <c r="BD14" s="149"/>
      <c r="BE14" s="330" t="str">
        <f>IF(ISNUMBER($AO14),IF(AND($AO14&gt;=60,$AO14&lt;=100),($AP14)*45/60,""),"")</f>
        <v/>
      </c>
      <c r="BF14" s="331"/>
      <c r="BG14" s="269"/>
      <c r="BH14" s="149"/>
      <c r="BI14" s="111" t="str">
        <f>IF(ISNUMBER($AO14),IF(AND($AO14&gt;=60,$AO14&lt;=100),$H14,""),"")</f>
        <v/>
      </c>
      <c r="BJ14" s="336"/>
      <c r="BK14" s="43"/>
      <c r="BL14" s="44"/>
      <c r="BM14" s="46"/>
      <c r="BN14" s="269"/>
    </row>
    <row r="15" spans="1:66" s="290" customFormat="1" ht="15.95" customHeight="1">
      <c r="A15" s="269"/>
      <c r="B15" s="1549"/>
      <c r="C15" s="1552"/>
      <c r="D15" s="337" t="s">
        <v>116</v>
      </c>
      <c r="E15" s="1555"/>
      <c r="F15" s="265"/>
      <c r="G15" s="315" t="s">
        <v>72</v>
      </c>
      <c r="H15" s="316">
        <f t="shared" si="0"/>
        <v>2</v>
      </c>
      <c r="I15" s="97">
        <v>0</v>
      </c>
      <c r="J15" s="96">
        <v>0</v>
      </c>
      <c r="K15" s="1556">
        <v>2</v>
      </c>
      <c r="L15" s="1557"/>
      <c r="M15" s="316">
        <f t="shared" si="1"/>
        <v>30</v>
      </c>
      <c r="N15" s="317">
        <f t="shared" si="2"/>
        <v>22.5</v>
      </c>
      <c r="O15" s="318" t="s">
        <v>117</v>
      </c>
      <c r="P15" s="338" t="s">
        <v>14</v>
      </c>
      <c r="Q15" s="98"/>
      <c r="R15" s="96" t="s">
        <v>41</v>
      </c>
      <c r="S15" s="320" t="s">
        <v>106</v>
      </c>
      <c r="T15" s="92" t="str">
        <f>IF($W15="○",$N15,"")</f>
        <v/>
      </c>
      <c r="U15" s="103"/>
      <c r="V15" s="321"/>
      <c r="W15" s="322" t="str">
        <f t="shared" si="6"/>
        <v/>
      </c>
      <c r="X15" s="281"/>
      <c r="Y15" s="95"/>
      <c r="Z15" s="96"/>
      <c r="AA15" s="97"/>
      <c r="AB15" s="98"/>
      <c r="AC15" s="98"/>
      <c r="AD15" s="96"/>
      <c r="AE15" s="97"/>
      <c r="AF15" s="98" t="s">
        <v>0</v>
      </c>
      <c r="AG15" s="98"/>
      <c r="AH15" s="98"/>
      <c r="AI15" s="96"/>
      <c r="AJ15" s="97"/>
      <c r="AK15" s="98"/>
      <c r="AL15" s="99"/>
      <c r="AM15" s="979"/>
      <c r="AN15" s="323" t="s">
        <v>106</v>
      </c>
      <c r="AO15" s="419"/>
      <c r="AP15" s="241">
        <f t="shared" si="4"/>
        <v>30</v>
      </c>
      <c r="AQ15" s="265"/>
      <c r="AR15" s="324" t="str">
        <f t="shared" si="7"/>
        <v/>
      </c>
      <c r="AS15" s="325"/>
      <c r="AT15" s="103"/>
      <c r="AU15" s="104"/>
      <c r="AV15" s="104"/>
      <c r="AW15" s="104"/>
      <c r="AX15" s="105"/>
      <c r="AY15" s="103"/>
      <c r="AZ15" s="103"/>
      <c r="BA15" s="103"/>
      <c r="BB15" s="106"/>
      <c r="BC15" s="406" t="str">
        <f t="shared" si="5"/>
        <v/>
      </c>
      <c r="BD15" s="107" t="str">
        <f>IF(ISNUMBER($AO15),IF(AND($AO15&gt;=60,$AO15&lt;=100),($AP15)*45/60,""),"")</f>
        <v/>
      </c>
      <c r="BE15" s="103"/>
      <c r="BF15" s="321"/>
      <c r="BG15" s="269"/>
      <c r="BH15" s="188"/>
      <c r="BI15" s="89" t="str">
        <f>IF(ISNUMBER($AO15),IF(AND($AO15&gt;=60,$AO15&lt;=100),$H15,""),"")</f>
        <v/>
      </c>
      <c r="BJ15" s="327"/>
      <c r="BK15" s="105"/>
      <c r="BL15" s="103"/>
      <c r="BM15" s="106"/>
      <c r="BN15" s="269"/>
    </row>
    <row r="16" spans="1:66" s="290" customFormat="1" ht="15.95" customHeight="1">
      <c r="A16" s="269"/>
      <c r="B16" s="1549"/>
      <c r="C16" s="1552"/>
      <c r="D16" s="270" t="s">
        <v>210</v>
      </c>
      <c r="E16" s="1558" t="s">
        <v>178</v>
      </c>
      <c r="F16" s="265"/>
      <c r="G16" s="339" t="s">
        <v>64</v>
      </c>
      <c r="H16" s="340">
        <f t="shared" si="0"/>
        <v>2</v>
      </c>
      <c r="I16" s="119">
        <v>2</v>
      </c>
      <c r="J16" s="118">
        <v>0</v>
      </c>
      <c r="K16" s="119">
        <v>0</v>
      </c>
      <c r="L16" s="118">
        <v>0</v>
      </c>
      <c r="M16" s="340">
        <f t="shared" si="1"/>
        <v>30</v>
      </c>
      <c r="N16" s="341">
        <f t="shared" si="2"/>
        <v>22.5</v>
      </c>
      <c r="O16" s="342" t="s">
        <v>117</v>
      </c>
      <c r="P16" s="343" t="s">
        <v>14</v>
      </c>
      <c r="Q16" s="344" t="s">
        <v>14</v>
      </c>
      <c r="R16" s="274"/>
      <c r="S16" s="329" t="s">
        <v>106</v>
      </c>
      <c r="T16" s="114"/>
      <c r="U16" s="115" t="str">
        <f t="shared" ref="U16:V31" si="10">IF($W16="○",$N16,"")</f>
        <v/>
      </c>
      <c r="V16" s="345"/>
      <c r="W16" s="346" t="str">
        <f t="shared" si="6"/>
        <v/>
      </c>
      <c r="X16" s="347"/>
      <c r="Y16" s="117"/>
      <c r="Z16" s="118"/>
      <c r="AA16" s="119" t="s">
        <v>0</v>
      </c>
      <c r="AB16" s="120"/>
      <c r="AC16" s="120"/>
      <c r="AD16" s="118"/>
      <c r="AE16" s="119"/>
      <c r="AF16" s="120"/>
      <c r="AG16" s="120"/>
      <c r="AH16" s="120"/>
      <c r="AI16" s="118"/>
      <c r="AJ16" s="119"/>
      <c r="AK16" s="120"/>
      <c r="AL16" s="121"/>
      <c r="AM16" s="10"/>
      <c r="AN16" s="332" t="s">
        <v>106</v>
      </c>
      <c r="AO16" s="420"/>
      <c r="AP16" s="435">
        <f t="shared" si="4"/>
        <v>30</v>
      </c>
      <c r="AQ16" s="265"/>
      <c r="AR16" s="333" t="str">
        <f t="shared" si="7"/>
        <v/>
      </c>
      <c r="AS16" s="334"/>
      <c r="AT16" s="44"/>
      <c r="AU16" s="45"/>
      <c r="AV16" s="45"/>
      <c r="AW16" s="45"/>
      <c r="AX16" s="43"/>
      <c r="AY16" s="44"/>
      <c r="AZ16" s="44"/>
      <c r="BA16" s="44"/>
      <c r="BB16" s="46"/>
      <c r="BC16" s="407" t="str">
        <f t="shared" si="5"/>
        <v/>
      </c>
      <c r="BD16" s="123"/>
      <c r="BE16" s="115" t="str">
        <f t="shared" ref="BE16:BE23" si="11">IF(ISNUMBER($AO16),IF(AND($AO16&gt;=60,$AO16&lt;=100),($AP16)*45/60,""),"")</f>
        <v/>
      </c>
      <c r="BF16" s="345"/>
      <c r="BG16" s="269"/>
      <c r="BH16" s="149"/>
      <c r="BI16" s="44"/>
      <c r="BJ16" s="336"/>
      <c r="BK16" s="43"/>
      <c r="BL16" s="111" t="str">
        <f t="shared" ref="BL16:BL23" si="12">IF(ISNUMBER($AO16),IF(AND($AO16&gt;=60,$AO16&lt;=100),$H16,""),"")</f>
        <v/>
      </c>
      <c r="BM16" s="46"/>
      <c r="BN16" s="269"/>
    </row>
    <row r="17" spans="1:66" s="290" customFormat="1" ht="15.95" customHeight="1">
      <c r="A17" s="269"/>
      <c r="B17" s="1549"/>
      <c r="C17" s="1552"/>
      <c r="D17" s="291" t="s">
        <v>210</v>
      </c>
      <c r="E17" s="1559"/>
      <c r="F17" s="265"/>
      <c r="G17" s="292" t="s">
        <v>65</v>
      </c>
      <c r="H17" s="293">
        <f t="shared" si="0"/>
        <v>2</v>
      </c>
      <c r="I17" s="61">
        <v>0</v>
      </c>
      <c r="J17" s="60">
        <v>0</v>
      </c>
      <c r="K17" s="61">
        <v>2</v>
      </c>
      <c r="L17" s="60">
        <v>0</v>
      </c>
      <c r="M17" s="293">
        <f t="shared" si="1"/>
        <v>30</v>
      </c>
      <c r="N17" s="294">
        <f t="shared" si="2"/>
        <v>22.5</v>
      </c>
      <c r="O17" s="295" t="s">
        <v>117</v>
      </c>
      <c r="P17" s="59"/>
      <c r="Q17" s="344"/>
      <c r="R17" s="60" t="s">
        <v>41</v>
      </c>
      <c r="S17" s="297"/>
      <c r="T17" s="128"/>
      <c r="U17" s="348" t="str">
        <f t="shared" si="10"/>
        <v/>
      </c>
      <c r="V17" s="349"/>
      <c r="W17" s="299" t="str">
        <f t="shared" si="6"/>
        <v/>
      </c>
      <c r="X17" s="281"/>
      <c r="Y17" s="59"/>
      <c r="Z17" s="60"/>
      <c r="AA17" s="61" t="s">
        <v>2</v>
      </c>
      <c r="AB17" s="62"/>
      <c r="AC17" s="62"/>
      <c r="AD17" s="60"/>
      <c r="AE17" s="61"/>
      <c r="AF17" s="62"/>
      <c r="AG17" s="62"/>
      <c r="AH17" s="62"/>
      <c r="AI17" s="60"/>
      <c r="AJ17" s="61"/>
      <c r="AK17" s="62"/>
      <c r="AL17" s="63"/>
      <c r="AM17" s="979"/>
      <c r="AN17" s="300"/>
      <c r="AO17" s="417"/>
      <c r="AP17" s="238">
        <f t="shared" si="4"/>
        <v>30</v>
      </c>
      <c r="AQ17" s="265"/>
      <c r="AR17" s="306"/>
      <c r="AS17" s="309"/>
      <c r="AT17" s="79"/>
      <c r="AU17" s="68"/>
      <c r="AV17" s="68"/>
      <c r="AW17" s="68"/>
      <c r="AX17" s="66"/>
      <c r="AY17" s="79"/>
      <c r="AZ17" s="79"/>
      <c r="BA17" s="79"/>
      <c r="BB17" s="80"/>
      <c r="BC17" s="405" t="str">
        <f t="shared" si="5"/>
        <v/>
      </c>
      <c r="BD17" s="134"/>
      <c r="BE17" s="348" t="str">
        <f t="shared" si="11"/>
        <v/>
      </c>
      <c r="BF17" s="349"/>
      <c r="BG17" s="269"/>
      <c r="BH17" s="163"/>
      <c r="BI17" s="79"/>
      <c r="BJ17" s="305"/>
      <c r="BK17" s="66"/>
      <c r="BL17" s="73" t="str">
        <f t="shared" si="12"/>
        <v/>
      </c>
      <c r="BM17" s="80"/>
      <c r="BN17" s="269"/>
    </row>
    <row r="18" spans="1:66" s="290" customFormat="1" ht="15.95" customHeight="1">
      <c r="A18" s="269"/>
      <c r="B18" s="1549"/>
      <c r="C18" s="1552"/>
      <c r="D18" s="291" t="s">
        <v>210</v>
      </c>
      <c r="E18" s="1559"/>
      <c r="F18" s="265"/>
      <c r="G18" s="292" t="s">
        <v>73</v>
      </c>
      <c r="H18" s="293">
        <f t="shared" si="0"/>
        <v>2</v>
      </c>
      <c r="I18" s="61">
        <v>0</v>
      </c>
      <c r="J18" s="60">
        <v>2</v>
      </c>
      <c r="K18" s="61">
        <v>0</v>
      </c>
      <c r="L18" s="60">
        <v>0</v>
      </c>
      <c r="M18" s="293">
        <f t="shared" si="1"/>
        <v>30</v>
      </c>
      <c r="N18" s="294">
        <f t="shared" si="2"/>
        <v>22.5</v>
      </c>
      <c r="O18" s="295" t="s">
        <v>117</v>
      </c>
      <c r="P18" s="59" t="s">
        <v>106</v>
      </c>
      <c r="Q18" s="344" t="s">
        <v>14</v>
      </c>
      <c r="R18" s="60" t="s">
        <v>41</v>
      </c>
      <c r="S18" s="297" t="s">
        <v>106</v>
      </c>
      <c r="T18" s="128"/>
      <c r="U18" s="348" t="str">
        <f t="shared" si="10"/>
        <v/>
      </c>
      <c r="V18" s="349"/>
      <c r="W18" s="299" t="str">
        <f t="shared" si="6"/>
        <v/>
      </c>
      <c r="X18" s="281"/>
      <c r="Y18" s="59"/>
      <c r="Z18" s="60"/>
      <c r="AA18" s="61" t="s">
        <v>0</v>
      </c>
      <c r="AB18" s="62"/>
      <c r="AC18" s="62"/>
      <c r="AD18" s="60"/>
      <c r="AE18" s="61"/>
      <c r="AF18" s="62"/>
      <c r="AG18" s="62"/>
      <c r="AH18" s="62"/>
      <c r="AI18" s="60"/>
      <c r="AJ18" s="61"/>
      <c r="AK18" s="62"/>
      <c r="AL18" s="63"/>
      <c r="AM18" s="979"/>
      <c r="AN18" s="300" t="s">
        <v>106</v>
      </c>
      <c r="AO18" s="417"/>
      <c r="AP18" s="238">
        <f t="shared" si="4"/>
        <v>30</v>
      </c>
      <c r="AQ18" s="265"/>
      <c r="AR18" s="301" t="str">
        <f t="shared" si="7"/>
        <v/>
      </c>
      <c r="AS18" s="309"/>
      <c r="AT18" s="79"/>
      <c r="AU18" s="68"/>
      <c r="AV18" s="68"/>
      <c r="AW18" s="68"/>
      <c r="AX18" s="66"/>
      <c r="AY18" s="79"/>
      <c r="AZ18" s="79"/>
      <c r="BA18" s="79"/>
      <c r="BB18" s="80"/>
      <c r="BC18" s="405" t="str">
        <f t="shared" si="5"/>
        <v/>
      </c>
      <c r="BD18" s="134"/>
      <c r="BE18" s="348" t="str">
        <f t="shared" si="11"/>
        <v/>
      </c>
      <c r="BF18" s="349"/>
      <c r="BG18" s="269"/>
      <c r="BH18" s="163"/>
      <c r="BI18" s="79"/>
      <c r="BJ18" s="305"/>
      <c r="BK18" s="66"/>
      <c r="BL18" s="73" t="str">
        <f t="shared" si="12"/>
        <v/>
      </c>
      <c r="BM18" s="80"/>
      <c r="BN18" s="269"/>
    </row>
    <row r="19" spans="1:66" s="290" customFormat="1" ht="15.95" customHeight="1">
      <c r="A19" s="269"/>
      <c r="B19" s="1549"/>
      <c r="C19" s="1552"/>
      <c r="D19" s="291" t="s">
        <v>210</v>
      </c>
      <c r="E19" s="1559"/>
      <c r="F19" s="265"/>
      <c r="G19" s="292" t="s">
        <v>197</v>
      </c>
      <c r="H19" s="293">
        <f t="shared" si="0"/>
        <v>2</v>
      </c>
      <c r="I19" s="61">
        <v>0</v>
      </c>
      <c r="J19" s="60">
        <v>0</v>
      </c>
      <c r="K19" s="61">
        <v>0</v>
      </c>
      <c r="L19" s="60">
        <v>2</v>
      </c>
      <c r="M19" s="293">
        <f t="shared" si="1"/>
        <v>30</v>
      </c>
      <c r="N19" s="294">
        <f t="shared" si="2"/>
        <v>22.5</v>
      </c>
      <c r="O19" s="295" t="s">
        <v>117</v>
      </c>
      <c r="P19" s="59" t="s">
        <v>41</v>
      </c>
      <c r="Q19" s="62" t="s">
        <v>106</v>
      </c>
      <c r="R19" s="60" t="s">
        <v>41</v>
      </c>
      <c r="S19" s="297" t="s">
        <v>106</v>
      </c>
      <c r="T19" s="128"/>
      <c r="U19" s="348" t="str">
        <f t="shared" si="10"/>
        <v/>
      </c>
      <c r="V19" s="349"/>
      <c r="W19" s="299" t="str">
        <f t="shared" si="6"/>
        <v/>
      </c>
      <c r="X19" s="281"/>
      <c r="Y19" s="59"/>
      <c r="Z19" s="60"/>
      <c r="AA19" s="61"/>
      <c r="AB19" s="62" t="s">
        <v>0</v>
      </c>
      <c r="AC19" s="62"/>
      <c r="AD19" s="60"/>
      <c r="AE19" s="61"/>
      <c r="AF19" s="62"/>
      <c r="AG19" s="62"/>
      <c r="AH19" s="62"/>
      <c r="AI19" s="60"/>
      <c r="AJ19" s="61"/>
      <c r="AK19" s="62"/>
      <c r="AL19" s="63"/>
      <c r="AM19" s="979"/>
      <c r="AN19" s="300" t="s">
        <v>106</v>
      </c>
      <c r="AO19" s="417"/>
      <c r="AP19" s="245">
        <f t="shared" si="4"/>
        <v>30</v>
      </c>
      <c r="AQ19" s="265"/>
      <c r="AR19" s="301" t="str">
        <f t="shared" si="7"/>
        <v/>
      </c>
      <c r="AS19" s="309"/>
      <c r="AT19" s="133"/>
      <c r="AU19" s="132"/>
      <c r="AV19" s="132"/>
      <c r="AW19" s="132"/>
      <c r="AX19" s="128"/>
      <c r="AY19" s="133"/>
      <c r="AZ19" s="133"/>
      <c r="BA19" s="133"/>
      <c r="BB19" s="130"/>
      <c r="BC19" s="405" t="str">
        <f t="shared" si="5"/>
        <v/>
      </c>
      <c r="BD19" s="134"/>
      <c r="BE19" s="348" t="str">
        <f t="shared" si="11"/>
        <v/>
      </c>
      <c r="BF19" s="349"/>
      <c r="BG19" s="269"/>
      <c r="BH19" s="163"/>
      <c r="BI19" s="79"/>
      <c r="BJ19" s="350"/>
      <c r="BK19" s="128"/>
      <c r="BL19" s="73" t="str">
        <f t="shared" si="12"/>
        <v/>
      </c>
      <c r="BM19" s="130"/>
      <c r="BN19" s="269"/>
    </row>
    <row r="20" spans="1:66" s="290" customFormat="1" ht="15.95" customHeight="1">
      <c r="A20" s="269"/>
      <c r="B20" s="1549"/>
      <c r="C20" s="1552"/>
      <c r="D20" s="291" t="s">
        <v>210</v>
      </c>
      <c r="E20" s="1559"/>
      <c r="F20" s="265"/>
      <c r="G20" s="292" t="s">
        <v>101</v>
      </c>
      <c r="H20" s="293">
        <f t="shared" si="0"/>
        <v>2</v>
      </c>
      <c r="I20" s="61">
        <v>0</v>
      </c>
      <c r="J20" s="60">
        <v>0</v>
      </c>
      <c r="K20" s="61">
        <v>0</v>
      </c>
      <c r="L20" s="60">
        <v>2</v>
      </c>
      <c r="M20" s="293">
        <f t="shared" si="1"/>
        <v>30</v>
      </c>
      <c r="N20" s="294">
        <f t="shared" si="2"/>
        <v>22.5</v>
      </c>
      <c r="O20" s="295" t="s">
        <v>117</v>
      </c>
      <c r="P20" s="59"/>
      <c r="Q20" s="62" t="s">
        <v>29</v>
      </c>
      <c r="R20" s="60" t="s">
        <v>41</v>
      </c>
      <c r="S20" s="297" t="s">
        <v>195</v>
      </c>
      <c r="T20" s="128"/>
      <c r="U20" s="348" t="str">
        <f t="shared" si="10"/>
        <v/>
      </c>
      <c r="V20" s="349"/>
      <c r="W20" s="299" t="str">
        <f t="shared" si="6"/>
        <v/>
      </c>
      <c r="X20" s="281"/>
      <c r="Y20" s="59"/>
      <c r="Z20" s="60"/>
      <c r="AA20" s="61"/>
      <c r="AB20" s="62" t="s">
        <v>2</v>
      </c>
      <c r="AC20" s="62"/>
      <c r="AD20" s="60"/>
      <c r="AE20" s="61"/>
      <c r="AF20" s="62"/>
      <c r="AG20" s="62"/>
      <c r="AH20" s="62"/>
      <c r="AI20" s="60"/>
      <c r="AJ20" s="61"/>
      <c r="AK20" s="62"/>
      <c r="AL20" s="63"/>
      <c r="AM20" s="979"/>
      <c r="AN20" s="300" t="s">
        <v>195</v>
      </c>
      <c r="AO20" s="417"/>
      <c r="AP20" s="245">
        <f t="shared" si="4"/>
        <v>30</v>
      </c>
      <c r="AQ20" s="265"/>
      <c r="AR20" s="306"/>
      <c r="AS20" s="309"/>
      <c r="AT20" s="133"/>
      <c r="AU20" s="132"/>
      <c r="AV20" s="132"/>
      <c r="AW20" s="132"/>
      <c r="AX20" s="128"/>
      <c r="AY20" s="133"/>
      <c r="AZ20" s="133"/>
      <c r="BA20" s="62" t="str">
        <f>IF(ISNUMBER($AO20),IF(AND($AO20&gt;=60,$AO20&lt;=100),"●",""),"")</f>
        <v/>
      </c>
      <c r="BB20" s="130"/>
      <c r="BC20" s="405" t="str">
        <f t="shared" si="5"/>
        <v/>
      </c>
      <c r="BD20" s="134"/>
      <c r="BE20" s="348" t="str">
        <f t="shared" si="11"/>
        <v/>
      </c>
      <c r="BF20" s="349"/>
      <c r="BG20" s="269"/>
      <c r="BH20" s="163"/>
      <c r="BI20" s="79"/>
      <c r="BJ20" s="350"/>
      <c r="BK20" s="128"/>
      <c r="BL20" s="73" t="str">
        <f t="shared" si="12"/>
        <v/>
      </c>
      <c r="BM20" s="130"/>
      <c r="BN20" s="269"/>
    </row>
    <row r="21" spans="1:66" s="290" customFormat="1" ht="15.95" customHeight="1">
      <c r="A21" s="269"/>
      <c r="B21" s="1549"/>
      <c r="C21" s="1552"/>
      <c r="D21" s="291" t="s">
        <v>210</v>
      </c>
      <c r="E21" s="1559"/>
      <c r="F21" s="265"/>
      <c r="G21" s="292" t="s">
        <v>74</v>
      </c>
      <c r="H21" s="293">
        <f t="shared" si="0"/>
        <v>2</v>
      </c>
      <c r="I21" s="61">
        <v>0</v>
      </c>
      <c r="J21" s="60">
        <v>2</v>
      </c>
      <c r="K21" s="61">
        <v>0</v>
      </c>
      <c r="L21" s="60">
        <v>0</v>
      </c>
      <c r="M21" s="293">
        <f t="shared" si="1"/>
        <v>30</v>
      </c>
      <c r="N21" s="294">
        <f t="shared" si="2"/>
        <v>22.5</v>
      </c>
      <c r="O21" s="295" t="s">
        <v>117</v>
      </c>
      <c r="P21" s="59" t="s">
        <v>106</v>
      </c>
      <c r="Q21" s="344" t="s">
        <v>14</v>
      </c>
      <c r="R21" s="60"/>
      <c r="S21" s="351" t="s">
        <v>106</v>
      </c>
      <c r="T21" s="128"/>
      <c r="U21" s="348" t="str">
        <f t="shared" si="10"/>
        <v/>
      </c>
      <c r="V21" s="349"/>
      <c r="W21" s="352" t="str">
        <f t="shared" si="6"/>
        <v/>
      </c>
      <c r="X21" s="281"/>
      <c r="Y21" s="59"/>
      <c r="Z21" s="60"/>
      <c r="AA21" s="61" t="s">
        <v>0</v>
      </c>
      <c r="AB21" s="62"/>
      <c r="AC21" s="62"/>
      <c r="AD21" s="60"/>
      <c r="AE21" s="61"/>
      <c r="AF21" s="62"/>
      <c r="AG21" s="62"/>
      <c r="AH21" s="62"/>
      <c r="AI21" s="60"/>
      <c r="AJ21" s="61"/>
      <c r="AK21" s="62"/>
      <c r="AL21" s="63"/>
      <c r="AM21" s="979"/>
      <c r="AN21" s="353" t="s">
        <v>106</v>
      </c>
      <c r="AO21" s="417"/>
      <c r="AP21" s="245">
        <f t="shared" si="4"/>
        <v>30</v>
      </c>
      <c r="AQ21" s="265"/>
      <c r="AR21" s="301" t="str">
        <f t="shared" si="7"/>
        <v/>
      </c>
      <c r="AS21" s="309"/>
      <c r="AT21" s="79"/>
      <c r="AU21" s="68"/>
      <c r="AV21" s="68"/>
      <c r="AW21" s="68"/>
      <c r="AX21" s="66"/>
      <c r="AY21" s="79"/>
      <c r="AZ21" s="79"/>
      <c r="BA21" s="79"/>
      <c r="BB21" s="80"/>
      <c r="BC21" s="405" t="str">
        <f t="shared" si="5"/>
        <v/>
      </c>
      <c r="BD21" s="134"/>
      <c r="BE21" s="348" t="str">
        <f t="shared" si="11"/>
        <v/>
      </c>
      <c r="BF21" s="349"/>
      <c r="BG21" s="269"/>
      <c r="BH21" s="163"/>
      <c r="BI21" s="79"/>
      <c r="BJ21" s="305"/>
      <c r="BK21" s="66"/>
      <c r="BL21" s="73" t="str">
        <f t="shared" si="12"/>
        <v/>
      </c>
      <c r="BM21" s="80"/>
      <c r="BN21" s="269"/>
    </row>
    <row r="22" spans="1:66" s="290" customFormat="1" ht="15.95" customHeight="1">
      <c r="A22" s="269"/>
      <c r="B22" s="1549"/>
      <c r="C22" s="1552"/>
      <c r="D22" s="314" t="s">
        <v>263</v>
      </c>
      <c r="E22" s="1559"/>
      <c r="F22" s="265"/>
      <c r="G22" s="437" t="s">
        <v>264</v>
      </c>
      <c r="H22" s="946">
        <v>2</v>
      </c>
      <c r="I22" s="438"/>
      <c r="J22" s="439">
        <v>0</v>
      </c>
      <c r="K22" s="438">
        <v>2</v>
      </c>
      <c r="L22" s="439">
        <v>0</v>
      </c>
      <c r="M22" s="946">
        <v>30</v>
      </c>
      <c r="N22" s="441">
        <v>22.5</v>
      </c>
      <c r="O22" s="442" t="s">
        <v>117</v>
      </c>
      <c r="P22" s="872" t="s">
        <v>106</v>
      </c>
      <c r="Q22" s="471" t="s">
        <v>224</v>
      </c>
      <c r="R22" s="439"/>
      <c r="S22" s="351" t="s">
        <v>49</v>
      </c>
      <c r="T22" s="947"/>
      <c r="U22" s="348" t="str">
        <f t="shared" si="10"/>
        <v/>
      </c>
      <c r="V22" s="948"/>
      <c r="W22" s="352" t="str">
        <f t="shared" si="6"/>
        <v/>
      </c>
      <c r="X22" s="281"/>
      <c r="Y22" s="443"/>
      <c r="Z22" s="439"/>
      <c r="AA22" s="438" t="s">
        <v>3</v>
      </c>
      <c r="AB22" s="444" t="s">
        <v>3</v>
      </c>
      <c r="AC22" s="444"/>
      <c r="AD22" s="439"/>
      <c r="AE22" s="438"/>
      <c r="AF22" s="444"/>
      <c r="AG22" s="444"/>
      <c r="AH22" s="444"/>
      <c r="AI22" s="439"/>
      <c r="AJ22" s="438"/>
      <c r="AK22" s="444"/>
      <c r="AL22" s="447"/>
      <c r="AM22" s="979"/>
      <c r="AN22" s="353" t="s">
        <v>49</v>
      </c>
      <c r="AO22" s="421"/>
      <c r="AP22" s="245">
        <f t="shared" si="4"/>
        <v>30</v>
      </c>
      <c r="AQ22" s="265"/>
      <c r="AR22" s="301" t="str">
        <f t="shared" si="7"/>
        <v/>
      </c>
      <c r="AS22" s="473"/>
      <c r="AT22" s="70"/>
      <c r="AU22" s="180"/>
      <c r="AV22" s="180"/>
      <c r="AW22" s="180"/>
      <c r="AX22" s="69"/>
      <c r="AY22" s="73" t="str">
        <f>IF(ISNUMBER($AO22),IF(AND($AO22&gt;=60,$AO22&lt;=100),"●",""),"")</f>
        <v/>
      </c>
      <c r="AZ22" s="70"/>
      <c r="BA22" s="70"/>
      <c r="BB22" s="71"/>
      <c r="BC22" s="405" t="str">
        <f t="shared" si="5"/>
        <v/>
      </c>
      <c r="BD22" s="949"/>
      <c r="BE22" s="348" t="str">
        <f t="shared" si="11"/>
        <v/>
      </c>
      <c r="BF22" s="948"/>
      <c r="BG22" s="269"/>
      <c r="BH22" s="474"/>
      <c r="BI22" s="70"/>
      <c r="BJ22" s="950"/>
      <c r="BK22" s="69"/>
      <c r="BL22" s="73" t="str">
        <f t="shared" si="12"/>
        <v/>
      </c>
      <c r="BM22" s="71"/>
      <c r="BN22" s="269"/>
    </row>
    <row r="23" spans="1:66" s="290" customFormat="1" ht="15.95" customHeight="1">
      <c r="A23" s="269"/>
      <c r="B23" s="1549"/>
      <c r="C23" s="1553"/>
      <c r="D23" s="1105" t="s">
        <v>210</v>
      </c>
      <c r="E23" s="1560"/>
      <c r="F23" s="265"/>
      <c r="G23" s="1106" t="s">
        <v>265</v>
      </c>
      <c r="H23" s="1107">
        <f t="shared" si="0"/>
        <v>2</v>
      </c>
      <c r="I23" s="1108"/>
      <c r="J23" s="1109">
        <v>0</v>
      </c>
      <c r="K23" s="1108">
        <v>2</v>
      </c>
      <c r="L23" s="1109">
        <v>0</v>
      </c>
      <c r="M23" s="1107">
        <f t="shared" si="1"/>
        <v>30</v>
      </c>
      <c r="N23" s="1110">
        <f t="shared" si="2"/>
        <v>22.5</v>
      </c>
      <c r="O23" s="1111" t="s">
        <v>117</v>
      </c>
      <c r="P23" s="338"/>
      <c r="Q23" s="98"/>
      <c r="R23" s="96"/>
      <c r="S23" s="320"/>
      <c r="T23" s="139"/>
      <c r="U23" s="962"/>
      <c r="V23" s="961" t="str">
        <f t="shared" si="10"/>
        <v/>
      </c>
      <c r="W23" s="322" t="str">
        <f>IF($AO23&gt;=60,"○","")</f>
        <v/>
      </c>
      <c r="X23" s="281"/>
      <c r="Y23" s="443"/>
      <c r="Z23" s="439"/>
      <c r="AA23" s="438"/>
      <c r="AB23" s="444"/>
      <c r="AC23" s="444"/>
      <c r="AD23" s="439" t="s">
        <v>157</v>
      </c>
      <c r="AE23" s="438"/>
      <c r="AF23" s="444"/>
      <c r="AG23" s="444"/>
      <c r="AH23" s="444"/>
      <c r="AI23" s="439"/>
      <c r="AJ23" s="438"/>
      <c r="AK23" s="444"/>
      <c r="AL23" s="447"/>
      <c r="AM23" s="979"/>
      <c r="AN23" s="956"/>
      <c r="AO23" s="421"/>
      <c r="AP23" s="436">
        <f t="shared" si="4"/>
        <v>30</v>
      </c>
      <c r="AQ23" s="265"/>
      <c r="AR23" s="476"/>
      <c r="AS23" s="951"/>
      <c r="AT23" s="952"/>
      <c r="AU23" s="953"/>
      <c r="AV23" s="953"/>
      <c r="AW23" s="953"/>
      <c r="AX23" s="954"/>
      <c r="AY23" s="952"/>
      <c r="AZ23" s="952"/>
      <c r="BA23" s="952"/>
      <c r="BB23" s="955"/>
      <c r="BC23" s="405" t="str">
        <f t="shared" si="5"/>
        <v/>
      </c>
      <c r="BD23" s="146"/>
      <c r="BE23" s="354" t="str">
        <f t="shared" si="11"/>
        <v/>
      </c>
      <c r="BF23" s="355"/>
      <c r="BG23" s="957"/>
      <c r="BH23" s="188"/>
      <c r="BI23" s="103"/>
      <c r="BJ23" s="327"/>
      <c r="BK23" s="105"/>
      <c r="BL23" s="89" t="str">
        <f t="shared" si="12"/>
        <v/>
      </c>
      <c r="BM23" s="106"/>
      <c r="BN23" s="269"/>
    </row>
    <row r="24" spans="1:66" s="290" customFormat="1" ht="15.95" customHeight="1">
      <c r="A24" s="269"/>
      <c r="B24" s="1549"/>
      <c r="C24" s="1551" t="s">
        <v>50</v>
      </c>
      <c r="D24" s="119" t="s">
        <v>116</v>
      </c>
      <c r="E24" s="356">
        <v>2</v>
      </c>
      <c r="F24" s="265"/>
      <c r="G24" s="339" t="s">
        <v>110</v>
      </c>
      <c r="H24" s="340">
        <f t="shared" si="0"/>
        <v>2</v>
      </c>
      <c r="I24" s="119">
        <v>2</v>
      </c>
      <c r="J24" s="118"/>
      <c r="K24" s="119">
        <v>0</v>
      </c>
      <c r="L24" s="118">
        <v>0</v>
      </c>
      <c r="M24" s="357">
        <f>H24*15*1</f>
        <v>30</v>
      </c>
      <c r="N24" s="341">
        <f t="shared" si="2"/>
        <v>22.5</v>
      </c>
      <c r="O24" s="342" t="s">
        <v>117</v>
      </c>
      <c r="P24" s="328" t="s">
        <v>2</v>
      </c>
      <c r="Q24" s="344"/>
      <c r="R24" s="274"/>
      <c r="S24" s="311" t="s">
        <v>2</v>
      </c>
      <c r="T24" s="43"/>
      <c r="U24" s="44"/>
      <c r="V24" s="358" t="str">
        <f t="shared" si="10"/>
        <v/>
      </c>
      <c r="W24" s="312" t="str">
        <f t="shared" si="6"/>
        <v/>
      </c>
      <c r="X24" s="281"/>
      <c r="Y24" s="117"/>
      <c r="Z24" s="118"/>
      <c r="AA24" s="119"/>
      <c r="AB24" s="120"/>
      <c r="AC24" s="120"/>
      <c r="AD24" s="118"/>
      <c r="AE24" s="119"/>
      <c r="AF24" s="120"/>
      <c r="AG24" s="120" t="s">
        <v>0</v>
      </c>
      <c r="AH24" s="120"/>
      <c r="AI24" s="118"/>
      <c r="AJ24" s="119"/>
      <c r="AK24" s="120"/>
      <c r="AL24" s="121"/>
      <c r="AM24" s="27"/>
      <c r="AN24" s="368" t="s">
        <v>106</v>
      </c>
      <c r="AO24" s="420"/>
      <c r="AP24" s="243">
        <f t="shared" si="4"/>
        <v>30</v>
      </c>
      <c r="AQ24" s="265"/>
      <c r="AR24" s="333" t="str">
        <f t="shared" si="7"/>
        <v/>
      </c>
      <c r="AS24" s="334"/>
      <c r="AT24" s="44"/>
      <c r="AU24" s="45"/>
      <c r="AV24" s="45"/>
      <c r="AW24" s="45"/>
      <c r="AX24" s="43"/>
      <c r="AY24" s="44"/>
      <c r="AZ24" s="44"/>
      <c r="BA24" s="44"/>
      <c r="BB24" s="46"/>
      <c r="BC24" s="408" t="str">
        <f t="shared" si="5"/>
        <v/>
      </c>
      <c r="BD24" s="149"/>
      <c r="BE24" s="44"/>
      <c r="BF24" s="358" t="str">
        <f t="shared" ref="BF24:BF41" si="13">IF(ISNUMBER($AO24),IF(AND($AO24&gt;=60,$AO24&lt;=100),($AP24)*45/60,""),"")</f>
        <v/>
      </c>
      <c r="BG24" s="269"/>
      <c r="BH24" s="149"/>
      <c r="BI24" s="44"/>
      <c r="BJ24" s="111" t="str">
        <f t="shared" ref="BJ24:BJ31" si="14">IF(ISNUMBER($AO24),IF(AND($AO24&gt;=60,$AO24&lt;=100),$H24,""),"")</f>
        <v/>
      </c>
      <c r="BK24" s="43"/>
      <c r="BL24" s="44"/>
      <c r="BM24" s="46"/>
      <c r="BN24" s="269"/>
    </row>
    <row r="25" spans="1:66" s="290" customFormat="1" ht="15.95" customHeight="1">
      <c r="A25" s="269"/>
      <c r="B25" s="1549"/>
      <c r="C25" s="1561"/>
      <c r="D25" s="61" t="s">
        <v>116</v>
      </c>
      <c r="E25" s="359">
        <v>4</v>
      </c>
      <c r="F25" s="265"/>
      <c r="G25" s="292" t="s">
        <v>111</v>
      </c>
      <c r="H25" s="293">
        <f t="shared" si="0"/>
        <v>4</v>
      </c>
      <c r="I25" s="61">
        <v>2</v>
      </c>
      <c r="J25" s="60">
        <v>2</v>
      </c>
      <c r="K25" s="61"/>
      <c r="L25" s="60">
        <v>0</v>
      </c>
      <c r="M25" s="360">
        <f>H25*15*3</f>
        <v>180</v>
      </c>
      <c r="N25" s="294">
        <f t="shared" si="2"/>
        <v>135</v>
      </c>
      <c r="O25" s="295" t="s">
        <v>218</v>
      </c>
      <c r="P25" s="59" t="s">
        <v>2</v>
      </c>
      <c r="Q25" s="361"/>
      <c r="R25" s="60" t="s">
        <v>2</v>
      </c>
      <c r="S25" s="297" t="s">
        <v>2</v>
      </c>
      <c r="T25" s="66"/>
      <c r="U25" s="79"/>
      <c r="V25" s="154" t="str">
        <f t="shared" si="10"/>
        <v/>
      </c>
      <c r="W25" s="299" t="str">
        <f t="shared" si="6"/>
        <v/>
      </c>
      <c r="X25" s="281"/>
      <c r="Y25" s="59" t="s">
        <v>14</v>
      </c>
      <c r="Z25" s="60"/>
      <c r="AA25" s="61"/>
      <c r="AB25" s="62"/>
      <c r="AC25" s="62" t="s">
        <v>0</v>
      </c>
      <c r="AD25" s="60"/>
      <c r="AE25" s="61"/>
      <c r="AF25" s="969"/>
      <c r="AG25" s="62"/>
      <c r="AH25" s="62"/>
      <c r="AI25" s="60"/>
      <c r="AJ25" s="61"/>
      <c r="AK25" s="62" t="s">
        <v>0</v>
      </c>
      <c r="AL25" s="63"/>
      <c r="AM25" s="969"/>
      <c r="AN25" s="300" t="s">
        <v>106</v>
      </c>
      <c r="AO25" s="417"/>
      <c r="AP25" s="245">
        <f t="shared" si="4"/>
        <v>180</v>
      </c>
      <c r="AQ25" s="265"/>
      <c r="AR25" s="301" t="str">
        <f t="shared" si="7"/>
        <v/>
      </c>
      <c r="AS25" s="309"/>
      <c r="AT25" s="79"/>
      <c r="AU25" s="68"/>
      <c r="AV25" s="68"/>
      <c r="AW25" s="68"/>
      <c r="AX25" s="66"/>
      <c r="AY25" s="79"/>
      <c r="AZ25" s="79"/>
      <c r="BA25" s="79"/>
      <c r="BB25" s="80"/>
      <c r="BC25" s="405" t="str">
        <f t="shared" si="5"/>
        <v/>
      </c>
      <c r="BD25" s="163"/>
      <c r="BE25" s="79"/>
      <c r="BF25" s="154" t="str">
        <f t="shared" si="13"/>
        <v/>
      </c>
      <c r="BG25" s="269"/>
      <c r="BH25" s="163"/>
      <c r="BI25" s="79"/>
      <c r="BJ25" s="73" t="str">
        <f t="shared" si="14"/>
        <v/>
      </c>
      <c r="BK25" s="66"/>
      <c r="BL25" s="79"/>
      <c r="BM25" s="80"/>
      <c r="BN25" s="269"/>
    </row>
    <row r="26" spans="1:66" s="290" customFormat="1" ht="15.95" customHeight="1">
      <c r="A26" s="269"/>
      <c r="B26" s="1549"/>
      <c r="C26" s="1561"/>
      <c r="D26" s="475" t="s">
        <v>95</v>
      </c>
      <c r="E26" s="359">
        <v>1</v>
      </c>
      <c r="F26" s="265"/>
      <c r="G26" s="271" t="s">
        <v>243</v>
      </c>
      <c r="H26" s="293">
        <f t="shared" si="0"/>
        <v>1</v>
      </c>
      <c r="I26" s="475">
        <v>1</v>
      </c>
      <c r="J26" s="60"/>
      <c r="K26" s="475"/>
      <c r="L26" s="60"/>
      <c r="M26" s="360">
        <f>H26*15*2</f>
        <v>30</v>
      </c>
      <c r="N26" s="294">
        <f t="shared" si="2"/>
        <v>22.5</v>
      </c>
      <c r="O26" s="295" t="s">
        <v>244</v>
      </c>
      <c r="P26" s="59" t="s">
        <v>2</v>
      </c>
      <c r="Q26" s="361"/>
      <c r="R26" s="60" t="s">
        <v>2</v>
      </c>
      <c r="S26" s="297" t="s">
        <v>2</v>
      </c>
      <c r="T26" s="483"/>
      <c r="U26" s="79"/>
      <c r="V26" s="154" t="str">
        <f t="shared" si="10"/>
        <v/>
      </c>
      <c r="W26" s="299" t="str">
        <f t="shared" si="6"/>
        <v/>
      </c>
      <c r="X26" s="281"/>
      <c r="Y26" s="59"/>
      <c r="Z26" s="60" t="s">
        <v>0</v>
      </c>
      <c r="AA26" s="475"/>
      <c r="AB26" s="62"/>
      <c r="AC26" s="62"/>
      <c r="AD26" s="60"/>
      <c r="AE26" s="475"/>
      <c r="AF26" s="969"/>
      <c r="AG26" s="62"/>
      <c r="AH26" s="62"/>
      <c r="AI26" s="60"/>
      <c r="AJ26" s="475"/>
      <c r="AK26" s="62"/>
      <c r="AL26" s="63"/>
      <c r="AM26" s="969"/>
      <c r="AN26" s="300" t="s">
        <v>2</v>
      </c>
      <c r="AO26" s="417"/>
      <c r="AP26" s="245">
        <f t="shared" si="4"/>
        <v>30</v>
      </c>
      <c r="AQ26" s="265"/>
      <c r="AR26" s="301" t="str">
        <f t="shared" si="7"/>
        <v/>
      </c>
      <c r="AS26" s="309"/>
      <c r="AT26" s="79"/>
      <c r="AU26" s="68"/>
      <c r="AV26" s="68"/>
      <c r="AW26" s="68"/>
      <c r="AX26" s="483"/>
      <c r="AY26" s="79"/>
      <c r="AZ26" s="79"/>
      <c r="BA26" s="79"/>
      <c r="BB26" s="80"/>
      <c r="BC26" s="405" t="str">
        <f t="shared" si="5"/>
        <v/>
      </c>
      <c r="BD26" s="163"/>
      <c r="BE26" s="79"/>
      <c r="BF26" s="154" t="str">
        <f t="shared" si="13"/>
        <v/>
      </c>
      <c r="BG26" s="269"/>
      <c r="BH26" s="163"/>
      <c r="BI26" s="79"/>
      <c r="BJ26" s="73" t="str">
        <f t="shared" si="14"/>
        <v/>
      </c>
      <c r="BK26" s="483"/>
      <c r="BL26" s="79"/>
      <c r="BM26" s="80"/>
      <c r="BN26" s="269"/>
    </row>
    <row r="27" spans="1:66" s="290" customFormat="1" ht="15.95" customHeight="1">
      <c r="A27" s="269"/>
      <c r="B27" s="1549"/>
      <c r="C27" s="1561"/>
      <c r="D27" s="61" t="s">
        <v>116</v>
      </c>
      <c r="E27" s="359">
        <v>3</v>
      </c>
      <c r="F27" s="265"/>
      <c r="G27" s="271" t="s">
        <v>112</v>
      </c>
      <c r="H27" s="293">
        <f t="shared" si="0"/>
        <v>3</v>
      </c>
      <c r="I27" s="61"/>
      <c r="J27" s="60">
        <v>1</v>
      </c>
      <c r="K27" s="61">
        <v>1</v>
      </c>
      <c r="L27" s="60">
        <v>1</v>
      </c>
      <c r="M27" s="360">
        <f>H27*15*2</f>
        <v>90</v>
      </c>
      <c r="N27" s="294">
        <f t="shared" si="2"/>
        <v>67.5</v>
      </c>
      <c r="O27" s="295" t="s">
        <v>89</v>
      </c>
      <c r="P27" s="59" t="s">
        <v>2</v>
      </c>
      <c r="Q27" s="62"/>
      <c r="R27" s="60" t="s">
        <v>2</v>
      </c>
      <c r="S27" s="297" t="s">
        <v>2</v>
      </c>
      <c r="T27" s="66"/>
      <c r="U27" s="79"/>
      <c r="V27" s="154" t="str">
        <f t="shared" si="10"/>
        <v/>
      </c>
      <c r="W27" s="299" t="str">
        <f t="shared" si="6"/>
        <v/>
      </c>
      <c r="X27" s="281"/>
      <c r="Y27" s="59"/>
      <c r="Z27" s="60" t="s">
        <v>37</v>
      </c>
      <c r="AA27" s="61"/>
      <c r="AB27" s="62"/>
      <c r="AC27" s="62"/>
      <c r="AD27" s="60"/>
      <c r="AE27" s="61"/>
      <c r="AF27" s="62"/>
      <c r="AG27" s="62"/>
      <c r="AH27" s="62"/>
      <c r="AI27" s="60"/>
      <c r="AJ27" s="61"/>
      <c r="AK27" s="62"/>
      <c r="AL27" s="63"/>
      <c r="AM27" s="969"/>
      <c r="AN27" s="300" t="s">
        <v>106</v>
      </c>
      <c r="AO27" s="417"/>
      <c r="AP27" s="245">
        <f t="shared" si="4"/>
        <v>90</v>
      </c>
      <c r="AQ27" s="265"/>
      <c r="AR27" s="301" t="str">
        <f t="shared" si="7"/>
        <v/>
      </c>
      <c r="AS27" s="309"/>
      <c r="AT27" s="79"/>
      <c r="AU27" s="68"/>
      <c r="AV27" s="68"/>
      <c r="AW27" s="68"/>
      <c r="AX27" s="66"/>
      <c r="AY27" s="79"/>
      <c r="AZ27" s="79"/>
      <c r="BA27" s="79"/>
      <c r="BB27" s="80"/>
      <c r="BC27" s="405" t="str">
        <f t="shared" si="5"/>
        <v/>
      </c>
      <c r="BD27" s="163"/>
      <c r="BE27" s="79"/>
      <c r="BF27" s="154" t="str">
        <f t="shared" si="13"/>
        <v/>
      </c>
      <c r="BG27" s="269"/>
      <c r="BH27" s="163"/>
      <c r="BI27" s="79"/>
      <c r="BJ27" s="73" t="str">
        <f t="shared" si="14"/>
        <v/>
      </c>
      <c r="BK27" s="66"/>
      <c r="BL27" s="79"/>
      <c r="BM27" s="80"/>
      <c r="BN27" s="269"/>
    </row>
    <row r="28" spans="1:66" s="290" customFormat="1" ht="15.95" customHeight="1">
      <c r="A28" s="269"/>
      <c r="B28" s="1549"/>
      <c r="C28" s="1561"/>
      <c r="D28" s="61" t="s">
        <v>116</v>
      </c>
      <c r="E28" s="359">
        <v>2</v>
      </c>
      <c r="F28" s="265"/>
      <c r="G28" s="292" t="s">
        <v>105</v>
      </c>
      <c r="H28" s="293">
        <f t="shared" si="0"/>
        <v>2</v>
      </c>
      <c r="I28" s="1563">
        <v>2</v>
      </c>
      <c r="J28" s="1564"/>
      <c r="K28" s="61">
        <v>0</v>
      </c>
      <c r="L28" s="60">
        <v>0</v>
      </c>
      <c r="M28" s="360">
        <f>H28*15*3</f>
        <v>90</v>
      </c>
      <c r="N28" s="294">
        <f t="shared" si="2"/>
        <v>67.5</v>
      </c>
      <c r="O28" s="295" t="s">
        <v>203</v>
      </c>
      <c r="P28" s="59" t="s">
        <v>2</v>
      </c>
      <c r="Q28" s="62"/>
      <c r="R28" s="60" t="s">
        <v>2</v>
      </c>
      <c r="S28" s="297" t="s">
        <v>2</v>
      </c>
      <c r="T28" s="66"/>
      <c r="U28" s="79"/>
      <c r="V28" s="154" t="str">
        <f t="shared" si="10"/>
        <v/>
      </c>
      <c r="W28" s="299" t="str">
        <f t="shared" si="6"/>
        <v/>
      </c>
      <c r="X28" s="281"/>
      <c r="Y28" s="59" t="s">
        <v>2</v>
      </c>
      <c r="Z28" s="60"/>
      <c r="AA28" s="61"/>
      <c r="AB28" s="62"/>
      <c r="AC28" s="62" t="s">
        <v>0</v>
      </c>
      <c r="AD28" s="60"/>
      <c r="AE28" s="61"/>
      <c r="AF28" s="62"/>
      <c r="AG28" s="62"/>
      <c r="AH28" s="62"/>
      <c r="AI28" s="60" t="s">
        <v>0</v>
      </c>
      <c r="AJ28" s="61"/>
      <c r="AK28" s="62" t="s">
        <v>2</v>
      </c>
      <c r="AL28" s="63" t="s">
        <v>0</v>
      </c>
      <c r="AM28" s="969"/>
      <c r="AN28" s="300" t="s">
        <v>106</v>
      </c>
      <c r="AO28" s="417"/>
      <c r="AP28" s="245">
        <f t="shared" si="4"/>
        <v>90</v>
      </c>
      <c r="AQ28" s="265"/>
      <c r="AR28" s="301" t="str">
        <f t="shared" si="7"/>
        <v/>
      </c>
      <c r="AS28" s="309"/>
      <c r="AT28" s="79"/>
      <c r="AU28" s="68"/>
      <c r="AV28" s="68"/>
      <c r="AW28" s="68"/>
      <c r="AX28" s="66"/>
      <c r="AY28" s="79"/>
      <c r="AZ28" s="79"/>
      <c r="BA28" s="79"/>
      <c r="BB28" s="80"/>
      <c r="BC28" s="405" t="str">
        <f t="shared" si="5"/>
        <v/>
      </c>
      <c r="BD28" s="163"/>
      <c r="BE28" s="79"/>
      <c r="BF28" s="154" t="str">
        <f t="shared" si="13"/>
        <v/>
      </c>
      <c r="BG28" s="269"/>
      <c r="BH28" s="163"/>
      <c r="BI28" s="79"/>
      <c r="BJ28" s="73" t="str">
        <f t="shared" si="14"/>
        <v/>
      </c>
      <c r="BK28" s="66"/>
      <c r="BL28" s="79"/>
      <c r="BM28" s="80"/>
      <c r="BN28" s="269"/>
    </row>
    <row r="29" spans="1:66" s="290" customFormat="1" ht="15.95" customHeight="1">
      <c r="A29" s="269"/>
      <c r="B29" s="1549"/>
      <c r="C29" s="1561"/>
      <c r="D29" s="61" t="s">
        <v>116</v>
      </c>
      <c r="E29" s="359">
        <v>2</v>
      </c>
      <c r="F29" s="265"/>
      <c r="G29" s="271" t="s">
        <v>77</v>
      </c>
      <c r="H29" s="293">
        <f t="shared" si="0"/>
        <v>2</v>
      </c>
      <c r="I29" s="61">
        <v>1</v>
      </c>
      <c r="J29" s="60">
        <v>1</v>
      </c>
      <c r="K29" s="61">
        <v>0</v>
      </c>
      <c r="L29" s="60">
        <v>0</v>
      </c>
      <c r="M29" s="360">
        <f>H29*15*2</f>
        <v>60</v>
      </c>
      <c r="N29" s="294">
        <f t="shared" si="2"/>
        <v>45</v>
      </c>
      <c r="O29" s="295" t="s">
        <v>89</v>
      </c>
      <c r="P29" s="328" t="s">
        <v>2</v>
      </c>
      <c r="Q29" s="344"/>
      <c r="R29" s="274" t="s">
        <v>2</v>
      </c>
      <c r="S29" s="311" t="s">
        <v>2</v>
      </c>
      <c r="T29" s="66"/>
      <c r="U29" s="79"/>
      <c r="V29" s="363" t="str">
        <f t="shared" si="10"/>
        <v/>
      </c>
      <c r="W29" s="312" t="str">
        <f t="shared" si="6"/>
        <v/>
      </c>
      <c r="X29" s="281"/>
      <c r="Y29" s="59" t="s">
        <v>2</v>
      </c>
      <c r="Z29" s="60"/>
      <c r="AA29" s="61"/>
      <c r="AB29" s="62"/>
      <c r="AC29" s="62" t="s">
        <v>2</v>
      </c>
      <c r="AD29" s="60"/>
      <c r="AE29" s="61"/>
      <c r="AF29" s="62"/>
      <c r="AG29" s="62"/>
      <c r="AH29" s="62"/>
      <c r="AI29" s="60"/>
      <c r="AJ29" s="61"/>
      <c r="AK29" s="62"/>
      <c r="AL29" s="63"/>
      <c r="AM29" s="969"/>
      <c r="AN29" s="300" t="s">
        <v>106</v>
      </c>
      <c r="AO29" s="417"/>
      <c r="AP29" s="245">
        <f t="shared" si="4"/>
        <v>60</v>
      </c>
      <c r="AQ29" s="265"/>
      <c r="AR29" s="301" t="str">
        <f t="shared" si="7"/>
        <v/>
      </c>
      <c r="AS29" s="309"/>
      <c r="AT29" s="79"/>
      <c r="AU29" s="68"/>
      <c r="AV29" s="68"/>
      <c r="AW29" s="68"/>
      <c r="AX29" s="66"/>
      <c r="AY29" s="79"/>
      <c r="AZ29" s="79"/>
      <c r="BA29" s="79"/>
      <c r="BB29" s="80"/>
      <c r="BC29" s="405" t="str">
        <f t="shared" si="5"/>
        <v/>
      </c>
      <c r="BD29" s="163"/>
      <c r="BE29" s="79"/>
      <c r="BF29" s="363" t="str">
        <f t="shared" si="13"/>
        <v/>
      </c>
      <c r="BG29" s="269"/>
      <c r="BH29" s="163"/>
      <c r="BI29" s="79"/>
      <c r="BJ29" s="73" t="str">
        <f t="shared" si="14"/>
        <v/>
      </c>
      <c r="BK29" s="66"/>
      <c r="BL29" s="79"/>
      <c r="BM29" s="80"/>
      <c r="BN29" s="269"/>
    </row>
    <row r="30" spans="1:66" s="290" customFormat="1" ht="15.95" customHeight="1">
      <c r="A30" s="269"/>
      <c r="B30" s="1549"/>
      <c r="C30" s="1561"/>
      <c r="D30" s="438" t="s">
        <v>238</v>
      </c>
      <c r="E30" s="468">
        <v>6</v>
      </c>
      <c r="F30" s="265"/>
      <c r="G30" s="469" t="s">
        <v>239</v>
      </c>
      <c r="H30" s="293">
        <f t="shared" si="0"/>
        <v>6</v>
      </c>
      <c r="I30" s="438">
        <v>3</v>
      </c>
      <c r="J30" s="439">
        <v>3</v>
      </c>
      <c r="K30" s="438"/>
      <c r="L30" s="439"/>
      <c r="M30" s="440">
        <f>H30*15*3</f>
        <v>270</v>
      </c>
      <c r="N30" s="294">
        <f t="shared" si="2"/>
        <v>202.5</v>
      </c>
      <c r="O30" s="442" t="s">
        <v>240</v>
      </c>
      <c r="P30" s="470" t="s">
        <v>2</v>
      </c>
      <c r="Q30" s="471"/>
      <c r="R30" s="472" t="s">
        <v>2</v>
      </c>
      <c r="S30" s="329" t="s">
        <v>2</v>
      </c>
      <c r="T30" s="69"/>
      <c r="U30" s="70"/>
      <c r="V30" s="366" t="str">
        <f t="shared" si="10"/>
        <v/>
      </c>
      <c r="W30" s="991" t="str">
        <f t="shared" si="6"/>
        <v/>
      </c>
      <c r="X30" s="281"/>
      <c r="Y30" s="59" t="s">
        <v>0</v>
      </c>
      <c r="Z30" s="60" t="s">
        <v>0</v>
      </c>
      <c r="AA30" s="475"/>
      <c r="AB30" s="62"/>
      <c r="AC30" s="62" t="s">
        <v>0</v>
      </c>
      <c r="AD30" s="60" t="s">
        <v>0</v>
      </c>
      <c r="AE30" s="475"/>
      <c r="AF30" s="62"/>
      <c r="AG30" s="62"/>
      <c r="AH30" s="62"/>
      <c r="AI30" s="60" t="s">
        <v>0</v>
      </c>
      <c r="AJ30" s="475"/>
      <c r="AK30" s="62" t="s">
        <v>0</v>
      </c>
      <c r="AL30" s="63" t="s">
        <v>0</v>
      </c>
      <c r="AM30" s="969"/>
      <c r="AN30" s="300" t="s">
        <v>106</v>
      </c>
      <c r="AO30" s="417"/>
      <c r="AP30" s="245">
        <f t="shared" si="4"/>
        <v>270</v>
      </c>
      <c r="AQ30" s="265"/>
      <c r="AR30" s="301" t="str">
        <f t="shared" si="7"/>
        <v/>
      </c>
      <c r="AS30" s="473"/>
      <c r="AT30" s="70"/>
      <c r="AU30" s="180"/>
      <c r="AV30" s="180"/>
      <c r="AW30" s="180"/>
      <c r="AX30" s="69"/>
      <c r="AY30" s="70"/>
      <c r="AZ30" s="70"/>
      <c r="BA30" s="70"/>
      <c r="BB30" s="71"/>
      <c r="BC30" s="405" t="str">
        <f t="shared" si="5"/>
        <v/>
      </c>
      <c r="BD30" s="474"/>
      <c r="BE30" s="70"/>
      <c r="BF30" s="363" t="str">
        <f t="shared" si="13"/>
        <v/>
      </c>
      <c r="BG30" s="269"/>
      <c r="BH30" s="474"/>
      <c r="BI30" s="70"/>
      <c r="BJ30" s="73" t="str">
        <f t="shared" si="14"/>
        <v/>
      </c>
      <c r="BK30" s="69"/>
      <c r="BL30" s="70"/>
      <c r="BM30" s="71"/>
      <c r="BN30" s="269"/>
    </row>
    <row r="31" spans="1:66" s="290" customFormat="1" ht="15.95" customHeight="1">
      <c r="A31" s="269"/>
      <c r="B31" s="1549"/>
      <c r="C31" s="1561"/>
      <c r="D31" s="97" t="s">
        <v>116</v>
      </c>
      <c r="E31" s="364">
        <v>8</v>
      </c>
      <c r="F31" s="265"/>
      <c r="G31" s="437" t="s">
        <v>241</v>
      </c>
      <c r="H31" s="293">
        <f t="shared" si="0"/>
        <v>8</v>
      </c>
      <c r="I31" s="438"/>
      <c r="J31" s="439"/>
      <c r="K31" s="438">
        <v>4</v>
      </c>
      <c r="L31" s="439">
        <v>4</v>
      </c>
      <c r="M31" s="440">
        <f>H31*15*3</f>
        <v>360</v>
      </c>
      <c r="N31" s="441">
        <f t="shared" si="2"/>
        <v>270</v>
      </c>
      <c r="O31" s="442" t="s">
        <v>218</v>
      </c>
      <c r="P31" s="443" t="s">
        <v>2</v>
      </c>
      <c r="Q31" s="444"/>
      <c r="R31" s="439" t="s">
        <v>2</v>
      </c>
      <c r="S31" s="351" t="s">
        <v>2</v>
      </c>
      <c r="T31" s="69"/>
      <c r="U31" s="70"/>
      <c r="V31" s="366" t="str">
        <f t="shared" si="10"/>
        <v/>
      </c>
      <c r="W31" s="352" t="str">
        <f t="shared" si="6"/>
        <v/>
      </c>
      <c r="X31" s="281"/>
      <c r="Y31" s="95" t="s">
        <v>0</v>
      </c>
      <c r="Z31" s="96" t="s">
        <v>0</v>
      </c>
      <c r="AA31" s="97"/>
      <c r="AB31" s="98"/>
      <c r="AC31" s="98" t="s">
        <v>0</v>
      </c>
      <c r="AD31" s="96" t="s">
        <v>0</v>
      </c>
      <c r="AE31" s="97"/>
      <c r="AF31" s="98"/>
      <c r="AG31" s="98"/>
      <c r="AH31" s="98"/>
      <c r="AI31" s="96" t="s">
        <v>0</v>
      </c>
      <c r="AJ31" s="97"/>
      <c r="AK31" s="98" t="s">
        <v>0</v>
      </c>
      <c r="AL31" s="99" t="s">
        <v>0</v>
      </c>
      <c r="AM31" s="84"/>
      <c r="AN31" s="323" t="s">
        <v>106</v>
      </c>
      <c r="AO31" s="419"/>
      <c r="AP31" s="247">
        <f t="shared" si="4"/>
        <v>360</v>
      </c>
      <c r="AQ31" s="265"/>
      <c r="AR31" s="324" t="str">
        <f t="shared" si="7"/>
        <v/>
      </c>
      <c r="AS31" s="325"/>
      <c r="AT31" s="103"/>
      <c r="AU31" s="104"/>
      <c r="AV31" s="104"/>
      <c r="AW31" s="104"/>
      <c r="AX31" s="105"/>
      <c r="AY31" s="103"/>
      <c r="AZ31" s="103"/>
      <c r="BA31" s="103"/>
      <c r="BB31" s="106"/>
      <c r="BC31" s="406" t="str">
        <f t="shared" si="5"/>
        <v/>
      </c>
      <c r="BD31" s="188"/>
      <c r="BE31" s="103"/>
      <c r="BF31" s="365" t="str">
        <f t="shared" si="13"/>
        <v/>
      </c>
      <c r="BG31" s="269"/>
      <c r="BH31" s="188"/>
      <c r="BI31" s="103"/>
      <c r="BJ31" s="89" t="str">
        <f t="shared" si="14"/>
        <v/>
      </c>
      <c r="BK31" s="105"/>
      <c r="BL31" s="103"/>
      <c r="BM31" s="106"/>
      <c r="BN31" s="269"/>
    </row>
    <row r="32" spans="1:66" s="290" customFormat="1" ht="15.95" customHeight="1">
      <c r="A32" s="269"/>
      <c r="B32" s="1549"/>
      <c r="C32" s="1561"/>
      <c r="D32" s="273" t="s">
        <v>210</v>
      </c>
      <c r="E32" s="1554" t="s">
        <v>179</v>
      </c>
      <c r="F32" s="265"/>
      <c r="G32" s="339" t="s">
        <v>85</v>
      </c>
      <c r="H32" s="340">
        <f t="shared" si="0"/>
        <v>2</v>
      </c>
      <c r="I32" s="119">
        <v>0</v>
      </c>
      <c r="J32" s="118">
        <v>0</v>
      </c>
      <c r="K32" s="119">
        <v>2</v>
      </c>
      <c r="L32" s="118">
        <v>0</v>
      </c>
      <c r="M32" s="340">
        <f t="shared" ref="M32:M52" si="15">H32*15*1</f>
        <v>30</v>
      </c>
      <c r="N32" s="341">
        <f t="shared" si="2"/>
        <v>22.5</v>
      </c>
      <c r="O32" s="342" t="s">
        <v>117</v>
      </c>
      <c r="P32" s="117"/>
      <c r="Q32" s="111" t="s">
        <v>29</v>
      </c>
      <c r="R32" s="190"/>
      <c r="S32" s="113" t="s">
        <v>195</v>
      </c>
      <c r="T32" s="43"/>
      <c r="U32" s="445"/>
      <c r="V32" s="358" t="str">
        <f t="shared" ref="V32:V41" si="16">IF($W32="○",$N32,"")</f>
        <v/>
      </c>
      <c r="W32" s="367" t="str">
        <f t="shared" si="6"/>
        <v/>
      </c>
      <c r="X32" s="281"/>
      <c r="Y32" s="117"/>
      <c r="Z32" s="118"/>
      <c r="AA32" s="119"/>
      <c r="AB32" s="120" t="s">
        <v>2</v>
      </c>
      <c r="AC32" s="120"/>
      <c r="AD32" s="118"/>
      <c r="AE32" s="119"/>
      <c r="AF32" s="120"/>
      <c r="AG32" s="120"/>
      <c r="AH32" s="120"/>
      <c r="AI32" s="118"/>
      <c r="AJ32" s="119"/>
      <c r="AK32" s="120"/>
      <c r="AL32" s="121"/>
      <c r="AM32" s="27"/>
      <c r="AN32" s="122" t="s">
        <v>195</v>
      </c>
      <c r="AO32" s="420"/>
      <c r="AP32" s="243">
        <f t="shared" si="4"/>
        <v>30</v>
      </c>
      <c r="AQ32" s="265"/>
      <c r="AR32" s="450"/>
      <c r="AS32" s="43"/>
      <c r="AT32" s="44"/>
      <c r="AU32" s="44"/>
      <c r="AV32" s="44"/>
      <c r="AW32" s="336"/>
      <c r="AX32" s="43"/>
      <c r="AY32" s="44"/>
      <c r="AZ32" s="44"/>
      <c r="BA32" s="111" t="str">
        <f>IF(ISNUMBER($AO32),IF(AND($AO32&gt;=60,$AO32&lt;=100),"●",""),"")</f>
        <v/>
      </c>
      <c r="BB32" s="46"/>
      <c r="BC32" s="408" t="str">
        <f t="shared" si="5"/>
        <v/>
      </c>
      <c r="BD32" s="149"/>
      <c r="BE32" s="445"/>
      <c r="BF32" s="358" t="str">
        <f t="shared" si="13"/>
        <v/>
      </c>
      <c r="BG32" s="269"/>
      <c r="BH32" s="149"/>
      <c r="BI32" s="44"/>
      <c r="BJ32" s="336"/>
      <c r="BK32" s="43"/>
      <c r="BL32" s="44"/>
      <c r="BM32" s="335" t="str">
        <f t="shared" ref="BM32:BM52" si="17">IF(ISNUMBER($AO32),IF(AND($AO32&gt;=60,$AO32&lt;=100),$H32,""),"")</f>
        <v/>
      </c>
      <c r="BN32" s="269"/>
    </row>
    <row r="33" spans="1:66" s="290" customFormat="1" ht="15.95" customHeight="1">
      <c r="A33" s="269"/>
      <c r="B33" s="1549"/>
      <c r="C33" s="1561"/>
      <c r="D33" s="273" t="s">
        <v>210</v>
      </c>
      <c r="E33" s="1565"/>
      <c r="F33" s="265"/>
      <c r="G33" s="292" t="s">
        <v>80</v>
      </c>
      <c r="H33" s="293">
        <f t="shared" si="0"/>
        <v>2</v>
      </c>
      <c r="I33" s="61">
        <v>0</v>
      </c>
      <c r="J33" s="60">
        <v>2</v>
      </c>
      <c r="K33" s="61">
        <v>0</v>
      </c>
      <c r="L33" s="60">
        <v>0</v>
      </c>
      <c r="M33" s="293">
        <f t="shared" si="15"/>
        <v>30</v>
      </c>
      <c r="N33" s="294">
        <f t="shared" si="2"/>
        <v>22.5</v>
      </c>
      <c r="O33" s="295" t="s">
        <v>117</v>
      </c>
      <c r="P33" s="59" t="s">
        <v>2</v>
      </c>
      <c r="Q33" s="62"/>
      <c r="R33" s="60"/>
      <c r="S33" s="297" t="s">
        <v>2</v>
      </c>
      <c r="T33" s="66"/>
      <c r="U33" s="57"/>
      <c r="V33" s="363" t="str">
        <f t="shared" si="16"/>
        <v/>
      </c>
      <c r="W33" s="299" t="str">
        <f t="shared" si="6"/>
        <v/>
      </c>
      <c r="X33" s="281"/>
      <c r="Y33" s="59"/>
      <c r="Z33" s="60"/>
      <c r="AA33" s="61"/>
      <c r="AB33" s="62" t="s">
        <v>0</v>
      </c>
      <c r="AC33" s="62"/>
      <c r="AD33" s="60"/>
      <c r="AE33" s="61"/>
      <c r="AF33" s="62"/>
      <c r="AG33" s="62"/>
      <c r="AH33" s="62"/>
      <c r="AI33" s="60"/>
      <c r="AJ33" s="61"/>
      <c r="AK33" s="62"/>
      <c r="AL33" s="63"/>
      <c r="AM33" s="969"/>
      <c r="AN33" s="300" t="s">
        <v>106</v>
      </c>
      <c r="AO33" s="417"/>
      <c r="AP33" s="245">
        <f t="shared" si="4"/>
        <v>30</v>
      </c>
      <c r="AQ33" s="265"/>
      <c r="AR33" s="301" t="str">
        <f>IF(ISNUMBER($AO33),IF(AND($AO33&gt;=60,$AO33&lt;=100),"●",""),"")</f>
        <v/>
      </c>
      <c r="AS33" s="66"/>
      <c r="AT33" s="79"/>
      <c r="AU33" s="79"/>
      <c r="AV33" s="79"/>
      <c r="AW33" s="305"/>
      <c r="AX33" s="66"/>
      <c r="AY33" s="79"/>
      <c r="AZ33" s="79"/>
      <c r="BA33" s="79"/>
      <c r="BB33" s="80"/>
      <c r="BC33" s="405" t="str">
        <f t="shared" si="5"/>
        <v/>
      </c>
      <c r="BD33" s="163"/>
      <c r="BE33" s="57"/>
      <c r="BF33" s="363" t="str">
        <f t="shared" si="13"/>
        <v/>
      </c>
      <c r="BG33" s="269"/>
      <c r="BH33" s="163"/>
      <c r="BI33" s="79"/>
      <c r="BJ33" s="305"/>
      <c r="BK33" s="66"/>
      <c r="BL33" s="79"/>
      <c r="BM33" s="371" t="str">
        <f t="shared" si="17"/>
        <v/>
      </c>
      <c r="BN33" s="269"/>
    </row>
    <row r="34" spans="1:66" s="290" customFormat="1" ht="15.95" customHeight="1">
      <c r="A34" s="269"/>
      <c r="B34" s="1549"/>
      <c r="C34" s="1561"/>
      <c r="D34" s="61" t="s">
        <v>210</v>
      </c>
      <c r="E34" s="1565"/>
      <c r="F34" s="265"/>
      <c r="G34" s="292" t="s">
        <v>84</v>
      </c>
      <c r="H34" s="293">
        <f t="shared" si="0"/>
        <v>2</v>
      </c>
      <c r="I34" s="61">
        <v>0</v>
      </c>
      <c r="J34" s="60">
        <v>2</v>
      </c>
      <c r="K34" s="61">
        <v>0</v>
      </c>
      <c r="L34" s="60">
        <v>0</v>
      </c>
      <c r="M34" s="293">
        <f t="shared" si="15"/>
        <v>30</v>
      </c>
      <c r="N34" s="294">
        <f t="shared" si="2"/>
        <v>22.5</v>
      </c>
      <c r="O34" s="295" t="s">
        <v>117</v>
      </c>
      <c r="P34" s="59"/>
      <c r="Q34" s="62" t="s">
        <v>34</v>
      </c>
      <c r="R34" s="60"/>
      <c r="S34" s="297" t="s">
        <v>226</v>
      </c>
      <c r="T34" s="66"/>
      <c r="U34" s="57"/>
      <c r="V34" s="363" t="str">
        <f>IF($W34="○",$N34,"")</f>
        <v/>
      </c>
      <c r="W34" s="299" t="str">
        <f t="shared" si="6"/>
        <v/>
      </c>
      <c r="X34" s="281"/>
      <c r="Y34" s="59"/>
      <c r="Z34" s="60"/>
      <c r="AA34" s="61"/>
      <c r="AB34" s="62" t="s">
        <v>2</v>
      </c>
      <c r="AC34" s="62"/>
      <c r="AD34" s="60"/>
      <c r="AE34" s="61"/>
      <c r="AF34" s="62"/>
      <c r="AG34" s="62"/>
      <c r="AH34" s="62"/>
      <c r="AI34" s="60"/>
      <c r="AJ34" s="61"/>
      <c r="AK34" s="62"/>
      <c r="AL34" s="63"/>
      <c r="AM34" s="969"/>
      <c r="AN34" s="300" t="s">
        <v>226</v>
      </c>
      <c r="AO34" s="417"/>
      <c r="AP34" s="245">
        <f t="shared" si="4"/>
        <v>30</v>
      </c>
      <c r="AQ34" s="265"/>
      <c r="AR34" s="306"/>
      <c r="AS34" s="66"/>
      <c r="AT34" s="79"/>
      <c r="AU34" s="79"/>
      <c r="AV34" s="79"/>
      <c r="AW34" s="305"/>
      <c r="AX34" s="82" t="str">
        <f>IF(ISNUMBER($AO34),IF(AND($AO34&gt;=60,$AO34&lt;=100),"●",""),"")</f>
        <v/>
      </c>
      <c r="AY34" s="79"/>
      <c r="AZ34" s="79"/>
      <c r="BA34" s="79"/>
      <c r="BB34" s="80"/>
      <c r="BC34" s="405" t="str">
        <f t="shared" si="5"/>
        <v/>
      </c>
      <c r="BD34" s="163"/>
      <c r="BE34" s="57"/>
      <c r="BF34" s="363" t="str">
        <f t="shared" si="13"/>
        <v/>
      </c>
      <c r="BG34" s="269"/>
      <c r="BH34" s="163"/>
      <c r="BI34" s="79"/>
      <c r="BJ34" s="305"/>
      <c r="BK34" s="66"/>
      <c r="BL34" s="79"/>
      <c r="BM34" s="371" t="str">
        <f t="shared" si="17"/>
        <v/>
      </c>
      <c r="BN34" s="269"/>
    </row>
    <row r="35" spans="1:66" s="290" customFormat="1" ht="15.95" customHeight="1">
      <c r="A35" s="269"/>
      <c r="B35" s="1549"/>
      <c r="C35" s="1561"/>
      <c r="D35" s="61" t="s">
        <v>210</v>
      </c>
      <c r="E35" s="1565"/>
      <c r="F35" s="265"/>
      <c r="G35" s="292" t="s">
        <v>81</v>
      </c>
      <c r="H35" s="293">
        <f t="shared" si="0"/>
        <v>2</v>
      </c>
      <c r="I35" s="61">
        <v>0</v>
      </c>
      <c r="J35" s="60">
        <v>0</v>
      </c>
      <c r="K35" s="61">
        <v>0</v>
      </c>
      <c r="L35" s="60">
        <v>2</v>
      </c>
      <c r="M35" s="293">
        <f t="shared" si="15"/>
        <v>30</v>
      </c>
      <c r="N35" s="294">
        <f t="shared" si="2"/>
        <v>22.5</v>
      </c>
      <c r="O35" s="295" t="s">
        <v>117</v>
      </c>
      <c r="P35" s="59" t="s">
        <v>2</v>
      </c>
      <c r="Q35" s="62" t="s">
        <v>34</v>
      </c>
      <c r="R35" s="60"/>
      <c r="S35" s="297" t="s">
        <v>35</v>
      </c>
      <c r="T35" s="66"/>
      <c r="U35" s="57"/>
      <c r="V35" s="363" t="str">
        <f t="shared" si="16"/>
        <v/>
      </c>
      <c r="W35" s="299" t="str">
        <f t="shared" si="6"/>
        <v/>
      </c>
      <c r="X35" s="281"/>
      <c r="Y35" s="59"/>
      <c r="Z35" s="60"/>
      <c r="AA35" s="61"/>
      <c r="AB35" s="62" t="s">
        <v>0</v>
      </c>
      <c r="AC35" s="62"/>
      <c r="AD35" s="60"/>
      <c r="AE35" s="61"/>
      <c r="AF35" s="62"/>
      <c r="AG35" s="62"/>
      <c r="AH35" s="62"/>
      <c r="AI35" s="60"/>
      <c r="AJ35" s="61"/>
      <c r="AK35" s="62"/>
      <c r="AL35" s="63"/>
      <c r="AM35" s="969"/>
      <c r="AN35" s="300" t="s">
        <v>53</v>
      </c>
      <c r="AO35" s="417"/>
      <c r="AP35" s="245">
        <f t="shared" si="4"/>
        <v>30</v>
      </c>
      <c r="AQ35" s="265"/>
      <c r="AR35" s="301" t="str">
        <f>IF(ISNUMBER($AO35),IF(AND($AO35&gt;=60,$AO35&lt;=100),"●",""),"")</f>
        <v/>
      </c>
      <c r="AS35" s="66"/>
      <c r="AT35" s="79"/>
      <c r="AU35" s="79"/>
      <c r="AV35" s="79"/>
      <c r="AW35" s="305"/>
      <c r="AX35" s="82" t="str">
        <f>IF(ISNUMBER($AO35),IF(AND($AO35&gt;=60,$AO35&lt;=100),"●",""),"")</f>
        <v/>
      </c>
      <c r="AY35" s="79"/>
      <c r="AZ35" s="79"/>
      <c r="BA35" s="79"/>
      <c r="BB35" s="80"/>
      <c r="BC35" s="405" t="str">
        <f t="shared" si="5"/>
        <v/>
      </c>
      <c r="BD35" s="163"/>
      <c r="BE35" s="57"/>
      <c r="BF35" s="363" t="str">
        <f t="shared" si="13"/>
        <v/>
      </c>
      <c r="BG35" s="269"/>
      <c r="BH35" s="163"/>
      <c r="BI35" s="79"/>
      <c r="BJ35" s="305"/>
      <c r="BK35" s="66"/>
      <c r="BL35" s="79"/>
      <c r="BM35" s="371" t="str">
        <f t="shared" si="17"/>
        <v/>
      </c>
      <c r="BN35" s="269"/>
    </row>
    <row r="36" spans="1:66" s="290" customFormat="1" ht="15.95" customHeight="1">
      <c r="A36" s="269" t="s">
        <v>120</v>
      </c>
      <c r="B36" s="1549"/>
      <c r="C36" s="1561"/>
      <c r="D36" s="61" t="s">
        <v>210</v>
      </c>
      <c r="E36" s="1565"/>
      <c r="F36" s="265"/>
      <c r="G36" s="292" t="s">
        <v>242</v>
      </c>
      <c r="H36" s="293">
        <f t="shared" si="0"/>
        <v>2</v>
      </c>
      <c r="I36" s="61">
        <v>2</v>
      </c>
      <c r="J36" s="60">
        <v>0</v>
      </c>
      <c r="K36" s="61">
        <v>0</v>
      </c>
      <c r="L36" s="60">
        <v>0</v>
      </c>
      <c r="M36" s="293">
        <f t="shared" si="15"/>
        <v>30</v>
      </c>
      <c r="N36" s="294">
        <f t="shared" si="2"/>
        <v>22.5</v>
      </c>
      <c r="O36" s="295" t="s">
        <v>117</v>
      </c>
      <c r="P36" s="52"/>
      <c r="Q36" s="62" t="s">
        <v>32</v>
      </c>
      <c r="R36" s="196"/>
      <c r="S36" s="75" t="s">
        <v>225</v>
      </c>
      <c r="T36" s="477"/>
      <c r="U36" s="478"/>
      <c r="V36" s="363" t="str">
        <f>IF($W36="○",$N36,"")</f>
        <v/>
      </c>
      <c r="W36" s="299" t="str">
        <f t="shared" si="6"/>
        <v/>
      </c>
      <c r="X36" s="479"/>
      <c r="Y36" s="480"/>
      <c r="Z36" s="481"/>
      <c r="AA36" s="482"/>
      <c r="AB36" s="62" t="s">
        <v>2</v>
      </c>
      <c r="AC36" s="62"/>
      <c r="AD36" s="60"/>
      <c r="AE36" s="61"/>
      <c r="AF36" s="62"/>
      <c r="AG36" s="62"/>
      <c r="AH36" s="62"/>
      <c r="AI36" s="60"/>
      <c r="AJ36" s="61"/>
      <c r="AK36" s="62"/>
      <c r="AL36" s="63"/>
      <c r="AM36" s="969"/>
      <c r="AN36" s="131" t="s">
        <v>225</v>
      </c>
      <c r="AO36" s="417"/>
      <c r="AP36" s="245">
        <f t="shared" si="4"/>
        <v>30</v>
      </c>
      <c r="AQ36" s="265"/>
      <c r="AR36" s="306"/>
      <c r="AS36" s="66"/>
      <c r="AT36" s="79"/>
      <c r="AU36" s="79"/>
      <c r="AV36" s="79"/>
      <c r="AW36" s="305"/>
      <c r="AX36" s="66"/>
      <c r="AY36" s="79"/>
      <c r="AZ36" s="73" t="str">
        <f>IF(ISNUMBER($AO36),IF(AND($AO36&gt;=60,$AO36&lt;=100),"●",""),"")</f>
        <v/>
      </c>
      <c r="BA36" s="79"/>
      <c r="BB36" s="80"/>
      <c r="BC36" s="405" t="str">
        <f t="shared" si="5"/>
        <v/>
      </c>
      <c r="BD36" s="163"/>
      <c r="BE36" s="57"/>
      <c r="BF36" s="363" t="str">
        <f t="shared" si="13"/>
        <v/>
      </c>
      <c r="BG36" s="269"/>
      <c r="BH36" s="163"/>
      <c r="BI36" s="79"/>
      <c r="BJ36" s="305"/>
      <c r="BK36" s="66"/>
      <c r="BL36" s="79"/>
      <c r="BM36" s="371" t="str">
        <f t="shared" si="17"/>
        <v/>
      </c>
      <c r="BN36" s="269"/>
    </row>
    <row r="37" spans="1:66" s="290" customFormat="1" ht="15.95" customHeight="1">
      <c r="A37" s="269"/>
      <c r="B37" s="1549"/>
      <c r="C37" s="1561"/>
      <c r="D37" s="61" t="s">
        <v>210</v>
      </c>
      <c r="E37" s="1565"/>
      <c r="F37" s="265"/>
      <c r="G37" s="292" t="s">
        <v>82</v>
      </c>
      <c r="H37" s="293">
        <f t="shared" si="0"/>
        <v>2</v>
      </c>
      <c r="I37" s="61"/>
      <c r="J37" s="60">
        <v>0</v>
      </c>
      <c r="K37" s="61">
        <v>2</v>
      </c>
      <c r="L37" s="60">
        <v>0</v>
      </c>
      <c r="M37" s="293">
        <f t="shared" si="15"/>
        <v>30</v>
      </c>
      <c r="N37" s="294">
        <f t="shared" si="2"/>
        <v>22.5</v>
      </c>
      <c r="O37" s="295" t="s">
        <v>117</v>
      </c>
      <c r="P37" s="59"/>
      <c r="Q37" s="62" t="s">
        <v>32</v>
      </c>
      <c r="R37" s="60"/>
      <c r="S37" s="297" t="s">
        <v>225</v>
      </c>
      <c r="T37" s="66"/>
      <c r="U37" s="57"/>
      <c r="V37" s="363" t="str">
        <f>IF($W37="○",$N37,"")</f>
        <v/>
      </c>
      <c r="W37" s="299" t="str">
        <f t="shared" si="6"/>
        <v/>
      </c>
      <c r="X37" s="281"/>
      <c r="Y37" s="59"/>
      <c r="Z37" s="60"/>
      <c r="AA37" s="61"/>
      <c r="AB37" s="62" t="s">
        <v>2</v>
      </c>
      <c r="AC37" s="62"/>
      <c r="AD37" s="60"/>
      <c r="AE37" s="61"/>
      <c r="AF37" s="62"/>
      <c r="AG37" s="62"/>
      <c r="AH37" s="62"/>
      <c r="AI37" s="60"/>
      <c r="AJ37" s="61"/>
      <c r="AK37" s="62"/>
      <c r="AL37" s="63"/>
      <c r="AM37" s="969"/>
      <c r="AN37" s="300" t="s">
        <v>225</v>
      </c>
      <c r="AO37" s="417"/>
      <c r="AP37" s="245">
        <f t="shared" si="4"/>
        <v>30</v>
      </c>
      <c r="AQ37" s="265"/>
      <c r="AR37" s="306"/>
      <c r="AS37" s="66"/>
      <c r="AT37" s="79"/>
      <c r="AU37" s="79"/>
      <c r="AV37" s="79"/>
      <c r="AW37" s="305"/>
      <c r="AX37" s="66"/>
      <c r="AY37" s="79"/>
      <c r="AZ37" s="73" t="str">
        <f>IF(ISNUMBER($AO37),IF(AND($AO37&gt;=60,$AO37&lt;=100),"●",""),"")</f>
        <v/>
      </c>
      <c r="BA37" s="516"/>
      <c r="BB37" s="80"/>
      <c r="BC37" s="405" t="str">
        <f t="shared" si="5"/>
        <v/>
      </c>
      <c r="BD37" s="163"/>
      <c r="BE37" s="57"/>
      <c r="BF37" s="363" t="str">
        <f t="shared" si="13"/>
        <v/>
      </c>
      <c r="BG37" s="269"/>
      <c r="BH37" s="163"/>
      <c r="BI37" s="79"/>
      <c r="BJ37" s="305"/>
      <c r="BK37" s="66"/>
      <c r="BL37" s="79"/>
      <c r="BM37" s="371" t="str">
        <f t="shared" si="17"/>
        <v/>
      </c>
      <c r="BN37" s="269"/>
    </row>
    <row r="38" spans="1:66" s="290" customFormat="1" ht="15.95" customHeight="1">
      <c r="A38" s="269"/>
      <c r="B38" s="1549"/>
      <c r="C38" s="1561"/>
      <c r="D38" s="61" t="s">
        <v>210</v>
      </c>
      <c r="E38" s="1565"/>
      <c r="F38" s="265"/>
      <c r="G38" s="292" t="s">
        <v>83</v>
      </c>
      <c r="H38" s="293">
        <f t="shared" si="0"/>
        <v>2</v>
      </c>
      <c r="I38" s="61"/>
      <c r="J38" s="60">
        <v>0</v>
      </c>
      <c r="K38" s="61">
        <v>0</v>
      </c>
      <c r="L38" s="60">
        <v>2</v>
      </c>
      <c r="M38" s="293">
        <f t="shared" si="15"/>
        <v>30</v>
      </c>
      <c r="N38" s="294">
        <f t="shared" si="2"/>
        <v>22.5</v>
      </c>
      <c r="O38" s="295" t="s">
        <v>117</v>
      </c>
      <c r="P38" s="59"/>
      <c r="Q38" s="62" t="s">
        <v>29</v>
      </c>
      <c r="R38" s="60"/>
      <c r="S38" s="297" t="s">
        <v>195</v>
      </c>
      <c r="T38" s="66"/>
      <c r="U38" s="57"/>
      <c r="V38" s="363" t="str">
        <f>IF($W38="○",$N38,"")</f>
        <v/>
      </c>
      <c r="W38" s="299" t="str">
        <f t="shared" si="6"/>
        <v/>
      </c>
      <c r="X38" s="281"/>
      <c r="Y38" s="59"/>
      <c r="Z38" s="60"/>
      <c r="AA38" s="61"/>
      <c r="AB38" s="62" t="s">
        <v>2</v>
      </c>
      <c r="AC38" s="62"/>
      <c r="AD38" s="60"/>
      <c r="AE38" s="61"/>
      <c r="AF38" s="62"/>
      <c r="AG38" s="62"/>
      <c r="AH38" s="62"/>
      <c r="AI38" s="60"/>
      <c r="AJ38" s="61"/>
      <c r="AK38" s="62"/>
      <c r="AL38" s="63"/>
      <c r="AM38" s="969"/>
      <c r="AN38" s="300" t="s">
        <v>195</v>
      </c>
      <c r="AO38" s="417"/>
      <c r="AP38" s="245">
        <f t="shared" si="4"/>
        <v>30</v>
      </c>
      <c r="AQ38" s="265"/>
      <c r="AR38" s="306"/>
      <c r="AS38" s="66"/>
      <c r="AT38" s="79"/>
      <c r="AU38" s="79"/>
      <c r="AV38" s="79"/>
      <c r="AW38" s="305"/>
      <c r="AX38" s="517"/>
      <c r="AY38" s="79"/>
      <c r="AZ38" s="79"/>
      <c r="BA38" s="73" t="str">
        <f>IF(ISNUMBER($AO38),IF(AND($AO38&gt;=60,$AO38&lt;=100),"●",""),"")</f>
        <v/>
      </c>
      <c r="BB38" s="80"/>
      <c r="BC38" s="405" t="str">
        <f t="shared" si="5"/>
        <v/>
      </c>
      <c r="BD38" s="163"/>
      <c r="BE38" s="57"/>
      <c r="BF38" s="363" t="str">
        <f t="shared" si="13"/>
        <v/>
      </c>
      <c r="BG38" s="269"/>
      <c r="BH38" s="163"/>
      <c r="BI38" s="79"/>
      <c r="BJ38" s="305"/>
      <c r="BK38" s="66"/>
      <c r="BL38" s="79"/>
      <c r="BM38" s="371" t="str">
        <f t="shared" si="17"/>
        <v/>
      </c>
      <c r="BN38" s="269"/>
    </row>
    <row r="39" spans="1:66" s="290" customFormat="1" ht="15.95" customHeight="1">
      <c r="A39" s="269"/>
      <c r="B39" s="1549"/>
      <c r="C39" s="1561"/>
      <c r="D39" s="61" t="s">
        <v>210</v>
      </c>
      <c r="E39" s="1565"/>
      <c r="F39" s="265"/>
      <c r="G39" s="292" t="s">
        <v>79</v>
      </c>
      <c r="H39" s="293">
        <f t="shared" si="0"/>
        <v>2</v>
      </c>
      <c r="I39" s="61">
        <v>0</v>
      </c>
      <c r="J39" s="60">
        <v>0</v>
      </c>
      <c r="K39" s="61">
        <v>2</v>
      </c>
      <c r="L39" s="60">
        <v>0</v>
      </c>
      <c r="M39" s="293">
        <f t="shared" si="15"/>
        <v>30</v>
      </c>
      <c r="N39" s="294">
        <f t="shared" si="2"/>
        <v>22.5</v>
      </c>
      <c r="O39" s="295" t="s">
        <v>117</v>
      </c>
      <c r="P39" s="59" t="s">
        <v>2</v>
      </c>
      <c r="Q39" s="62" t="s">
        <v>29</v>
      </c>
      <c r="R39" s="60"/>
      <c r="S39" s="297" t="s">
        <v>30</v>
      </c>
      <c r="T39" s="66"/>
      <c r="U39" s="57"/>
      <c r="V39" s="363" t="str">
        <f t="shared" si="16"/>
        <v/>
      </c>
      <c r="W39" s="299" t="str">
        <f t="shared" si="6"/>
        <v/>
      </c>
      <c r="X39" s="281"/>
      <c r="Y39" s="59"/>
      <c r="Z39" s="60"/>
      <c r="AA39" s="61"/>
      <c r="AB39" s="62" t="s">
        <v>0</v>
      </c>
      <c r="AC39" s="62"/>
      <c r="AD39" s="60"/>
      <c r="AE39" s="61"/>
      <c r="AF39" s="62"/>
      <c r="AG39" s="62"/>
      <c r="AH39" s="62"/>
      <c r="AI39" s="60"/>
      <c r="AJ39" s="61"/>
      <c r="AK39" s="62"/>
      <c r="AL39" s="63"/>
      <c r="AM39" s="969"/>
      <c r="AN39" s="300" t="s">
        <v>207</v>
      </c>
      <c r="AO39" s="417"/>
      <c r="AP39" s="245">
        <f t="shared" si="4"/>
        <v>30</v>
      </c>
      <c r="AQ39" s="370"/>
      <c r="AR39" s="301" t="str">
        <f>IF(ISNUMBER($AO39),IF(AND($AO39&gt;=60,$AO39&lt;=100),"●",""),"")</f>
        <v/>
      </c>
      <c r="AS39" s="66"/>
      <c r="AT39" s="79"/>
      <c r="AU39" s="79"/>
      <c r="AV39" s="79"/>
      <c r="AW39" s="305"/>
      <c r="AX39" s="66"/>
      <c r="AY39" s="79"/>
      <c r="AZ39" s="79"/>
      <c r="BA39" s="73" t="str">
        <f>IF(ISNUMBER($AO39),IF(AND($AO39&gt;=60,$AO39&lt;=100),"●",""),"")</f>
        <v/>
      </c>
      <c r="BB39" s="80"/>
      <c r="BC39" s="405" t="str">
        <f t="shared" si="5"/>
        <v/>
      </c>
      <c r="BD39" s="163"/>
      <c r="BE39" s="57"/>
      <c r="BF39" s="363" t="str">
        <f t="shared" si="13"/>
        <v/>
      </c>
      <c r="BG39" s="269"/>
      <c r="BH39" s="163"/>
      <c r="BI39" s="79"/>
      <c r="BJ39" s="305"/>
      <c r="BK39" s="66"/>
      <c r="BL39" s="79"/>
      <c r="BM39" s="371" t="str">
        <f t="shared" si="17"/>
        <v/>
      </c>
      <c r="BN39" s="269"/>
    </row>
    <row r="40" spans="1:66" s="290" customFormat="1" ht="15.95" customHeight="1">
      <c r="A40" s="269"/>
      <c r="B40" s="1549"/>
      <c r="C40" s="1561"/>
      <c r="D40" s="61" t="s">
        <v>210</v>
      </c>
      <c r="E40" s="1565"/>
      <c r="F40" s="265"/>
      <c r="G40" s="292" t="s">
        <v>86</v>
      </c>
      <c r="H40" s="293">
        <f t="shared" si="0"/>
        <v>2</v>
      </c>
      <c r="I40" s="61">
        <v>0</v>
      </c>
      <c r="J40" s="60">
        <v>0</v>
      </c>
      <c r="K40" s="61">
        <v>2</v>
      </c>
      <c r="L40" s="60">
        <v>0</v>
      </c>
      <c r="M40" s="293">
        <f t="shared" si="15"/>
        <v>30</v>
      </c>
      <c r="N40" s="294">
        <f t="shared" si="2"/>
        <v>22.5</v>
      </c>
      <c r="O40" s="295" t="s">
        <v>117</v>
      </c>
      <c r="P40" s="59"/>
      <c r="Q40" s="62" t="s">
        <v>29</v>
      </c>
      <c r="R40" s="60"/>
      <c r="S40" s="297" t="s">
        <v>195</v>
      </c>
      <c r="T40" s="66"/>
      <c r="U40" s="57"/>
      <c r="V40" s="363" t="str">
        <f>IF($W40="○",$N40,"")</f>
        <v/>
      </c>
      <c r="W40" s="299" t="str">
        <f t="shared" si="6"/>
        <v/>
      </c>
      <c r="X40" s="281"/>
      <c r="Y40" s="59"/>
      <c r="Z40" s="60"/>
      <c r="AA40" s="61"/>
      <c r="AB40" s="62" t="s">
        <v>2</v>
      </c>
      <c r="AC40" s="62"/>
      <c r="AD40" s="60"/>
      <c r="AE40" s="61"/>
      <c r="AF40" s="62"/>
      <c r="AG40" s="62"/>
      <c r="AH40" s="62"/>
      <c r="AI40" s="60"/>
      <c r="AJ40" s="61"/>
      <c r="AK40" s="62"/>
      <c r="AL40" s="63"/>
      <c r="AM40" s="969"/>
      <c r="AN40" s="300" t="s">
        <v>195</v>
      </c>
      <c r="AO40" s="417"/>
      <c r="AP40" s="245">
        <f t="shared" si="4"/>
        <v>30</v>
      </c>
      <c r="AQ40" s="265"/>
      <c r="AR40" s="306"/>
      <c r="AS40" s="66"/>
      <c r="AT40" s="79"/>
      <c r="AU40" s="79"/>
      <c r="AV40" s="79"/>
      <c r="AW40" s="305"/>
      <c r="AX40" s="66"/>
      <c r="AY40" s="79"/>
      <c r="AZ40" s="79"/>
      <c r="BA40" s="73" t="str">
        <f>IF(ISNUMBER($AO40),IF(AND($AO40&gt;=60,$AO40&lt;=100),"●",""),"")</f>
        <v/>
      </c>
      <c r="BB40" s="80"/>
      <c r="BC40" s="405" t="str">
        <f t="shared" si="5"/>
        <v/>
      </c>
      <c r="BD40" s="163"/>
      <c r="BE40" s="57"/>
      <c r="BF40" s="363" t="str">
        <f t="shared" si="13"/>
        <v/>
      </c>
      <c r="BG40" s="269"/>
      <c r="BH40" s="163"/>
      <c r="BI40" s="79"/>
      <c r="BJ40" s="305"/>
      <c r="BK40" s="66"/>
      <c r="BL40" s="79"/>
      <c r="BM40" s="371" t="str">
        <f t="shared" si="17"/>
        <v/>
      </c>
      <c r="BN40" s="269"/>
    </row>
    <row r="41" spans="1:66" s="290" customFormat="1" ht="15.95" customHeight="1">
      <c r="A41" s="269"/>
      <c r="B41" s="1549"/>
      <c r="C41" s="1561"/>
      <c r="D41" s="61" t="s">
        <v>210</v>
      </c>
      <c r="E41" s="1565"/>
      <c r="F41" s="265"/>
      <c r="G41" s="292" t="s">
        <v>78</v>
      </c>
      <c r="H41" s="293">
        <f t="shared" si="0"/>
        <v>2</v>
      </c>
      <c r="I41" s="61">
        <v>0</v>
      </c>
      <c r="J41" s="60">
        <v>0</v>
      </c>
      <c r="K41" s="61">
        <v>0</v>
      </c>
      <c r="L41" s="60">
        <v>2</v>
      </c>
      <c r="M41" s="293">
        <f t="shared" si="15"/>
        <v>30</v>
      </c>
      <c r="N41" s="294">
        <f t="shared" si="2"/>
        <v>22.5</v>
      </c>
      <c r="O41" s="295" t="s">
        <v>117</v>
      </c>
      <c r="P41" s="59" t="s">
        <v>2</v>
      </c>
      <c r="Q41" s="62" t="s">
        <v>34</v>
      </c>
      <c r="R41" s="60"/>
      <c r="S41" s="297" t="s">
        <v>35</v>
      </c>
      <c r="T41" s="66"/>
      <c r="U41" s="79"/>
      <c r="V41" s="363" t="str">
        <f t="shared" si="16"/>
        <v/>
      </c>
      <c r="W41" s="299" t="str">
        <f t="shared" si="6"/>
        <v/>
      </c>
      <c r="X41" s="281"/>
      <c r="Y41" s="59"/>
      <c r="Z41" s="60"/>
      <c r="AA41" s="61"/>
      <c r="AB41" s="62" t="s">
        <v>0</v>
      </c>
      <c r="AC41" s="62"/>
      <c r="AD41" s="60"/>
      <c r="AE41" s="61"/>
      <c r="AF41" s="62"/>
      <c r="AG41" s="62"/>
      <c r="AH41" s="62"/>
      <c r="AI41" s="60"/>
      <c r="AJ41" s="61"/>
      <c r="AK41" s="62"/>
      <c r="AL41" s="63"/>
      <c r="AM41" s="969"/>
      <c r="AN41" s="300" t="s">
        <v>53</v>
      </c>
      <c r="AO41" s="417"/>
      <c r="AP41" s="245">
        <f t="shared" si="4"/>
        <v>30</v>
      </c>
      <c r="AQ41" s="369"/>
      <c r="AR41" s="301" t="str">
        <f t="shared" si="7"/>
        <v/>
      </c>
      <c r="AS41" s="66"/>
      <c r="AT41" s="79"/>
      <c r="AU41" s="79"/>
      <c r="AV41" s="79"/>
      <c r="AW41" s="305"/>
      <c r="AX41" s="82" t="str">
        <f>IF(ISNUMBER($AO41),IF(AND($AO41&gt;=60,$AO41&lt;=100),"●",""),"")</f>
        <v/>
      </c>
      <c r="AY41" s="79"/>
      <c r="AZ41" s="79"/>
      <c r="BA41" s="79"/>
      <c r="BB41" s="80"/>
      <c r="BC41" s="405" t="str">
        <f t="shared" si="5"/>
        <v/>
      </c>
      <c r="BD41" s="163"/>
      <c r="BE41" s="79"/>
      <c r="BF41" s="363" t="str">
        <f t="shared" si="13"/>
        <v/>
      </c>
      <c r="BG41" s="269"/>
      <c r="BH41" s="163"/>
      <c r="BI41" s="79"/>
      <c r="BJ41" s="305"/>
      <c r="BK41" s="66"/>
      <c r="BL41" s="79"/>
      <c r="BM41" s="371" t="str">
        <f t="shared" si="17"/>
        <v/>
      </c>
      <c r="BN41" s="269"/>
    </row>
    <row r="42" spans="1:66" s="290" customFormat="1" ht="15.95" customHeight="1">
      <c r="A42" s="269"/>
      <c r="B42" s="1549"/>
      <c r="C42" s="1561"/>
      <c r="D42" s="61" t="s">
        <v>210</v>
      </c>
      <c r="E42" s="1565"/>
      <c r="F42" s="265"/>
      <c r="G42" s="292" t="s">
        <v>219</v>
      </c>
      <c r="H42" s="293">
        <f t="shared" si="0"/>
        <v>2</v>
      </c>
      <c r="I42" s="61"/>
      <c r="J42" s="60">
        <v>0</v>
      </c>
      <c r="K42" s="61"/>
      <c r="L42" s="60">
        <v>2</v>
      </c>
      <c r="M42" s="293">
        <f t="shared" si="15"/>
        <v>30</v>
      </c>
      <c r="N42" s="294">
        <f t="shared" si="2"/>
        <v>22.5</v>
      </c>
      <c r="O42" s="295" t="s">
        <v>117</v>
      </c>
      <c r="P42" s="59" t="s">
        <v>75</v>
      </c>
      <c r="Q42" s="62" t="s">
        <v>224</v>
      </c>
      <c r="R42" s="60"/>
      <c r="S42" s="297" t="s">
        <v>76</v>
      </c>
      <c r="T42" s="66"/>
      <c r="U42" s="348" t="str">
        <f>IF($W42="○",$N42,"")</f>
        <v/>
      </c>
      <c r="V42" s="349"/>
      <c r="W42" s="299" t="str">
        <f t="shared" si="6"/>
        <v/>
      </c>
      <c r="X42" s="281"/>
      <c r="Y42" s="59"/>
      <c r="Z42" s="60"/>
      <c r="AA42" s="61"/>
      <c r="AB42" s="62" t="s">
        <v>2</v>
      </c>
      <c r="AC42" s="62"/>
      <c r="AD42" s="60"/>
      <c r="AE42" s="61"/>
      <c r="AF42" s="62"/>
      <c r="AG42" s="62"/>
      <c r="AH42" s="62"/>
      <c r="AI42" s="60"/>
      <c r="AJ42" s="61"/>
      <c r="AK42" s="62"/>
      <c r="AL42" s="63"/>
      <c r="AM42" s="969"/>
      <c r="AN42" s="300" t="s">
        <v>54</v>
      </c>
      <c r="AO42" s="417"/>
      <c r="AP42" s="245">
        <f t="shared" si="4"/>
        <v>30</v>
      </c>
      <c r="AQ42" s="265"/>
      <c r="AR42" s="306"/>
      <c r="AS42" s="66"/>
      <c r="AT42" s="79"/>
      <c r="AU42" s="79"/>
      <c r="AV42" s="73" t="str">
        <f>IF(ISNUMBER($AO42),IF(AND($AO42&gt;=60,$AO42&lt;=100),"●",""),"")</f>
        <v/>
      </c>
      <c r="AW42" s="196" t="str">
        <f>IF(ISNUMBER($AO42),IF(AND($AO42&gt;=60,$AO42&lt;=100),"●",""),"")</f>
        <v/>
      </c>
      <c r="AX42" s="66"/>
      <c r="AY42" s="73" t="str">
        <f>IF(ISNUMBER($AO42),IF(AND($AO42&gt;=60,$AO42&lt;=100),"●",""),"")</f>
        <v/>
      </c>
      <c r="AZ42" s="79"/>
      <c r="BA42" s="79"/>
      <c r="BB42" s="80"/>
      <c r="BC42" s="405" t="str">
        <f t="shared" si="5"/>
        <v/>
      </c>
      <c r="BD42" s="163"/>
      <c r="BE42" s="348" t="str">
        <f>IF(ISNUMBER($AO42),IF(AND($AO42&gt;=60,$AO42&lt;=100),($AP42)*45/60,""),"")</f>
        <v/>
      </c>
      <c r="BF42" s="349"/>
      <c r="BG42" s="269"/>
      <c r="BH42" s="163"/>
      <c r="BI42" s="79"/>
      <c r="BJ42" s="305"/>
      <c r="BK42" s="66"/>
      <c r="BL42" s="79"/>
      <c r="BM42" s="371" t="str">
        <f t="shared" si="17"/>
        <v/>
      </c>
      <c r="BN42" s="269"/>
    </row>
    <row r="43" spans="1:66" s="290" customFormat="1" ht="15.95" customHeight="1">
      <c r="A43" s="269"/>
      <c r="B43" s="1549"/>
      <c r="C43" s="1561"/>
      <c r="D43" s="61" t="s">
        <v>210</v>
      </c>
      <c r="E43" s="1565"/>
      <c r="F43" s="265"/>
      <c r="G43" s="292" t="s">
        <v>45</v>
      </c>
      <c r="H43" s="293">
        <f t="shared" si="0"/>
        <v>2</v>
      </c>
      <c r="I43" s="61">
        <v>0</v>
      </c>
      <c r="J43" s="60">
        <v>2</v>
      </c>
      <c r="K43" s="61">
        <v>0</v>
      </c>
      <c r="L43" s="60">
        <v>0</v>
      </c>
      <c r="M43" s="293">
        <f t="shared" si="15"/>
        <v>30</v>
      </c>
      <c r="N43" s="294">
        <f>M43*45/60</f>
        <v>22.5</v>
      </c>
      <c r="O43" s="295" t="s">
        <v>117</v>
      </c>
      <c r="P43" s="59" t="s">
        <v>215</v>
      </c>
      <c r="Q43" s="62" t="s">
        <v>224</v>
      </c>
      <c r="R43" s="60"/>
      <c r="S43" s="297" t="s">
        <v>216</v>
      </c>
      <c r="T43" s="66"/>
      <c r="U43" s="348" t="str">
        <f>IF($W43="○",$N43,"")</f>
        <v/>
      </c>
      <c r="V43" s="349"/>
      <c r="W43" s="299" t="str">
        <f>IF($AO43&gt;=60,"○","")</f>
        <v/>
      </c>
      <c r="X43" s="281"/>
      <c r="Y43" s="59"/>
      <c r="Z43" s="60"/>
      <c r="AA43" s="61"/>
      <c r="AB43" s="62" t="s">
        <v>2</v>
      </c>
      <c r="AC43" s="62"/>
      <c r="AD43" s="60"/>
      <c r="AE43" s="61"/>
      <c r="AF43" s="62"/>
      <c r="AG43" s="62"/>
      <c r="AH43" s="62"/>
      <c r="AI43" s="60"/>
      <c r="AJ43" s="61"/>
      <c r="AK43" s="62"/>
      <c r="AL43" s="63"/>
      <c r="AM43" s="969"/>
      <c r="AN43" s="300" t="s">
        <v>57</v>
      </c>
      <c r="AO43" s="417"/>
      <c r="AP43" s="245">
        <f t="shared" si="4"/>
        <v>30</v>
      </c>
      <c r="AQ43" s="265"/>
      <c r="AR43" s="306"/>
      <c r="AS43" s="66"/>
      <c r="AT43" s="79"/>
      <c r="AU43" s="79"/>
      <c r="AV43" s="79"/>
      <c r="AW43" s="196" t="str">
        <f>IF(ISNUMBER($AO43),IF(AND($AO43&gt;=60,$AO43&lt;=100),"●",""),"")</f>
        <v/>
      </c>
      <c r="AX43" s="517"/>
      <c r="AY43" s="73" t="str">
        <f>IF(ISNUMBER($AO43),IF(AND($AO43&gt;=60,$AO43&lt;=100),"●",""),"")</f>
        <v/>
      </c>
      <c r="AZ43" s="79"/>
      <c r="BA43" s="79"/>
      <c r="BB43" s="80"/>
      <c r="BC43" s="405" t="str">
        <f t="shared" si="5"/>
        <v/>
      </c>
      <c r="BD43" s="163"/>
      <c r="BE43" s="348" t="str">
        <f>IF(ISNUMBER($AO43),IF(AND($AO43&gt;=60,$AO43&lt;=100),($AP43)*45/60,""),"")</f>
        <v/>
      </c>
      <c r="BF43" s="349"/>
      <c r="BG43" s="269"/>
      <c r="BH43" s="163"/>
      <c r="BI43" s="79"/>
      <c r="BJ43" s="305"/>
      <c r="BK43" s="66"/>
      <c r="BL43" s="79"/>
      <c r="BM43" s="371" t="str">
        <f t="shared" si="17"/>
        <v/>
      </c>
      <c r="BN43" s="269"/>
    </row>
    <row r="44" spans="1:66" s="290" customFormat="1" ht="15.95" customHeight="1">
      <c r="A44" s="269"/>
      <c r="B44" s="1549"/>
      <c r="C44" s="1561"/>
      <c r="D44" s="61" t="s">
        <v>210</v>
      </c>
      <c r="E44" s="1565"/>
      <c r="F44" s="265"/>
      <c r="G44" s="292" t="s">
        <v>46</v>
      </c>
      <c r="H44" s="293">
        <f t="shared" si="0"/>
        <v>2</v>
      </c>
      <c r="I44" s="61"/>
      <c r="J44" s="60">
        <v>0</v>
      </c>
      <c r="K44" s="61">
        <v>0</v>
      </c>
      <c r="L44" s="60">
        <v>2</v>
      </c>
      <c r="M44" s="293">
        <f t="shared" si="15"/>
        <v>30</v>
      </c>
      <c r="N44" s="294">
        <f>M44*45/60</f>
        <v>22.5</v>
      </c>
      <c r="O44" s="295" t="s">
        <v>117</v>
      </c>
      <c r="P44" s="59" t="s">
        <v>215</v>
      </c>
      <c r="Q44" s="62"/>
      <c r="R44" s="60"/>
      <c r="S44" s="297" t="s">
        <v>215</v>
      </c>
      <c r="T44" s="66"/>
      <c r="U44" s="57"/>
      <c r="V44" s="363" t="str">
        <f>IF($W44="○",$N44,"")</f>
        <v/>
      </c>
      <c r="W44" s="299" t="str">
        <f>IF($AO44&gt;=60,"○","")</f>
        <v/>
      </c>
      <c r="X44" s="281"/>
      <c r="Y44" s="59"/>
      <c r="Z44" s="60"/>
      <c r="AA44" s="61"/>
      <c r="AB44" s="62" t="s">
        <v>2</v>
      </c>
      <c r="AC44" s="62"/>
      <c r="AD44" s="60"/>
      <c r="AE44" s="61"/>
      <c r="AF44" s="62"/>
      <c r="AG44" s="62"/>
      <c r="AH44" s="62"/>
      <c r="AI44" s="60"/>
      <c r="AJ44" s="61"/>
      <c r="AK44" s="62"/>
      <c r="AL44" s="63"/>
      <c r="AM44" s="969"/>
      <c r="AN44" s="300" t="s">
        <v>208</v>
      </c>
      <c r="AO44" s="417"/>
      <c r="AP44" s="245">
        <f t="shared" si="4"/>
        <v>30</v>
      </c>
      <c r="AQ44" s="265"/>
      <c r="AR44" s="306"/>
      <c r="AS44" s="66"/>
      <c r="AT44" s="79"/>
      <c r="AU44" s="79"/>
      <c r="AV44" s="79"/>
      <c r="AW44" s="196" t="str">
        <f t="shared" ref="AW44:AW52" si="18">IF(ISNUMBER($AO44),IF(AND($AO44&gt;=60,$AO44&lt;=100),"●",""),"")</f>
        <v/>
      </c>
      <c r="AX44" s="66"/>
      <c r="AY44" s="516"/>
      <c r="AZ44" s="79"/>
      <c r="BA44" s="79"/>
      <c r="BB44" s="80"/>
      <c r="BC44" s="405" t="str">
        <f t="shared" si="5"/>
        <v/>
      </c>
      <c r="BD44" s="163"/>
      <c r="BE44" s="57"/>
      <c r="BF44" s="363" t="str">
        <f>IF(ISNUMBER($AO44),IF(AND($AO44&gt;=60,$AO44&lt;=100),($AP44)*45/60,""),"")</f>
        <v/>
      </c>
      <c r="BG44" s="269"/>
      <c r="BH44" s="163"/>
      <c r="BI44" s="79"/>
      <c r="BJ44" s="305"/>
      <c r="BK44" s="66"/>
      <c r="BL44" s="79"/>
      <c r="BM44" s="371" t="str">
        <f t="shared" si="17"/>
        <v/>
      </c>
      <c r="BN44" s="269"/>
    </row>
    <row r="45" spans="1:66" s="290" customFormat="1" ht="15.95" customHeight="1">
      <c r="A45" s="269"/>
      <c r="B45" s="1549"/>
      <c r="C45" s="1561"/>
      <c r="D45" s="61" t="s">
        <v>210</v>
      </c>
      <c r="E45" s="1565"/>
      <c r="F45" s="265"/>
      <c r="G45" s="292" t="s">
        <v>221</v>
      </c>
      <c r="H45" s="293">
        <f t="shared" si="0"/>
        <v>2</v>
      </c>
      <c r="I45" s="61">
        <v>0</v>
      </c>
      <c r="J45" s="60">
        <v>2</v>
      </c>
      <c r="K45" s="61">
        <v>0</v>
      </c>
      <c r="L45" s="60">
        <v>0</v>
      </c>
      <c r="M45" s="293">
        <f t="shared" si="15"/>
        <v>30</v>
      </c>
      <c r="N45" s="294">
        <f>M45*45/60</f>
        <v>22.5</v>
      </c>
      <c r="O45" s="295" t="s">
        <v>117</v>
      </c>
      <c r="P45" s="52" t="s">
        <v>75</v>
      </c>
      <c r="Q45" s="62" t="s">
        <v>224</v>
      </c>
      <c r="R45" s="196"/>
      <c r="S45" s="75" t="s">
        <v>76</v>
      </c>
      <c r="T45" s="66"/>
      <c r="U45" s="348" t="str">
        <f>IF($W45="○",$N45,"")</f>
        <v/>
      </c>
      <c r="V45" s="349"/>
      <c r="W45" s="299" t="str">
        <f>IF($AO45&gt;=60,"○","")</f>
        <v/>
      </c>
      <c r="X45" s="281"/>
      <c r="Y45" s="59"/>
      <c r="Z45" s="60"/>
      <c r="AA45" s="61"/>
      <c r="AB45" s="62" t="s">
        <v>2</v>
      </c>
      <c r="AC45" s="62"/>
      <c r="AD45" s="60"/>
      <c r="AE45" s="61"/>
      <c r="AF45" s="62"/>
      <c r="AG45" s="62"/>
      <c r="AH45" s="62"/>
      <c r="AI45" s="60"/>
      <c r="AJ45" s="61"/>
      <c r="AK45" s="62"/>
      <c r="AL45" s="63"/>
      <c r="AM45" s="969"/>
      <c r="AN45" s="131" t="s">
        <v>54</v>
      </c>
      <c r="AO45" s="417"/>
      <c r="AP45" s="245">
        <f t="shared" si="4"/>
        <v>30</v>
      </c>
      <c r="AQ45" s="265"/>
      <c r="AR45" s="306"/>
      <c r="AS45" s="66"/>
      <c r="AT45" s="79"/>
      <c r="AU45" s="79"/>
      <c r="AV45" s="73" t="str">
        <f>IF(ISNUMBER($AO45),IF(AND($AO45&gt;=60,$AO45&lt;=100),"●",""),"")</f>
        <v/>
      </c>
      <c r="AW45" s="196" t="str">
        <f t="shared" si="18"/>
        <v/>
      </c>
      <c r="AX45" s="66"/>
      <c r="AY45" s="73" t="str">
        <f>IF(ISNUMBER($AO45),IF(AND($AO45&gt;=60,$AO45&lt;=100),"●",""),"")</f>
        <v/>
      </c>
      <c r="AZ45" s="79"/>
      <c r="BA45" s="79"/>
      <c r="BB45" s="80"/>
      <c r="BC45" s="405" t="str">
        <f t="shared" si="5"/>
        <v/>
      </c>
      <c r="BD45" s="163"/>
      <c r="BE45" s="348" t="str">
        <f>IF(ISNUMBER($AO45),IF(AND($AO45&gt;=60,$AO45&lt;=100),($AP45)*45/60,""),"")</f>
        <v/>
      </c>
      <c r="BF45" s="349"/>
      <c r="BG45" s="269"/>
      <c r="BH45" s="163"/>
      <c r="BI45" s="79"/>
      <c r="BJ45" s="305"/>
      <c r="BK45" s="66"/>
      <c r="BL45" s="79"/>
      <c r="BM45" s="371" t="str">
        <f t="shared" si="17"/>
        <v/>
      </c>
      <c r="BN45" s="269"/>
    </row>
    <row r="46" spans="1:66" s="290" customFormat="1" ht="15.95" customHeight="1">
      <c r="A46" s="269"/>
      <c r="B46" s="1549"/>
      <c r="C46" s="1561"/>
      <c r="D46" s="61" t="s">
        <v>210</v>
      </c>
      <c r="E46" s="1565"/>
      <c r="F46" s="265"/>
      <c r="G46" s="292" t="s">
        <v>220</v>
      </c>
      <c r="H46" s="293">
        <f t="shared" si="0"/>
        <v>2</v>
      </c>
      <c r="I46" s="61">
        <v>0</v>
      </c>
      <c r="J46" s="60">
        <v>2</v>
      </c>
      <c r="K46" s="61">
        <v>0</v>
      </c>
      <c r="L46" s="60">
        <v>0</v>
      </c>
      <c r="M46" s="293">
        <f t="shared" si="15"/>
        <v>30</v>
      </c>
      <c r="N46" s="294">
        <f t="shared" si="2"/>
        <v>22.5</v>
      </c>
      <c r="O46" s="295" t="s">
        <v>117</v>
      </c>
      <c r="P46" s="59" t="s">
        <v>75</v>
      </c>
      <c r="Q46" s="62" t="s">
        <v>225</v>
      </c>
      <c r="R46" s="60"/>
      <c r="S46" s="297" t="s">
        <v>223</v>
      </c>
      <c r="T46" s="66"/>
      <c r="U46" s="57"/>
      <c r="V46" s="363" t="str">
        <f t="shared" ref="V46:V51" si="19">IF($W46="○",$N46,"")</f>
        <v/>
      </c>
      <c r="W46" s="299" t="str">
        <f t="shared" si="6"/>
        <v/>
      </c>
      <c r="X46" s="281"/>
      <c r="Y46" s="59"/>
      <c r="Z46" s="60"/>
      <c r="AA46" s="61"/>
      <c r="AB46" s="62" t="s">
        <v>2</v>
      </c>
      <c r="AC46" s="62"/>
      <c r="AD46" s="60"/>
      <c r="AE46" s="61"/>
      <c r="AF46" s="62"/>
      <c r="AG46" s="62"/>
      <c r="AH46" s="62"/>
      <c r="AI46" s="60"/>
      <c r="AJ46" s="61"/>
      <c r="AK46" s="62"/>
      <c r="AL46" s="63"/>
      <c r="AM46" s="969"/>
      <c r="AN46" s="300" t="s">
        <v>55</v>
      </c>
      <c r="AO46" s="417"/>
      <c r="AP46" s="245">
        <f t="shared" si="4"/>
        <v>30</v>
      </c>
      <c r="AQ46" s="265"/>
      <c r="AR46" s="306"/>
      <c r="AS46" s="66"/>
      <c r="AT46" s="79"/>
      <c r="AU46" s="79"/>
      <c r="AV46" s="73" t="str">
        <f>IF(ISNUMBER($AO46),IF(AND($AO46&gt;=60,$AO46&lt;=100),"●",""),"")</f>
        <v/>
      </c>
      <c r="AW46" s="196" t="str">
        <f t="shared" si="18"/>
        <v/>
      </c>
      <c r="AX46" s="66"/>
      <c r="AY46" s="79"/>
      <c r="AZ46" s="73" t="str">
        <f>IF(ISNUMBER($AO46),IF(AND($AO46&gt;=60,$AO46&lt;=100),"●",""),"")</f>
        <v/>
      </c>
      <c r="BA46" s="79"/>
      <c r="BB46" s="80"/>
      <c r="BC46" s="405" t="str">
        <f t="shared" si="5"/>
        <v/>
      </c>
      <c r="BD46" s="163"/>
      <c r="BE46" s="57"/>
      <c r="BF46" s="363" t="str">
        <f t="shared" ref="BF46:BF51" si="20">IF(ISNUMBER($AO46),IF(AND($AO46&gt;=60,$AO46&lt;=100),($AP46)*45/60,""),"")</f>
        <v/>
      </c>
      <c r="BG46" s="269"/>
      <c r="BH46" s="163"/>
      <c r="BI46" s="79"/>
      <c r="BJ46" s="305"/>
      <c r="BK46" s="66"/>
      <c r="BL46" s="79"/>
      <c r="BM46" s="371" t="str">
        <f t="shared" si="17"/>
        <v/>
      </c>
      <c r="BN46" s="269"/>
    </row>
    <row r="47" spans="1:66" s="290" customFormat="1" ht="15.95" customHeight="1">
      <c r="A47" s="269"/>
      <c r="B47" s="1549"/>
      <c r="C47" s="1561"/>
      <c r="D47" s="61" t="s">
        <v>210</v>
      </c>
      <c r="E47" s="1565"/>
      <c r="F47" s="265"/>
      <c r="G47" s="292" t="s">
        <v>47</v>
      </c>
      <c r="H47" s="293">
        <f t="shared" si="0"/>
        <v>2</v>
      </c>
      <c r="I47" s="61">
        <v>0</v>
      </c>
      <c r="J47" s="60">
        <v>0</v>
      </c>
      <c r="K47" s="61">
        <v>0</v>
      </c>
      <c r="L47" s="60">
        <v>2</v>
      </c>
      <c r="M47" s="293">
        <f t="shared" si="15"/>
        <v>30</v>
      </c>
      <c r="N47" s="294">
        <f>M47*45/60</f>
        <v>22.5</v>
      </c>
      <c r="O47" s="295" t="s">
        <v>117</v>
      </c>
      <c r="P47" s="59" t="s">
        <v>215</v>
      </c>
      <c r="Q47" s="73" t="s">
        <v>225</v>
      </c>
      <c r="R47" s="196"/>
      <c r="S47" s="75" t="s">
        <v>217</v>
      </c>
      <c r="T47" s="66"/>
      <c r="U47" s="57"/>
      <c r="V47" s="363" t="str">
        <f t="shared" si="19"/>
        <v/>
      </c>
      <c r="W47" s="299" t="str">
        <f>IF($AO47&gt;=60,"○","")</f>
        <v/>
      </c>
      <c r="X47" s="281"/>
      <c r="Y47" s="59"/>
      <c r="Z47" s="60"/>
      <c r="AA47" s="61"/>
      <c r="AB47" s="62" t="s">
        <v>2</v>
      </c>
      <c r="AC47" s="62"/>
      <c r="AD47" s="60"/>
      <c r="AE47" s="61"/>
      <c r="AF47" s="62"/>
      <c r="AG47" s="62"/>
      <c r="AH47" s="62"/>
      <c r="AI47" s="60"/>
      <c r="AJ47" s="61"/>
      <c r="AK47" s="62"/>
      <c r="AL47" s="63"/>
      <c r="AM47" s="969"/>
      <c r="AN47" s="131" t="s">
        <v>58</v>
      </c>
      <c r="AO47" s="417"/>
      <c r="AP47" s="245">
        <f t="shared" si="4"/>
        <v>30</v>
      </c>
      <c r="AQ47" s="265"/>
      <c r="AR47" s="306"/>
      <c r="AS47" s="66"/>
      <c r="AT47" s="79"/>
      <c r="AU47" s="79"/>
      <c r="AV47" s="79"/>
      <c r="AW47" s="196" t="str">
        <f t="shared" si="18"/>
        <v/>
      </c>
      <c r="AX47" s="66"/>
      <c r="AY47" s="79"/>
      <c r="AZ47" s="73" t="str">
        <f>IF(ISNUMBER($AO47),IF(AND($AO47&gt;=60,$AO47&lt;=100),"●",""),"")</f>
        <v/>
      </c>
      <c r="BA47" s="79"/>
      <c r="BB47" s="80"/>
      <c r="BC47" s="405" t="str">
        <f t="shared" si="5"/>
        <v/>
      </c>
      <c r="BD47" s="163"/>
      <c r="BE47" s="57"/>
      <c r="BF47" s="363" t="str">
        <f t="shared" si="20"/>
        <v/>
      </c>
      <c r="BG47" s="269"/>
      <c r="BH47" s="163"/>
      <c r="BI47" s="79"/>
      <c r="BJ47" s="305"/>
      <c r="BK47" s="66"/>
      <c r="BL47" s="79"/>
      <c r="BM47" s="371" t="str">
        <f t="shared" si="17"/>
        <v/>
      </c>
      <c r="BN47" s="269"/>
    </row>
    <row r="48" spans="1:66" s="290" customFormat="1" ht="15.95" customHeight="1">
      <c r="A48" s="269"/>
      <c r="B48" s="1549"/>
      <c r="C48" s="1561"/>
      <c r="D48" s="61" t="s">
        <v>210</v>
      </c>
      <c r="E48" s="1565"/>
      <c r="F48" s="265"/>
      <c r="G48" s="292" t="s">
        <v>48</v>
      </c>
      <c r="H48" s="293">
        <f t="shared" si="0"/>
        <v>2</v>
      </c>
      <c r="I48" s="61">
        <v>0</v>
      </c>
      <c r="J48" s="60">
        <v>0</v>
      </c>
      <c r="K48" s="61">
        <v>0</v>
      </c>
      <c r="L48" s="60">
        <v>2</v>
      </c>
      <c r="M48" s="293">
        <f t="shared" si="15"/>
        <v>30</v>
      </c>
      <c r="N48" s="294">
        <f>M48*45/60</f>
        <v>22.5</v>
      </c>
      <c r="O48" s="295" t="s">
        <v>117</v>
      </c>
      <c r="P48" s="59" t="s">
        <v>215</v>
      </c>
      <c r="Q48" s="62" t="s">
        <v>225</v>
      </c>
      <c r="R48" s="60"/>
      <c r="S48" s="297" t="s">
        <v>217</v>
      </c>
      <c r="T48" s="66"/>
      <c r="U48" s="57"/>
      <c r="V48" s="363" t="str">
        <f t="shared" si="19"/>
        <v/>
      </c>
      <c r="W48" s="299" t="str">
        <f>IF($AO48&gt;=60,"○","")</f>
        <v/>
      </c>
      <c r="X48" s="281"/>
      <c r="Y48" s="59"/>
      <c r="Z48" s="60"/>
      <c r="AA48" s="61"/>
      <c r="AB48" s="62" t="s">
        <v>2</v>
      </c>
      <c r="AC48" s="62"/>
      <c r="AD48" s="60"/>
      <c r="AE48" s="61"/>
      <c r="AF48" s="62"/>
      <c r="AG48" s="62"/>
      <c r="AH48" s="62"/>
      <c r="AI48" s="60"/>
      <c r="AJ48" s="61"/>
      <c r="AK48" s="62"/>
      <c r="AL48" s="63"/>
      <c r="AM48" s="969"/>
      <c r="AN48" s="300" t="s">
        <v>58</v>
      </c>
      <c r="AO48" s="417"/>
      <c r="AP48" s="245">
        <f t="shared" si="4"/>
        <v>30</v>
      </c>
      <c r="AQ48" s="265"/>
      <c r="AR48" s="306"/>
      <c r="AS48" s="66"/>
      <c r="AT48" s="79"/>
      <c r="AU48" s="79"/>
      <c r="AV48" s="79"/>
      <c r="AW48" s="196" t="str">
        <f t="shared" si="18"/>
        <v/>
      </c>
      <c r="AX48" s="66"/>
      <c r="AY48" s="79"/>
      <c r="AZ48" s="73" t="str">
        <f>IF(ISNUMBER($AO48),IF(AND($AO48&gt;=60,$AO48&lt;=100),"●",""),"")</f>
        <v/>
      </c>
      <c r="BA48" s="79"/>
      <c r="BB48" s="80"/>
      <c r="BC48" s="405" t="str">
        <f t="shared" si="5"/>
        <v/>
      </c>
      <c r="BD48" s="163"/>
      <c r="BE48" s="57"/>
      <c r="BF48" s="363" t="str">
        <f t="shared" si="20"/>
        <v/>
      </c>
      <c r="BG48" s="269"/>
      <c r="BH48" s="163"/>
      <c r="BI48" s="79"/>
      <c r="BJ48" s="305"/>
      <c r="BK48" s="66"/>
      <c r="BL48" s="79"/>
      <c r="BM48" s="371" t="str">
        <f t="shared" si="17"/>
        <v/>
      </c>
      <c r="BN48" s="269"/>
    </row>
    <row r="49" spans="1:66" s="290" customFormat="1" ht="15.95" customHeight="1">
      <c r="A49" s="269"/>
      <c r="B49" s="1549"/>
      <c r="C49" s="1561"/>
      <c r="D49" s="61" t="s">
        <v>210</v>
      </c>
      <c r="E49" s="1565"/>
      <c r="F49" s="265"/>
      <c r="G49" s="292" t="s">
        <v>200</v>
      </c>
      <c r="H49" s="293">
        <f t="shared" si="0"/>
        <v>2</v>
      </c>
      <c r="I49" s="61">
        <v>0</v>
      </c>
      <c r="J49" s="60">
        <v>0</v>
      </c>
      <c r="K49" s="61">
        <v>0</v>
      </c>
      <c r="L49" s="60">
        <v>2</v>
      </c>
      <c r="M49" s="293">
        <f t="shared" si="15"/>
        <v>30</v>
      </c>
      <c r="N49" s="294">
        <f>M49*45/60</f>
        <v>22.5</v>
      </c>
      <c r="O49" s="295" t="s">
        <v>117</v>
      </c>
      <c r="P49" s="59" t="s">
        <v>215</v>
      </c>
      <c r="Q49" s="62" t="s">
        <v>225</v>
      </c>
      <c r="R49" s="60"/>
      <c r="S49" s="297" t="s">
        <v>217</v>
      </c>
      <c r="T49" s="66"/>
      <c r="U49" s="57"/>
      <c r="V49" s="363" t="str">
        <f t="shared" si="19"/>
        <v/>
      </c>
      <c r="W49" s="299" t="str">
        <f>IF($AO49&gt;=60,"○","")</f>
        <v/>
      </c>
      <c r="X49" s="281"/>
      <c r="Y49" s="59"/>
      <c r="Z49" s="60"/>
      <c r="AA49" s="61"/>
      <c r="AB49" s="62" t="s">
        <v>2</v>
      </c>
      <c r="AC49" s="62"/>
      <c r="AD49" s="60"/>
      <c r="AE49" s="61"/>
      <c r="AF49" s="62"/>
      <c r="AG49" s="62"/>
      <c r="AH49" s="62"/>
      <c r="AI49" s="60"/>
      <c r="AJ49" s="61"/>
      <c r="AK49" s="62"/>
      <c r="AL49" s="63"/>
      <c r="AM49" s="969"/>
      <c r="AN49" s="300" t="s">
        <v>58</v>
      </c>
      <c r="AO49" s="417"/>
      <c r="AP49" s="245">
        <f t="shared" si="4"/>
        <v>30</v>
      </c>
      <c r="AQ49" s="265"/>
      <c r="AR49" s="306"/>
      <c r="AS49" s="66"/>
      <c r="AT49" s="79"/>
      <c r="AU49" s="79"/>
      <c r="AV49" s="79"/>
      <c r="AW49" s="196" t="str">
        <f t="shared" si="18"/>
        <v/>
      </c>
      <c r="AX49" s="66"/>
      <c r="AY49" s="79"/>
      <c r="AZ49" s="73" t="str">
        <f>IF(ISNUMBER($AO49),IF(AND($AO49&gt;=60,$AO49&lt;=100),"●",""),"")</f>
        <v/>
      </c>
      <c r="BA49" s="79"/>
      <c r="BB49" s="80"/>
      <c r="BC49" s="405" t="str">
        <f t="shared" si="5"/>
        <v/>
      </c>
      <c r="BD49" s="163"/>
      <c r="BE49" s="57"/>
      <c r="BF49" s="363" t="str">
        <f t="shared" si="20"/>
        <v/>
      </c>
      <c r="BG49" s="269"/>
      <c r="BH49" s="163"/>
      <c r="BI49" s="79"/>
      <c r="BJ49" s="305"/>
      <c r="BK49" s="66"/>
      <c r="BL49" s="79"/>
      <c r="BM49" s="371" t="str">
        <f t="shared" si="17"/>
        <v/>
      </c>
      <c r="BN49" s="269"/>
    </row>
    <row r="50" spans="1:66" s="290" customFormat="1" ht="15.95" customHeight="1">
      <c r="A50" s="269"/>
      <c r="B50" s="1549"/>
      <c r="C50" s="1561"/>
      <c r="D50" s="61" t="s">
        <v>210</v>
      </c>
      <c r="E50" s="1565"/>
      <c r="F50" s="265"/>
      <c r="G50" s="292" t="s">
        <v>201</v>
      </c>
      <c r="H50" s="293">
        <f t="shared" si="0"/>
        <v>2</v>
      </c>
      <c r="I50" s="61">
        <v>0</v>
      </c>
      <c r="J50" s="60">
        <v>0</v>
      </c>
      <c r="K50" s="61">
        <v>2</v>
      </c>
      <c r="L50" s="60">
        <v>0</v>
      </c>
      <c r="M50" s="293">
        <f t="shared" si="15"/>
        <v>30</v>
      </c>
      <c r="N50" s="294">
        <f>M50*45/60</f>
        <v>22.5</v>
      </c>
      <c r="O50" s="295" t="s">
        <v>117</v>
      </c>
      <c r="P50" s="59" t="s">
        <v>215</v>
      </c>
      <c r="Q50" s="62" t="s">
        <v>225</v>
      </c>
      <c r="R50" s="60"/>
      <c r="S50" s="297" t="s">
        <v>217</v>
      </c>
      <c r="T50" s="66"/>
      <c r="U50" s="57"/>
      <c r="V50" s="363" t="str">
        <f t="shared" si="19"/>
        <v/>
      </c>
      <c r="W50" s="299" t="str">
        <f>IF($AO50&gt;=60,"○","")</f>
        <v/>
      </c>
      <c r="X50" s="281"/>
      <c r="Y50" s="59"/>
      <c r="Z50" s="60"/>
      <c r="AA50" s="61"/>
      <c r="AB50" s="62" t="s">
        <v>2</v>
      </c>
      <c r="AC50" s="62"/>
      <c r="AD50" s="60"/>
      <c r="AE50" s="61"/>
      <c r="AF50" s="62"/>
      <c r="AG50" s="62"/>
      <c r="AH50" s="62"/>
      <c r="AI50" s="60"/>
      <c r="AJ50" s="61"/>
      <c r="AK50" s="62"/>
      <c r="AL50" s="63"/>
      <c r="AM50" s="969"/>
      <c r="AN50" s="300" t="s">
        <v>58</v>
      </c>
      <c r="AO50" s="417"/>
      <c r="AP50" s="245">
        <f t="shared" si="4"/>
        <v>30</v>
      </c>
      <c r="AQ50" s="265"/>
      <c r="AR50" s="306"/>
      <c r="AS50" s="66"/>
      <c r="AT50" s="79"/>
      <c r="AU50" s="79"/>
      <c r="AV50" s="79"/>
      <c r="AW50" s="196" t="str">
        <f t="shared" si="18"/>
        <v/>
      </c>
      <c r="AX50" s="66"/>
      <c r="AY50" s="79"/>
      <c r="AZ50" s="73" t="str">
        <f>IF(ISNUMBER($AO50),IF(AND($AO50&gt;=60,$AO50&lt;=100),"●",""),"")</f>
        <v/>
      </c>
      <c r="BA50" s="79"/>
      <c r="BB50" s="80"/>
      <c r="BC50" s="405" t="str">
        <f t="shared" si="5"/>
        <v/>
      </c>
      <c r="BD50" s="163"/>
      <c r="BE50" s="57"/>
      <c r="BF50" s="363" t="str">
        <f t="shared" si="20"/>
        <v/>
      </c>
      <c r="BG50" s="269"/>
      <c r="BH50" s="163"/>
      <c r="BI50" s="79"/>
      <c r="BJ50" s="305"/>
      <c r="BK50" s="66"/>
      <c r="BL50" s="79"/>
      <c r="BM50" s="371" t="str">
        <f t="shared" si="17"/>
        <v/>
      </c>
      <c r="BN50" s="269"/>
    </row>
    <row r="51" spans="1:66" s="290" customFormat="1" ht="15.95" customHeight="1">
      <c r="A51" s="269"/>
      <c r="B51" s="1549"/>
      <c r="C51" s="1561"/>
      <c r="D51" s="273" t="s">
        <v>210</v>
      </c>
      <c r="E51" s="1565"/>
      <c r="F51" s="265"/>
      <c r="G51" s="292" t="s">
        <v>44</v>
      </c>
      <c r="H51" s="293">
        <f t="shared" si="0"/>
        <v>2</v>
      </c>
      <c r="I51" s="61">
        <v>2</v>
      </c>
      <c r="J51" s="60">
        <v>0</v>
      </c>
      <c r="K51" s="61">
        <v>0</v>
      </c>
      <c r="L51" s="60">
        <v>0</v>
      </c>
      <c r="M51" s="293">
        <f t="shared" si="15"/>
        <v>30</v>
      </c>
      <c r="N51" s="294">
        <f t="shared" si="2"/>
        <v>22.5</v>
      </c>
      <c r="O51" s="295" t="s">
        <v>117</v>
      </c>
      <c r="P51" s="59" t="s">
        <v>75</v>
      </c>
      <c r="Q51" s="62" t="s">
        <v>226</v>
      </c>
      <c r="R51" s="60"/>
      <c r="S51" s="297" t="s">
        <v>214</v>
      </c>
      <c r="T51" s="66"/>
      <c r="U51" s="57"/>
      <c r="V51" s="363" t="str">
        <f t="shared" si="19"/>
        <v/>
      </c>
      <c r="W51" s="299" t="str">
        <f t="shared" si="6"/>
        <v/>
      </c>
      <c r="X51" s="281"/>
      <c r="Y51" s="59"/>
      <c r="Z51" s="60"/>
      <c r="AA51" s="61"/>
      <c r="AB51" s="62" t="s">
        <v>2</v>
      </c>
      <c r="AC51" s="62"/>
      <c r="AD51" s="60"/>
      <c r="AE51" s="61"/>
      <c r="AF51" s="62"/>
      <c r="AG51" s="62"/>
      <c r="AH51" s="62"/>
      <c r="AI51" s="60"/>
      <c r="AJ51" s="61"/>
      <c r="AK51" s="62"/>
      <c r="AL51" s="63"/>
      <c r="AM51" s="969"/>
      <c r="AN51" s="300" t="s">
        <v>56</v>
      </c>
      <c r="AO51" s="417"/>
      <c r="AP51" s="245">
        <f t="shared" si="4"/>
        <v>30</v>
      </c>
      <c r="AQ51" s="265"/>
      <c r="AR51" s="306"/>
      <c r="AS51" s="66"/>
      <c r="AT51" s="79"/>
      <c r="AU51" s="79"/>
      <c r="AV51" s="73" t="str">
        <f>IF(ISNUMBER($AO51),IF(AND($AO51&gt;=60,$AO51&lt;=100),"●",""),"")</f>
        <v/>
      </c>
      <c r="AW51" s="196" t="str">
        <f t="shared" si="18"/>
        <v/>
      </c>
      <c r="AX51" s="66"/>
      <c r="AY51" s="73" t="str">
        <f>IF(ISNUMBER($AO51),IF(AND($AO51&gt;=60,$AO51&lt;=100),"●",""),"")</f>
        <v/>
      </c>
      <c r="AZ51" s="79"/>
      <c r="BA51" s="79"/>
      <c r="BB51" s="80"/>
      <c r="BC51" s="405" t="str">
        <f t="shared" si="5"/>
        <v/>
      </c>
      <c r="BD51" s="163"/>
      <c r="BE51" s="57"/>
      <c r="BF51" s="363" t="str">
        <f t="shared" si="20"/>
        <v/>
      </c>
      <c r="BG51" s="269"/>
      <c r="BH51" s="163"/>
      <c r="BI51" s="79"/>
      <c r="BJ51" s="305"/>
      <c r="BK51" s="66"/>
      <c r="BL51" s="79"/>
      <c r="BM51" s="371" t="str">
        <f t="shared" si="17"/>
        <v/>
      </c>
      <c r="BN51" s="269"/>
    </row>
    <row r="52" spans="1:66" s="290" customFormat="1" ht="15.95" customHeight="1" thickBot="1">
      <c r="A52" s="269"/>
      <c r="B52" s="1550"/>
      <c r="C52" s="1562"/>
      <c r="D52" s="981" t="s">
        <v>210</v>
      </c>
      <c r="E52" s="1566"/>
      <c r="F52" s="265"/>
      <c r="G52" s="446" t="s">
        <v>202</v>
      </c>
      <c r="H52" s="373">
        <f t="shared" si="0"/>
        <v>2</v>
      </c>
      <c r="I52" s="981">
        <v>0</v>
      </c>
      <c r="J52" s="985">
        <v>0</v>
      </c>
      <c r="K52" s="981">
        <v>0</v>
      </c>
      <c r="L52" s="985">
        <v>2</v>
      </c>
      <c r="M52" s="373">
        <f t="shared" si="15"/>
        <v>30</v>
      </c>
      <c r="N52" s="374">
        <f t="shared" si="2"/>
        <v>22.5</v>
      </c>
      <c r="O52" s="375" t="s">
        <v>117</v>
      </c>
      <c r="P52" s="544" t="s">
        <v>215</v>
      </c>
      <c r="Q52" s="983" t="s">
        <v>224</v>
      </c>
      <c r="R52" s="985"/>
      <c r="S52" s="376" t="s">
        <v>216</v>
      </c>
      <c r="T52" s="202"/>
      <c r="U52" s="377" t="str">
        <f>IF($W52="○",$N52,"")</f>
        <v/>
      </c>
      <c r="V52" s="378"/>
      <c r="W52" s="379" t="str">
        <f t="shared" si="6"/>
        <v/>
      </c>
      <c r="X52" s="281"/>
      <c r="Y52" s="544"/>
      <c r="Z52" s="985"/>
      <c r="AA52" s="981"/>
      <c r="AB52" s="983" t="s">
        <v>2</v>
      </c>
      <c r="AC52" s="983"/>
      <c r="AD52" s="985"/>
      <c r="AE52" s="981"/>
      <c r="AF52" s="983"/>
      <c r="AG52" s="983"/>
      <c r="AH52" s="983"/>
      <c r="AI52" s="985"/>
      <c r="AJ52" s="981"/>
      <c r="AK52" s="983"/>
      <c r="AL52" s="206"/>
      <c r="AM52" s="988"/>
      <c r="AN52" s="380" t="s">
        <v>57</v>
      </c>
      <c r="AO52" s="448"/>
      <c r="AP52" s="449">
        <f t="shared" si="4"/>
        <v>30</v>
      </c>
      <c r="AQ52" s="265"/>
      <c r="AR52" s="233"/>
      <c r="AS52" s="202"/>
      <c r="AT52" s="203"/>
      <c r="AU52" s="203"/>
      <c r="AV52" s="203"/>
      <c r="AW52" s="200" t="str">
        <f t="shared" si="18"/>
        <v/>
      </c>
      <c r="AX52" s="202"/>
      <c r="AY52" s="199" t="str">
        <f>IF(ISNUMBER($AO52),IF(AND($AO52&gt;=60,$AO52&lt;=100),"●",""),"")</f>
        <v/>
      </c>
      <c r="AZ52" s="203"/>
      <c r="BA52" s="203"/>
      <c r="BB52" s="208"/>
      <c r="BC52" s="409" t="str">
        <f t="shared" si="5"/>
        <v/>
      </c>
      <c r="BD52" s="209"/>
      <c r="BE52" s="377" t="str">
        <f>IF(ISNUMBER($AO52),IF(AND($AO52&gt;=60,$AO52&lt;=100),($AP52)*45/60,""),"")</f>
        <v/>
      </c>
      <c r="BF52" s="378"/>
      <c r="BG52" s="269"/>
      <c r="BH52" s="209"/>
      <c r="BI52" s="203"/>
      <c r="BJ52" s="381"/>
      <c r="BK52" s="202"/>
      <c r="BL52" s="203"/>
      <c r="BM52" s="382" t="str">
        <f t="shared" si="17"/>
        <v/>
      </c>
      <c r="BN52" s="269"/>
    </row>
    <row r="53" spans="1:66" ht="3.95" customHeight="1" thickBot="1">
      <c r="A53" s="4"/>
      <c r="B53" s="217"/>
      <c r="C53" s="217"/>
      <c r="D53" s="217"/>
      <c r="E53" s="217"/>
      <c r="F53" s="21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217"/>
      <c r="U53" s="217"/>
      <c r="V53" s="217"/>
      <c r="W53" s="217" t="str">
        <f t="shared" si="6"/>
        <v/>
      </c>
      <c r="X53" s="217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6"/>
      <c r="BD53" s="217"/>
      <c r="BE53" s="217"/>
      <c r="BF53" s="217"/>
      <c r="BG53" s="4"/>
      <c r="BH53" s="217"/>
      <c r="BI53" s="217"/>
      <c r="BJ53" s="217"/>
      <c r="BK53" s="217"/>
      <c r="BL53" s="217"/>
      <c r="BM53" s="217"/>
      <c r="BN53" s="4"/>
    </row>
    <row r="54" spans="1:66" ht="30.95" customHeight="1">
      <c r="A54" s="4"/>
      <c r="B54" s="217"/>
      <c r="C54" s="217"/>
      <c r="D54" s="217"/>
      <c r="E54" s="217"/>
      <c r="F54" s="217"/>
      <c r="G54" s="1140" t="s">
        <v>39</v>
      </c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987"/>
      <c r="T54" s="1142" t="s">
        <v>119</v>
      </c>
      <c r="U54" s="1143"/>
      <c r="V54" s="1144"/>
      <c r="W54" s="217"/>
      <c r="X54" s="217"/>
      <c r="Y54" s="6"/>
      <c r="Z54"/>
      <c r="AA54"/>
      <c r="AB54"/>
      <c r="AC54"/>
      <c r="AD54"/>
      <c r="AE54" s="960"/>
      <c r="AF54" s="960"/>
      <c r="AG54" s="960"/>
      <c r="AH54" s="960"/>
      <c r="AI54" s="960"/>
      <c r="AJ54" s="960"/>
      <c r="AK54" s="960"/>
      <c r="AL54" s="960"/>
      <c r="AM54" s="960"/>
      <c r="AN54" s="960"/>
      <c r="AO54" s="960"/>
      <c r="AP54" s="960"/>
      <c r="AQ54" s="217"/>
      <c r="AR54" s="1312" t="s">
        <v>61</v>
      </c>
      <c r="AS54" s="1313"/>
      <c r="AT54" s="1313"/>
      <c r="AU54" s="1313"/>
      <c r="AV54" s="1313"/>
      <c r="AW54" s="1313"/>
      <c r="AX54" s="1313"/>
      <c r="AY54" s="1313"/>
      <c r="AZ54" s="1313"/>
      <c r="BA54" s="1313"/>
      <c r="BB54" s="1314"/>
      <c r="BC54" s="456" t="s">
        <v>135</v>
      </c>
      <c r="BD54" s="1142" t="s">
        <v>248</v>
      </c>
      <c r="BE54" s="1143"/>
      <c r="BF54" s="1144"/>
      <c r="BG54" s="4"/>
      <c r="BH54" s="1312" t="s">
        <v>97</v>
      </c>
      <c r="BI54" s="1313"/>
      <c r="BJ54" s="1539"/>
      <c r="BK54" s="1530" t="s">
        <v>133</v>
      </c>
      <c r="BL54" s="1313"/>
      <c r="BM54" s="1314"/>
      <c r="BN54" s="4"/>
    </row>
    <row r="55" spans="1:66" ht="21.95" customHeight="1" thickBot="1">
      <c r="A55" s="4"/>
      <c r="B55" s="383"/>
      <c r="C55" s="383"/>
      <c r="D55" s="384"/>
      <c r="E55" s="384"/>
      <c r="F55" s="265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987"/>
      <c r="T55" s="219">
        <f>SUM(T7:T52)+'（M）H27本入　H30プロ入(専1用)11c'!U51</f>
        <v>0</v>
      </c>
      <c r="U55" s="586">
        <f>SUM(U7:U52)+'（M）H27本入　H30プロ入(専1用)11c'!V51</f>
        <v>0</v>
      </c>
      <c r="V55" s="587">
        <f>SUM(V7:V52)+'（M）H27本入　H30プロ入(専1用)11c'!W51</f>
        <v>0</v>
      </c>
      <c r="W55" s="217"/>
      <c r="X55" s="217"/>
      <c r="Y55" s="265"/>
      <c r="Z55"/>
      <c r="AA55"/>
      <c r="AB55"/>
      <c r="AC55"/>
      <c r="AD55"/>
      <c r="AE55" s="960"/>
      <c r="AF55" s="960"/>
      <c r="AG55" s="960"/>
      <c r="AH55" s="960"/>
      <c r="AI55" s="960"/>
      <c r="AJ55" s="960"/>
      <c r="AK55" s="960"/>
      <c r="AL55" s="960"/>
      <c r="AM55" s="960"/>
      <c r="AN55" s="960"/>
      <c r="AO55" s="960"/>
      <c r="AP55" s="960"/>
      <c r="AQ55" s="265"/>
      <c r="AR55" s="1531">
        <f>COUNTIF(AR7:AR52,"●")+'（M）H27本入　H30プロ入(専1用)11c'!AS51</f>
        <v>0</v>
      </c>
      <c r="AS55" s="1533">
        <f>COUNTIF(AS7:AS52,"●")+'（M）H27本入　H30プロ入(専1用)11c'!AT51</f>
        <v>0</v>
      </c>
      <c r="AT55" s="1533">
        <f>COUNTIF(AT7:AT52,"●")+'（M）H27本入　H30プロ入(専1用)11c'!AU51</f>
        <v>0</v>
      </c>
      <c r="AU55" s="1533">
        <f>COUNTIF(AU7:AU52,"●")+'（M）H27本入　H30プロ入(専1用)11c'!AV51</f>
        <v>0</v>
      </c>
      <c r="AV55" s="1533">
        <f>COUNTIF(AV7:AV52,"●")+'（M）H27本入　H30プロ入(専1用)11c'!AW51</f>
        <v>0</v>
      </c>
      <c r="AW55" s="1535">
        <f>COUNTIF(AW7:AW52,"●")+'（M）H27本入　H30プロ入(専1用)11c'!AX51</f>
        <v>0</v>
      </c>
      <c r="AX55" s="399">
        <f>COUNTIF(AX7:AX52,"●")+'（M）H27本入　H30プロ入(専1用)11c'!AY51</f>
        <v>0</v>
      </c>
      <c r="AY55" s="596">
        <f>COUNTIF(AY7:AY52,"●")+'（M）H27本入　H30プロ入(専1用)11c'!AZ51</f>
        <v>0</v>
      </c>
      <c r="AZ55" s="596">
        <f>COUNTIF(AZ7:AZ52,"●")+'（M）H27本入　H30プロ入(専1用)11c'!BA51</f>
        <v>0</v>
      </c>
      <c r="BA55" s="596">
        <f>COUNTIF(BA7:BA52,"●")+'（M）H27本入　H30プロ入(専1用)11c'!BB51</f>
        <v>0</v>
      </c>
      <c r="BB55" s="597">
        <f>COUNTIF(BB7:BB52,"●")+'（M）H27本入　H30プロ入(専1用)11c'!BC51</f>
        <v>0</v>
      </c>
      <c r="BC55" s="1536">
        <f>SUM(BC7:BC52)+'（M）H27本入　H30プロ入(専1用)11c'!BD51</f>
        <v>0</v>
      </c>
      <c r="BD55" s="219">
        <f>SUM(BD7:BD52)+'（M）H27本入　H30プロ入(専1用)11c'!BE51</f>
        <v>0</v>
      </c>
      <c r="BE55" s="586">
        <f>SUM(BE7:BE52)+'（M）H27本入　H30プロ入(専1用)11c'!BF51</f>
        <v>0</v>
      </c>
      <c r="BF55" s="586">
        <f>SUM(BF7:BF52)+'（M）H27本入　H30プロ入(専1用)11c'!BG51</f>
        <v>0</v>
      </c>
      <c r="BG55" s="4"/>
      <c r="BH55" s="396">
        <f t="shared" ref="BH55:BM55" si="21">SUM(BH7:BH52)</f>
        <v>0</v>
      </c>
      <c r="BI55" s="397">
        <f t="shared" si="21"/>
        <v>0</v>
      </c>
      <c r="BJ55" s="398">
        <f t="shared" si="21"/>
        <v>0</v>
      </c>
      <c r="BK55" s="399">
        <f t="shared" si="21"/>
        <v>0</v>
      </c>
      <c r="BL55" s="397">
        <f t="shared" si="21"/>
        <v>0</v>
      </c>
      <c r="BM55" s="400">
        <f t="shared" si="21"/>
        <v>0</v>
      </c>
      <c r="BN55" s="4"/>
    </row>
    <row r="56" spans="1:66" s="372" customFormat="1" ht="21.95" customHeight="1" thickBot="1">
      <c r="A56" s="229"/>
      <c r="B56" s="383"/>
      <c r="C56" s="383"/>
      <c r="D56" s="384"/>
      <c r="E56" s="384"/>
      <c r="F56" s="265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987"/>
      <c r="T56" s="1131">
        <f>T55+U55+V55</f>
        <v>0</v>
      </c>
      <c r="U56" s="1132"/>
      <c r="V56" s="1133"/>
      <c r="W56" s="217"/>
      <c r="X56" s="217"/>
      <c r="Y56" s="362"/>
      <c r="Z56"/>
      <c r="AA56"/>
      <c r="AB56"/>
      <c r="AC56"/>
      <c r="AD56"/>
      <c r="AE56" s="960"/>
      <c r="AF56" s="960"/>
      <c r="AG56" s="960"/>
      <c r="AH56" s="960"/>
      <c r="AI56" s="960"/>
      <c r="AJ56" s="960"/>
      <c r="AK56" s="960"/>
      <c r="AL56" s="960"/>
      <c r="AM56" s="960"/>
      <c r="AN56" s="960"/>
      <c r="AO56" s="960"/>
      <c r="AP56" s="960"/>
      <c r="AR56" s="1532"/>
      <c r="AS56" s="1534"/>
      <c r="AT56" s="1534"/>
      <c r="AU56" s="1534"/>
      <c r="AV56" s="1534"/>
      <c r="AW56" s="1534"/>
      <c r="AX56" s="1537">
        <f>SUM(AX55:BB55)</f>
        <v>0</v>
      </c>
      <c r="AY56" s="1316"/>
      <c r="AZ56" s="1316"/>
      <c r="BA56" s="1316"/>
      <c r="BB56" s="1317"/>
      <c r="BC56" s="1130"/>
      <c r="BD56" s="1137">
        <f>BD55+BE55+BF55</f>
        <v>0</v>
      </c>
      <c r="BE56" s="1138"/>
      <c r="BF56" s="1139"/>
      <c r="BG56" s="229"/>
      <c r="BH56" s="1538">
        <f>SUM(BH55:BM55)</f>
        <v>0</v>
      </c>
      <c r="BI56" s="1316"/>
      <c r="BJ56" s="1316"/>
      <c r="BK56" s="1316"/>
      <c r="BL56" s="1316"/>
      <c r="BM56" s="1317"/>
      <c r="BN56" s="229"/>
    </row>
    <row r="57" spans="1:66" ht="11.1" customHeight="1">
      <c r="A57" s="4"/>
      <c r="B57" s="4"/>
      <c r="C57" s="4"/>
      <c r="D57" s="266"/>
      <c r="E57" s="266"/>
      <c r="F57" s="4"/>
      <c r="G57" s="4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7"/>
      <c r="W57" s="266"/>
      <c r="X57" s="266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266"/>
      <c r="AN57" s="266"/>
      <c r="AO57" s="266"/>
      <c r="AP57" s="1"/>
      <c r="AQ57" s="4"/>
      <c r="AR57" s="1"/>
      <c r="AS57" s="1"/>
      <c r="AT57" s="1"/>
      <c r="AU57" s="1"/>
      <c r="AV57" s="1"/>
      <c r="AW57" s="1"/>
      <c r="AX57" s="1"/>
      <c r="AY57" s="1"/>
      <c r="AZ57" s="1"/>
      <c r="BA57" s="4"/>
      <c r="BB57" s="4"/>
      <c r="BC57" s="229"/>
      <c r="BD57" s="1"/>
      <c r="BE57" s="1"/>
      <c r="BF57" s="1"/>
      <c r="BG57" s="4"/>
      <c r="BH57" s="1"/>
      <c r="BI57" s="1"/>
      <c r="BJ57" s="1"/>
      <c r="BK57" s="1"/>
      <c r="BL57" s="1"/>
      <c r="BM57" s="4"/>
      <c r="BN57" s="4"/>
    </row>
    <row r="58" spans="1:66" ht="15" customHeight="1" thickBot="1"/>
    <row r="59" spans="1:66" ht="21.95" customHeight="1">
      <c r="A59"/>
      <c r="B59" s="265"/>
      <c r="C59" s="265"/>
      <c r="D59" s="384"/>
      <c r="E59" s="384"/>
      <c r="F59" s="265"/>
      <c r="G59" s="986"/>
      <c r="H59" s="986"/>
      <c r="I59" s="986"/>
      <c r="J59" s="986"/>
      <c r="K59" s="986"/>
      <c r="L59" s="986"/>
      <c r="M59" s="986"/>
      <c r="N59" s="986"/>
      <c r="O59" s="986"/>
      <c r="P59" s="986"/>
      <c r="Q59" s="986"/>
      <c r="R59" s="986"/>
      <c r="S59" s="987"/>
      <c r="T59" s="385" t="str">
        <f>IF(T55&gt;=250,"合","-")</f>
        <v>-</v>
      </c>
      <c r="U59" s="386" t="str">
        <f>IF(U55&gt;=250,"合","-")</f>
        <v>-</v>
      </c>
      <c r="V59" s="387" t="str">
        <f>IF(V55&gt;=900,"合","-")</f>
        <v>-</v>
      </c>
      <c r="W59" s="384"/>
      <c r="X59" s="384"/>
      <c r="Y59" s="265"/>
      <c r="Z59" s="265"/>
      <c r="AA59" s="265"/>
      <c r="AB59" s="265"/>
      <c r="AC59" s="265"/>
      <c r="AD59" s="265"/>
      <c r="AE59"/>
      <c r="AF59"/>
      <c r="AG59"/>
      <c r="AH59"/>
      <c r="AI59"/>
      <c r="AJ59"/>
      <c r="AK59"/>
      <c r="AL59"/>
      <c r="AM59"/>
      <c r="AN59"/>
      <c r="AO59"/>
      <c r="AP59" s="1521" t="s">
        <v>92</v>
      </c>
      <c r="AQ59" s="265"/>
      <c r="AR59" s="1524" t="str">
        <f>IF(AR55&gt;=50,"合","-")</f>
        <v>-</v>
      </c>
      <c r="AS59" s="1526" t="str">
        <f>IF(AS55&gt;=1,"合","-")</f>
        <v>-</v>
      </c>
      <c r="AT59" s="1509" t="str">
        <f>IF(AT55&gt;=1,"合","-")</f>
        <v>-</v>
      </c>
      <c r="AU59" s="1528" t="str">
        <f>IF(AU55&gt;=1,"合","-")</f>
        <v>-</v>
      </c>
      <c r="AV59" s="1509" t="str">
        <f>IF(AV55&gt;=2,"合","-")</f>
        <v>-</v>
      </c>
      <c r="AW59" s="1511" t="str">
        <f>IF(AW55&gt;=4,"合","-")</f>
        <v>-</v>
      </c>
      <c r="AX59" s="388" t="str">
        <f>IF(AX55&gt;=1,"合","-")</f>
        <v>-</v>
      </c>
      <c r="AY59" s="389" t="str">
        <f>IF(AY55&gt;=1,"合","-")</f>
        <v>-</v>
      </c>
      <c r="AZ59" s="389" t="str">
        <f>IF(AZ55&gt;=1,"合","-")</f>
        <v>-</v>
      </c>
      <c r="BA59" s="389" t="str">
        <f>IF(BA55&gt;=1,"合","-")</f>
        <v>-</v>
      </c>
      <c r="BB59" s="390" t="str">
        <f>IF(BB55&gt;=1,"合","-")</f>
        <v>-</v>
      </c>
      <c r="BC59" s="1513" t="str">
        <f>IF(BC55&gt;=124,"合","-")</f>
        <v>-</v>
      </c>
      <c r="BD59" s="391" t="str">
        <f>IF(BD55&gt;=250,"合","-")</f>
        <v>-</v>
      </c>
      <c r="BE59" s="392" t="str">
        <f>IF(BE55&gt;=250,"合","-")</f>
        <v>-</v>
      </c>
      <c r="BF59" s="393" t="str">
        <f>IF(BF55&gt;=900,"合","-")</f>
        <v>-</v>
      </c>
      <c r="BG59"/>
      <c r="BH59" s="401" t="str">
        <f>IF(BH55&gt;=2,"合","-")</f>
        <v>-</v>
      </c>
      <c r="BI59" s="389" t="str">
        <f>IF(BI55&gt;=4,"合","-")</f>
        <v>-</v>
      </c>
      <c r="BJ59" s="389" t="str">
        <f>IF(BJ55&gt;=28,"合","-")</f>
        <v>-</v>
      </c>
      <c r="BK59" s="388" t="str">
        <f>IF(BK55&gt;=4,"合","-")</f>
        <v>-</v>
      </c>
      <c r="BL59" s="389" t="str">
        <f>IF(BL55&gt;=4,"合","-")</f>
        <v>-</v>
      </c>
      <c r="BM59" s="390" t="str">
        <f>IF(BM55&gt;=10,"合","-")</f>
        <v>-</v>
      </c>
      <c r="BN59"/>
    </row>
    <row r="60" spans="1:66" ht="21.95" customHeight="1" thickBot="1">
      <c r="A60"/>
      <c r="B60" s="265"/>
      <c r="C60" s="265"/>
      <c r="D60" s="384"/>
      <c r="E60" s="384"/>
      <c r="F60" s="265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87"/>
      <c r="T60" s="1515" t="str">
        <f>IF(T56&gt;=1600,"合","-")</f>
        <v>-</v>
      </c>
      <c r="U60" s="1516"/>
      <c r="V60" s="1517"/>
      <c r="W60" s="384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 s="1522"/>
      <c r="AQ60" s="265"/>
      <c r="AR60" s="1525"/>
      <c r="AS60" s="1527"/>
      <c r="AT60" s="1510"/>
      <c r="AU60" s="1529"/>
      <c r="AV60" s="1510"/>
      <c r="AW60" s="1512"/>
      <c r="AX60" s="1518" t="str">
        <f>IF(AX56&gt;=6,"合","-")</f>
        <v>-</v>
      </c>
      <c r="AY60" s="1519"/>
      <c r="AZ60" s="1519"/>
      <c r="BA60" s="1519"/>
      <c r="BB60" s="1520"/>
      <c r="BC60" s="1514"/>
      <c r="BD60" s="1462" t="str">
        <f>IF(BD56&gt;=1600,"合","-")</f>
        <v>-</v>
      </c>
      <c r="BE60" s="1463"/>
      <c r="BF60" s="1464"/>
      <c r="BG60"/>
      <c r="BH60" s="1465" t="str">
        <f>IF(BH56&gt;=62,"合","-")</f>
        <v>-</v>
      </c>
      <c r="BI60" s="1466"/>
      <c r="BJ60" s="1466"/>
      <c r="BK60" s="1466"/>
      <c r="BL60" s="1466"/>
      <c r="BM60" s="1467"/>
      <c r="BN60"/>
    </row>
    <row r="61" spans="1:66" ht="30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 s="1522"/>
      <c r="AQ61"/>
      <c r="AR61" s="1468" t="s">
        <v>61</v>
      </c>
      <c r="AS61" s="1469"/>
      <c r="AT61" s="1469"/>
      <c r="AU61" s="1469"/>
      <c r="AV61" s="1469"/>
      <c r="AW61" s="1469"/>
      <c r="AX61" s="1469"/>
      <c r="AY61" s="1469"/>
      <c r="AZ61" s="1469"/>
      <c r="BA61" s="1469"/>
      <c r="BB61" s="1470"/>
      <c r="BC61" s="1471" t="s">
        <v>67</v>
      </c>
      <c r="BD61" s="1474" t="s">
        <v>69</v>
      </c>
      <c r="BE61" s="1475"/>
      <c r="BF61" s="1476"/>
      <c r="BH61" s="260"/>
      <c r="BI61" s="5"/>
      <c r="BJ61" s="5"/>
      <c r="BK61" s="5"/>
      <c r="BL61" s="5"/>
    </row>
    <row r="62" spans="1:66" ht="21.95" customHeight="1"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P62" s="1522"/>
      <c r="AR62" s="1477" t="s">
        <v>262</v>
      </c>
      <c r="AS62" s="1480" t="s">
        <v>93</v>
      </c>
      <c r="AT62" s="1481"/>
      <c r="AU62" s="1481"/>
      <c r="AV62" s="1481"/>
      <c r="AW62" s="1482"/>
      <c r="AX62" s="1480" t="s">
        <v>68</v>
      </c>
      <c r="AY62" s="1481"/>
      <c r="AZ62" s="1481"/>
      <c r="BA62" s="1481"/>
      <c r="BB62" s="1489"/>
      <c r="BC62" s="1472"/>
      <c r="BD62" s="1493" t="s">
        <v>222</v>
      </c>
      <c r="BE62" s="1496" t="s">
        <v>222</v>
      </c>
      <c r="BF62" s="1499" t="s">
        <v>70</v>
      </c>
    </row>
    <row r="63" spans="1:66" ht="21.95" customHeight="1"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P63" s="1522"/>
      <c r="AR63" s="1478"/>
      <c r="AS63" s="1483"/>
      <c r="AT63" s="1484"/>
      <c r="AU63" s="1484"/>
      <c r="AV63" s="1484"/>
      <c r="AW63" s="1485"/>
      <c r="AX63" s="1490"/>
      <c r="AY63" s="1491"/>
      <c r="AZ63" s="1491"/>
      <c r="BA63" s="1491"/>
      <c r="BB63" s="1492"/>
      <c r="BC63" s="1472"/>
      <c r="BD63" s="1494"/>
      <c r="BE63" s="1497"/>
      <c r="BF63" s="1500"/>
    </row>
    <row r="64" spans="1:66" ht="21.95" customHeight="1"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P64" s="1522"/>
      <c r="AR64" s="1478"/>
      <c r="AS64" s="1483"/>
      <c r="AT64" s="1484"/>
      <c r="AU64" s="1484"/>
      <c r="AV64" s="1484"/>
      <c r="AW64" s="1485"/>
      <c r="AX64" s="1502" t="s">
        <v>209</v>
      </c>
      <c r="AY64" s="1502"/>
      <c r="AZ64" s="1502"/>
      <c r="BA64" s="1502"/>
      <c r="BB64" s="1503"/>
      <c r="BC64" s="1472"/>
      <c r="BD64" s="1495"/>
      <c r="BE64" s="1498"/>
      <c r="BF64" s="1501"/>
    </row>
    <row r="65" spans="24:58" ht="21.95" customHeight="1" thickBot="1"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P65" s="1523"/>
      <c r="AR65" s="1479"/>
      <c r="AS65" s="1486"/>
      <c r="AT65" s="1487"/>
      <c r="AU65" s="1487"/>
      <c r="AV65" s="1487"/>
      <c r="AW65" s="1488"/>
      <c r="AX65" s="1504"/>
      <c r="AY65" s="1504"/>
      <c r="AZ65" s="1504"/>
      <c r="BA65" s="1504"/>
      <c r="BB65" s="1505"/>
      <c r="BC65" s="1473"/>
      <c r="BD65" s="1506" t="s">
        <v>250</v>
      </c>
      <c r="BE65" s="1507"/>
      <c r="BF65" s="1508"/>
    </row>
  </sheetData>
  <mergeCells count="90">
    <mergeCell ref="P1:W1"/>
    <mergeCell ref="Y1:BF1"/>
    <mergeCell ref="B3:Q3"/>
    <mergeCell ref="R3:W3"/>
    <mergeCell ref="H4:H6"/>
    <mergeCell ref="I4:L4"/>
    <mergeCell ref="M4:M5"/>
    <mergeCell ref="B1:C1"/>
    <mergeCell ref="D1:E1"/>
    <mergeCell ref="G1:L1"/>
    <mergeCell ref="AO4:AP4"/>
    <mergeCell ref="AR4:BB4"/>
    <mergeCell ref="BD4:BF4"/>
    <mergeCell ref="AS5:AW5"/>
    <mergeCell ref="AX5:BB5"/>
    <mergeCell ref="BH4:BM4"/>
    <mergeCell ref="I5:J5"/>
    <mergeCell ref="K5:L5"/>
    <mergeCell ref="S5:S6"/>
    <mergeCell ref="Y5:Z5"/>
    <mergeCell ref="AA5:AD5"/>
    <mergeCell ref="AE5:AI5"/>
    <mergeCell ref="N4:N5"/>
    <mergeCell ref="O4:O6"/>
    <mergeCell ref="P4:V4"/>
    <mergeCell ref="W4:W6"/>
    <mergeCell ref="Y4:AL4"/>
    <mergeCell ref="AN4:AN6"/>
    <mergeCell ref="BD6:BF6"/>
    <mergeCell ref="BH6:BJ6"/>
    <mergeCell ref="BK6:BM6"/>
    <mergeCell ref="B14:B52"/>
    <mergeCell ref="C14:C23"/>
    <mergeCell ref="E14:E15"/>
    <mergeCell ref="K15:L15"/>
    <mergeCell ref="E16:E23"/>
    <mergeCell ref="C24:C52"/>
    <mergeCell ref="I28:J28"/>
    <mergeCell ref="E32:E52"/>
    <mergeCell ref="B7:C13"/>
    <mergeCell ref="E8:E13"/>
    <mergeCell ref="AO5:AO6"/>
    <mergeCell ref="AP5:AP6"/>
    <mergeCell ref="AR5:AR6"/>
    <mergeCell ref="P6:R6"/>
    <mergeCell ref="T6:V6"/>
    <mergeCell ref="AJ5:AL5"/>
    <mergeCell ref="B4:C6"/>
    <mergeCell ref="D4:E6"/>
    <mergeCell ref="G4:G6"/>
    <mergeCell ref="G54:R56"/>
    <mergeCell ref="T54:V54"/>
    <mergeCell ref="T56:V56"/>
    <mergeCell ref="BD54:BF54"/>
    <mergeCell ref="BH54:BJ54"/>
    <mergeCell ref="BK54:BM54"/>
    <mergeCell ref="AR55:AR56"/>
    <mergeCell ref="AS55:AS56"/>
    <mergeCell ref="AT55:AT56"/>
    <mergeCell ref="AU55:AU56"/>
    <mergeCell ref="AV55:AV56"/>
    <mergeCell ref="AW55:AW56"/>
    <mergeCell ref="BC55:BC56"/>
    <mergeCell ref="AR54:BB54"/>
    <mergeCell ref="AX56:BB56"/>
    <mergeCell ref="BD56:BF56"/>
    <mergeCell ref="BH56:BM56"/>
    <mergeCell ref="T60:V60"/>
    <mergeCell ref="AX60:BB60"/>
    <mergeCell ref="AP59:AP65"/>
    <mergeCell ref="AR59:AR60"/>
    <mergeCell ref="AS59:AS60"/>
    <mergeCell ref="AT59:AT60"/>
    <mergeCell ref="AU59:AU60"/>
    <mergeCell ref="BD60:BF60"/>
    <mergeCell ref="BH60:BM60"/>
    <mergeCell ref="AR61:BB61"/>
    <mergeCell ref="BC61:BC65"/>
    <mergeCell ref="BD61:BF61"/>
    <mergeCell ref="AR62:AR65"/>
    <mergeCell ref="AS62:AW65"/>
    <mergeCell ref="AX62:BB63"/>
    <mergeCell ref="BD62:BD64"/>
    <mergeCell ref="BE62:BE64"/>
    <mergeCell ref="BF62:BF64"/>
    <mergeCell ref="AX64:BB65"/>
    <mergeCell ref="BD65:BF65"/>
    <mergeCell ref="AV59:AV60"/>
    <mergeCell ref="AW59:AW60"/>
    <mergeCell ref="BC59:BC60"/>
  </mergeCells>
  <phoneticPr fontId="3"/>
  <conditionalFormatting sqref="AO7:AO29 AO31:AO53 AO57:AO70">
    <cfRule type="cellIs" dxfId="5" priority="3" stopIfTrue="1" operator="notBetween">
      <formula>100</formula>
      <formula>0</formula>
    </cfRule>
  </conditionalFormatting>
  <conditionalFormatting sqref="AO30">
    <cfRule type="cellIs" dxfId="4" priority="2" stopIfTrue="1" operator="notBetween">
      <formula>100</formula>
      <formula>0</formula>
    </cfRule>
  </conditionalFormatting>
  <conditionalFormatting sqref="AO54:AO56">
    <cfRule type="cellIs" dxfId="3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66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64"/>
  <sheetViews>
    <sheetView showGridLines="0" showZeros="0" topLeftCell="A25" zoomScale="70" zoomScaleNormal="70" zoomScaleSheetLayoutView="75" workbookViewId="0">
      <selection activeCell="U54" sqref="U54"/>
    </sheetView>
  </sheetViews>
  <sheetFormatPr defaultColWidth="10.625" defaultRowHeight="15" customHeight="1"/>
  <cols>
    <col min="1" max="1" width="1.875" style="5" customWidth="1"/>
    <col min="2" max="3" width="2.875" style="5" customWidth="1"/>
    <col min="4" max="4" width="5.125" style="394" customWidth="1"/>
    <col min="5" max="5" width="3.625" style="394" customWidth="1"/>
    <col min="6" max="6" width="0.625" style="5" customWidth="1"/>
    <col min="7" max="7" width="21.875" style="5" customWidth="1"/>
    <col min="8" max="12" width="3.625" style="394" customWidth="1"/>
    <col min="13" max="18" width="5.875" style="394" customWidth="1"/>
    <col min="19" max="19" width="7.375" style="394" customWidth="1"/>
    <col min="20" max="21" width="5.875" style="394" customWidth="1"/>
    <col min="22" max="22" width="5.875" style="395" customWidth="1"/>
    <col min="23" max="23" width="5.125" style="394" customWidth="1"/>
    <col min="24" max="24" width="1.5" style="394" customWidth="1"/>
    <col min="25" max="38" width="3.625" style="5" customWidth="1"/>
    <col min="39" max="39" width="0.625" style="394" customWidth="1"/>
    <col min="40" max="40" width="7.375" style="394" customWidth="1"/>
    <col min="41" max="41" width="5.875" style="394" customWidth="1"/>
    <col min="42" max="42" width="10.375" style="6" customWidth="1"/>
    <col min="43" max="43" width="0.625" style="5" customWidth="1"/>
    <col min="44" max="52" width="3.375" style="6" customWidth="1"/>
    <col min="53" max="54" width="3.375" style="5" customWidth="1"/>
    <col min="55" max="55" width="7.375" style="372" customWidth="1"/>
    <col min="56" max="58" width="7.375" style="6" customWidth="1"/>
    <col min="59" max="59" width="1.875" style="5" customWidth="1"/>
    <col min="60" max="64" width="3.875" style="6" customWidth="1"/>
    <col min="65" max="65" width="3.875" style="5" customWidth="1"/>
    <col min="66" max="66" width="1.875" style="5" customWidth="1"/>
    <col min="67" max="16384" width="10.625" style="5"/>
  </cols>
  <sheetData>
    <row r="1" spans="1:66" ht="35.1" customHeight="1">
      <c r="B1" s="1287" t="s">
        <v>140</v>
      </c>
      <c r="C1" s="1287"/>
      <c r="D1" s="1576"/>
      <c r="E1" s="1577"/>
      <c r="F1" s="7"/>
      <c r="G1" s="1289" t="s">
        <v>161</v>
      </c>
      <c r="H1" s="1290"/>
      <c r="I1" s="1290"/>
      <c r="J1" s="1290"/>
      <c r="K1" s="1290"/>
      <c r="L1" s="1291"/>
      <c r="M1" s="263"/>
      <c r="N1" s="263"/>
      <c r="O1" s="264"/>
      <c r="P1" s="1292" t="s">
        <v>274</v>
      </c>
      <c r="Q1" s="1292"/>
      <c r="R1" s="1292"/>
      <c r="S1" s="1292"/>
      <c r="T1" s="1292"/>
      <c r="U1" s="1292"/>
      <c r="V1" s="1292"/>
      <c r="W1" s="1292"/>
      <c r="X1" s="8"/>
      <c r="Y1" s="1293" t="s">
        <v>227</v>
      </c>
      <c r="Z1" s="1293"/>
      <c r="AA1" s="1293"/>
      <c r="AB1" s="1293"/>
      <c r="AC1" s="1293"/>
      <c r="AD1" s="1293"/>
      <c r="AE1" s="1293"/>
      <c r="AF1" s="1293"/>
      <c r="AG1" s="1293"/>
      <c r="AH1" s="1293"/>
      <c r="AI1" s="1293"/>
      <c r="AJ1" s="1293"/>
      <c r="AK1" s="1293"/>
      <c r="AL1" s="1293"/>
      <c r="AM1" s="1293"/>
      <c r="AN1" s="1293"/>
      <c r="AO1" s="1293"/>
      <c r="AP1" s="1293"/>
      <c r="AQ1" s="1293"/>
      <c r="AR1" s="1293"/>
      <c r="AS1" s="1293"/>
      <c r="AT1" s="1293"/>
      <c r="AU1" s="1293"/>
      <c r="AV1" s="1293"/>
      <c r="AW1" s="1293"/>
      <c r="AX1" s="1293"/>
      <c r="AY1" s="1293"/>
      <c r="AZ1" s="1293"/>
      <c r="BA1" s="1293"/>
      <c r="BB1" s="1293"/>
      <c r="BC1" s="1293"/>
      <c r="BD1" s="1293"/>
      <c r="BE1" s="1293"/>
      <c r="BF1" s="1293"/>
      <c r="BM1" s="265"/>
    </row>
    <row r="2" spans="1:66" ht="11.1" customHeight="1">
      <c r="A2" s="4"/>
      <c r="B2" s="4"/>
      <c r="C2" s="4"/>
      <c r="D2" s="266"/>
      <c r="E2" s="266"/>
      <c r="F2" s="4"/>
      <c r="G2" s="4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7"/>
      <c r="W2" s="266"/>
      <c r="X2" s="266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266"/>
      <c r="AN2" s="266"/>
      <c r="AO2" s="266"/>
      <c r="AP2" s="1"/>
      <c r="AQ2" s="4"/>
      <c r="AR2" s="1"/>
      <c r="AS2" s="1"/>
      <c r="AT2" s="1"/>
      <c r="AU2" s="1"/>
      <c r="AV2" s="1"/>
      <c r="AW2" s="1"/>
      <c r="AX2" s="1"/>
      <c r="AY2" s="1"/>
      <c r="AZ2" s="1"/>
      <c r="BA2" s="4"/>
      <c r="BB2" s="4"/>
      <c r="BC2" s="229"/>
      <c r="BD2" s="1"/>
      <c r="BE2" s="1"/>
      <c r="BF2" s="1"/>
      <c r="BG2" s="4"/>
      <c r="BH2" s="1"/>
      <c r="BI2" s="1"/>
      <c r="BJ2" s="1"/>
      <c r="BK2" s="1"/>
      <c r="BL2" s="1"/>
      <c r="BM2" s="4"/>
      <c r="BN2" s="4"/>
    </row>
    <row r="3" spans="1:66" ht="33" customHeight="1" thickBot="1">
      <c r="A3" s="4"/>
      <c r="B3" s="1294" t="s">
        <v>279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575" t="s">
        <v>273</v>
      </c>
      <c r="S3" s="1575"/>
      <c r="T3" s="1575"/>
      <c r="U3" s="1575"/>
      <c r="V3" s="1575"/>
      <c r="W3" s="1575"/>
      <c r="X3" s="8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"/>
      <c r="BM3" s="265"/>
      <c r="BN3" s="4"/>
    </row>
    <row r="4" spans="1:66" ht="35.1" customHeight="1">
      <c r="A4" s="4"/>
      <c r="B4" s="1253" t="s">
        <v>98</v>
      </c>
      <c r="C4" s="1254"/>
      <c r="D4" s="1259" t="s">
        <v>23</v>
      </c>
      <c r="E4" s="1260"/>
      <c r="F4" s="6"/>
      <c r="G4" s="1265" t="s">
        <v>196</v>
      </c>
      <c r="H4" s="1280" t="s">
        <v>170</v>
      </c>
      <c r="I4" s="1283" t="s">
        <v>124</v>
      </c>
      <c r="J4" s="1284"/>
      <c r="K4" s="1284"/>
      <c r="L4" s="1285"/>
      <c r="M4" s="1280" t="s">
        <v>184</v>
      </c>
      <c r="N4" s="1307" t="s">
        <v>185</v>
      </c>
      <c r="O4" s="1309" t="s">
        <v>141</v>
      </c>
      <c r="P4" s="1312" t="s">
        <v>21</v>
      </c>
      <c r="Q4" s="1313"/>
      <c r="R4" s="1313"/>
      <c r="S4" s="1313"/>
      <c r="T4" s="1313"/>
      <c r="U4" s="1313"/>
      <c r="V4" s="1314"/>
      <c r="W4" s="1309" t="s">
        <v>228</v>
      </c>
      <c r="X4" s="268"/>
      <c r="Y4" s="1270" t="s">
        <v>229</v>
      </c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2"/>
      <c r="AM4" s="9"/>
      <c r="AN4" s="1273" t="s">
        <v>159</v>
      </c>
      <c r="AO4" s="1296" t="s">
        <v>146</v>
      </c>
      <c r="AP4" s="1297"/>
      <c r="AQ4" s="265"/>
      <c r="AR4" s="1298" t="s">
        <v>94</v>
      </c>
      <c r="AS4" s="1284"/>
      <c r="AT4" s="1284"/>
      <c r="AU4" s="1284"/>
      <c r="AV4" s="1284"/>
      <c r="AW4" s="1284"/>
      <c r="AX4" s="1284"/>
      <c r="AY4" s="1284"/>
      <c r="AZ4" s="1284"/>
      <c r="BA4" s="1284"/>
      <c r="BB4" s="1299"/>
      <c r="BC4" s="549"/>
      <c r="BD4" s="1298" t="s">
        <v>123</v>
      </c>
      <c r="BE4" s="1284"/>
      <c r="BF4" s="1299"/>
      <c r="BG4" s="4"/>
      <c r="BH4" s="1567" t="s">
        <v>168</v>
      </c>
      <c r="BI4" s="1568"/>
      <c r="BJ4" s="1568"/>
      <c r="BK4" s="1568"/>
      <c r="BL4" s="1568"/>
      <c r="BM4" s="1569"/>
      <c r="BN4" s="4"/>
    </row>
    <row r="5" spans="1:66" ht="174" customHeight="1">
      <c r="A5" s="4"/>
      <c r="B5" s="1255"/>
      <c r="C5" s="1256"/>
      <c r="D5" s="1261"/>
      <c r="E5" s="1262"/>
      <c r="F5" s="6"/>
      <c r="G5" s="1266"/>
      <c r="H5" s="1281"/>
      <c r="I5" s="1246" t="s">
        <v>87</v>
      </c>
      <c r="J5" s="1248"/>
      <c r="K5" s="1246" t="s">
        <v>88</v>
      </c>
      <c r="L5" s="1248"/>
      <c r="M5" s="1286"/>
      <c r="N5" s="1330"/>
      <c r="O5" s="1310"/>
      <c r="P5" s="11" t="s">
        <v>142</v>
      </c>
      <c r="Q5" s="12" t="s">
        <v>171</v>
      </c>
      <c r="R5" s="13" t="s">
        <v>172</v>
      </c>
      <c r="S5" s="1318" t="s">
        <v>159</v>
      </c>
      <c r="T5" s="451" t="s">
        <v>143</v>
      </c>
      <c r="U5" s="452" t="s">
        <v>118</v>
      </c>
      <c r="V5" s="453" t="s">
        <v>126</v>
      </c>
      <c r="W5" s="1310"/>
      <c r="X5" s="268"/>
      <c r="Y5" s="1300" t="s">
        <v>180</v>
      </c>
      <c r="Z5" s="1301"/>
      <c r="AA5" s="1302" t="s">
        <v>102</v>
      </c>
      <c r="AB5" s="1303"/>
      <c r="AC5" s="1303"/>
      <c r="AD5" s="1301"/>
      <c r="AE5" s="1302" t="s">
        <v>103</v>
      </c>
      <c r="AF5" s="1304"/>
      <c r="AG5" s="1304"/>
      <c r="AH5" s="1304"/>
      <c r="AI5" s="1305"/>
      <c r="AJ5" s="1246" t="s">
        <v>199</v>
      </c>
      <c r="AK5" s="1247"/>
      <c r="AL5" s="1306"/>
      <c r="AM5" s="9"/>
      <c r="AN5" s="1274"/>
      <c r="AO5" s="1240" t="s">
        <v>127</v>
      </c>
      <c r="AP5" s="1546" t="s">
        <v>148</v>
      </c>
      <c r="AQ5" s="265"/>
      <c r="AR5" s="1244" t="s">
        <v>128</v>
      </c>
      <c r="AS5" s="1246" t="s">
        <v>40</v>
      </c>
      <c r="AT5" s="1247"/>
      <c r="AU5" s="1247"/>
      <c r="AV5" s="1247"/>
      <c r="AW5" s="1248"/>
      <c r="AX5" s="1249" t="s">
        <v>129</v>
      </c>
      <c r="AY5" s="1249"/>
      <c r="AZ5" s="1249"/>
      <c r="BA5" s="1249"/>
      <c r="BB5" s="1250"/>
      <c r="BC5" s="402" t="s">
        <v>130</v>
      </c>
      <c r="BD5" s="454" t="s">
        <v>143</v>
      </c>
      <c r="BE5" s="452" t="s">
        <v>118</v>
      </c>
      <c r="BF5" s="453" t="s">
        <v>126</v>
      </c>
      <c r="BG5" s="4"/>
      <c r="BH5" s="410" t="s">
        <v>169</v>
      </c>
      <c r="BI5" s="411" t="s">
        <v>90</v>
      </c>
      <c r="BJ5" s="412" t="s">
        <v>91</v>
      </c>
      <c r="BK5" s="413" t="s">
        <v>169</v>
      </c>
      <c r="BL5" s="411" t="s">
        <v>90</v>
      </c>
      <c r="BM5" s="414" t="s">
        <v>91</v>
      </c>
      <c r="BN5" s="4"/>
    </row>
    <row r="6" spans="1:66" ht="35.1" customHeight="1" thickBot="1">
      <c r="A6" s="4"/>
      <c r="B6" s="1255"/>
      <c r="C6" s="1256"/>
      <c r="D6" s="1261"/>
      <c r="E6" s="1262"/>
      <c r="F6" s="6"/>
      <c r="G6" s="1267"/>
      <c r="H6" s="1282"/>
      <c r="I6" s="552" t="s">
        <v>38</v>
      </c>
      <c r="J6" s="551" t="s">
        <v>166</v>
      </c>
      <c r="K6" s="552" t="s">
        <v>38</v>
      </c>
      <c r="L6" s="551" t="s">
        <v>166</v>
      </c>
      <c r="M6" s="15" t="s">
        <v>182</v>
      </c>
      <c r="N6" s="15" t="s">
        <v>182</v>
      </c>
      <c r="O6" s="1311"/>
      <c r="P6" s="1220" t="s">
        <v>139</v>
      </c>
      <c r="Q6" s="1221"/>
      <c r="R6" s="1221"/>
      <c r="S6" s="1319"/>
      <c r="T6" s="1315" t="s">
        <v>121</v>
      </c>
      <c r="U6" s="1316"/>
      <c r="V6" s="1317"/>
      <c r="W6" s="1311"/>
      <c r="X6" s="268"/>
      <c r="Y6" s="16" t="s">
        <v>131</v>
      </c>
      <c r="Z6" s="17" t="s">
        <v>132</v>
      </c>
      <c r="AA6" s="18" t="s">
        <v>162</v>
      </c>
      <c r="AB6" s="19" t="s">
        <v>163</v>
      </c>
      <c r="AC6" s="19" t="s">
        <v>164</v>
      </c>
      <c r="AD6" s="17" t="s">
        <v>15</v>
      </c>
      <c r="AE6" s="18" t="s">
        <v>16</v>
      </c>
      <c r="AF6" s="19" t="s">
        <v>232</v>
      </c>
      <c r="AG6" s="19" t="s">
        <v>233</v>
      </c>
      <c r="AH6" s="19" t="s">
        <v>234</v>
      </c>
      <c r="AI6" s="17" t="s">
        <v>235</v>
      </c>
      <c r="AJ6" s="18" t="s">
        <v>17</v>
      </c>
      <c r="AK6" s="19" t="s">
        <v>18</v>
      </c>
      <c r="AL6" s="20" t="s">
        <v>4</v>
      </c>
      <c r="AM6" s="9"/>
      <c r="AN6" s="1275"/>
      <c r="AO6" s="1241"/>
      <c r="AP6" s="1547"/>
      <c r="AQ6" s="265"/>
      <c r="AR6" s="1245"/>
      <c r="AS6" s="21" t="s">
        <v>5</v>
      </c>
      <c r="AT6" s="22" t="s">
        <v>6</v>
      </c>
      <c r="AU6" s="23" t="s">
        <v>7</v>
      </c>
      <c r="AV6" s="23" t="s">
        <v>8</v>
      </c>
      <c r="AW6" s="23" t="s">
        <v>9</v>
      </c>
      <c r="AX6" s="24" t="s">
        <v>1</v>
      </c>
      <c r="AY6" s="22" t="s">
        <v>10</v>
      </c>
      <c r="AZ6" s="22" t="s">
        <v>11</v>
      </c>
      <c r="BA6" s="22" t="s">
        <v>12</v>
      </c>
      <c r="BB6" s="25" t="s">
        <v>13</v>
      </c>
      <c r="BC6" s="403"/>
      <c r="BD6" s="1220" t="s">
        <v>149</v>
      </c>
      <c r="BE6" s="1221"/>
      <c r="BF6" s="1222"/>
      <c r="BG6" s="4"/>
      <c r="BH6" s="1570" t="s">
        <v>95</v>
      </c>
      <c r="BI6" s="1571"/>
      <c r="BJ6" s="1572"/>
      <c r="BK6" s="1573" t="s">
        <v>96</v>
      </c>
      <c r="BL6" s="1571"/>
      <c r="BM6" s="1574"/>
      <c r="BN6" s="4"/>
    </row>
    <row r="7" spans="1:66" s="290" customFormat="1" ht="15.95" customHeight="1">
      <c r="A7" s="269"/>
      <c r="B7" s="1540" t="s">
        <v>167</v>
      </c>
      <c r="C7" s="1541"/>
      <c r="D7" s="270" t="s">
        <v>116</v>
      </c>
      <c r="E7" s="121">
        <v>2</v>
      </c>
      <c r="F7" s="265"/>
      <c r="G7" s="271" t="s">
        <v>107</v>
      </c>
      <c r="H7" s="272">
        <f t="shared" ref="H7:H13" si="0">SUM(I7:L7)</f>
        <v>2</v>
      </c>
      <c r="I7" s="273" t="s">
        <v>249</v>
      </c>
      <c r="J7" s="274">
        <v>2</v>
      </c>
      <c r="K7" s="273">
        <v>0</v>
      </c>
      <c r="L7" s="274">
        <v>0</v>
      </c>
      <c r="M7" s="272">
        <f t="shared" ref="M7:M21" si="1">H7*15*1</f>
        <v>30</v>
      </c>
      <c r="N7" s="275">
        <f t="shared" ref="N7:N51" si="2">M7*45/60</f>
        <v>22.5</v>
      </c>
      <c r="O7" s="276" t="s">
        <v>117</v>
      </c>
      <c r="P7" s="543" t="s">
        <v>14</v>
      </c>
      <c r="Q7" s="545"/>
      <c r="R7" s="539" t="s">
        <v>41</v>
      </c>
      <c r="S7" s="277" t="s">
        <v>106</v>
      </c>
      <c r="T7" s="35" t="str">
        <f t="shared" ref="T7:T13" si="3">IF($W7="○",$N7,"")</f>
        <v/>
      </c>
      <c r="U7" s="278"/>
      <c r="V7" s="279"/>
      <c r="W7" s="280" t="str">
        <f>IF($AO7&gt;=60,"○","")</f>
        <v/>
      </c>
      <c r="X7" s="281"/>
      <c r="Y7" s="543"/>
      <c r="Z7" s="539"/>
      <c r="AA7" s="39"/>
      <c r="AB7" s="545"/>
      <c r="AC7" s="545"/>
      <c r="AD7" s="539"/>
      <c r="AE7" s="39" t="s">
        <v>14</v>
      </c>
      <c r="AF7" s="545"/>
      <c r="AG7" s="545"/>
      <c r="AH7" s="545" t="s">
        <v>37</v>
      </c>
      <c r="AI7" s="539"/>
      <c r="AJ7" s="39"/>
      <c r="AK7" s="545"/>
      <c r="AL7" s="40"/>
      <c r="AM7" s="536"/>
      <c r="AN7" s="282" t="s">
        <v>106</v>
      </c>
      <c r="AO7" s="416"/>
      <c r="AP7" s="236">
        <f t="shared" ref="AP7:AP51" si="4">M7</f>
        <v>30</v>
      </c>
      <c r="AQ7" s="265"/>
      <c r="AR7" s="283" t="str">
        <f>IF(ISNUMBER($AO7),IF(AND($AO7&gt;=60,$AO7&lt;=100),"●",""),"")</f>
        <v/>
      </c>
      <c r="AS7" s="284"/>
      <c r="AT7" s="278"/>
      <c r="AU7" s="285"/>
      <c r="AV7" s="285"/>
      <c r="AW7" s="285"/>
      <c r="AX7" s="286"/>
      <c r="AY7" s="278"/>
      <c r="AZ7" s="278"/>
      <c r="BA7" s="278"/>
      <c r="BB7" s="287"/>
      <c r="BC7" s="404" t="str">
        <f t="shared" ref="BC7:BC51" si="5">IF(ISNUMBER($AO7),IF(AND($AO7&gt;=60,$AO7&lt;=100),$H7,""),"")</f>
        <v/>
      </c>
      <c r="BD7" s="288" t="str">
        <f>IF(ISNUMBER($AO7),IF(AND($AO7&gt;=60,$AO7&lt;=100),($AP7)*45/60,""),"")</f>
        <v/>
      </c>
      <c r="BE7" s="278"/>
      <c r="BF7" s="279"/>
      <c r="BG7" s="269"/>
      <c r="BH7" s="31" t="str">
        <f>IF(ISNUMBER($AO7),IF(AND($AO7&gt;=60,$AO7&lt;=100),$H7,""),"")</f>
        <v/>
      </c>
      <c r="BI7" s="278"/>
      <c r="BJ7" s="289"/>
      <c r="BK7" s="286"/>
      <c r="BL7" s="278"/>
      <c r="BM7" s="287"/>
      <c r="BN7" s="269"/>
    </row>
    <row r="8" spans="1:66" s="290" customFormat="1" ht="15.95" customHeight="1">
      <c r="A8" s="269"/>
      <c r="B8" s="1542"/>
      <c r="C8" s="1543"/>
      <c r="D8" s="291" t="s">
        <v>210</v>
      </c>
      <c r="E8" s="1544" t="s">
        <v>104</v>
      </c>
      <c r="F8" s="265"/>
      <c r="G8" s="292" t="s">
        <v>100</v>
      </c>
      <c r="H8" s="293">
        <f t="shared" si="0"/>
        <v>2</v>
      </c>
      <c r="I8" s="61">
        <v>0</v>
      </c>
      <c r="J8" s="60">
        <v>0</v>
      </c>
      <c r="K8" s="61">
        <v>2</v>
      </c>
      <c r="L8" s="60">
        <v>0</v>
      </c>
      <c r="M8" s="293">
        <f t="shared" si="1"/>
        <v>30</v>
      </c>
      <c r="N8" s="294">
        <f t="shared" si="2"/>
        <v>22.5</v>
      </c>
      <c r="O8" s="295" t="s">
        <v>117</v>
      </c>
      <c r="P8" s="59" t="s">
        <v>14</v>
      </c>
      <c r="Q8" s="62"/>
      <c r="R8" s="296" t="s">
        <v>41</v>
      </c>
      <c r="S8" s="297" t="s">
        <v>106</v>
      </c>
      <c r="T8" s="56" t="str">
        <f t="shared" si="3"/>
        <v/>
      </c>
      <c r="U8" s="79"/>
      <c r="V8" s="298"/>
      <c r="W8" s="299" t="str">
        <f t="shared" ref="W8:W52" si="6">IF($AO8&gt;=60,"○","")</f>
        <v/>
      </c>
      <c r="X8" s="281"/>
      <c r="Y8" s="59"/>
      <c r="Z8" s="60"/>
      <c r="AA8" s="61"/>
      <c r="AB8" s="62"/>
      <c r="AC8" s="62"/>
      <c r="AD8" s="60"/>
      <c r="AE8" s="61"/>
      <c r="AF8" s="62"/>
      <c r="AG8" s="62"/>
      <c r="AH8" s="62" t="s">
        <v>37</v>
      </c>
      <c r="AI8" s="60"/>
      <c r="AJ8" s="61"/>
      <c r="AK8" s="62"/>
      <c r="AL8" s="63"/>
      <c r="AM8" s="536"/>
      <c r="AN8" s="300" t="s">
        <v>106</v>
      </c>
      <c r="AO8" s="417"/>
      <c r="AP8" s="238">
        <f t="shared" si="4"/>
        <v>30</v>
      </c>
      <c r="AQ8" s="265"/>
      <c r="AR8" s="301" t="str">
        <f t="shared" ref="AR8:AR40" si="7">IF(ISNUMBER($AO8),IF(AND($AO8&gt;=60,$AO8&lt;=100),"●",""),"")</f>
        <v/>
      </c>
      <c r="AS8" s="302"/>
      <c r="AT8" s="79"/>
      <c r="AU8" s="68"/>
      <c r="AV8" s="68"/>
      <c r="AW8" s="68"/>
      <c r="AX8" s="66"/>
      <c r="AY8" s="79"/>
      <c r="AZ8" s="79"/>
      <c r="BA8" s="79"/>
      <c r="BB8" s="80"/>
      <c r="BC8" s="405" t="str">
        <f t="shared" si="5"/>
        <v/>
      </c>
      <c r="BD8" s="303" t="str">
        <f t="shared" ref="BD8:BD13" si="8">IF(ISNUMBER($AO8),IF(AND($AO8&gt;=60,$AO8&lt;=100),($AP8)*45/60,""),"")</f>
        <v/>
      </c>
      <c r="BE8" s="79"/>
      <c r="BF8" s="298"/>
      <c r="BG8" s="269"/>
      <c r="BH8" s="163"/>
      <c r="BI8" s="304"/>
      <c r="BJ8" s="305"/>
      <c r="BK8" s="82" t="str">
        <f t="shared" ref="BK8:BK13" si="9">IF(ISNUMBER($AO8),IF(AND($AO8&gt;=60,$AO8&lt;=100),$H8,""),"")</f>
        <v/>
      </c>
      <c r="BL8" s="79"/>
      <c r="BM8" s="80"/>
      <c r="BN8" s="269"/>
    </row>
    <row r="9" spans="1:66" s="290" customFormat="1" ht="15.95" customHeight="1">
      <c r="A9" s="269"/>
      <c r="B9" s="1542"/>
      <c r="C9" s="1543"/>
      <c r="D9" s="291" t="s">
        <v>210</v>
      </c>
      <c r="E9" s="1545"/>
      <c r="F9" s="265"/>
      <c r="G9" s="292" t="s">
        <v>145</v>
      </c>
      <c r="H9" s="293">
        <f t="shared" si="0"/>
        <v>2</v>
      </c>
      <c r="I9" s="61">
        <v>0</v>
      </c>
      <c r="J9" s="60">
        <v>0</v>
      </c>
      <c r="K9" s="61">
        <v>2</v>
      </c>
      <c r="L9" s="60">
        <v>0</v>
      </c>
      <c r="M9" s="293">
        <f t="shared" si="1"/>
        <v>30</v>
      </c>
      <c r="N9" s="294">
        <f t="shared" si="2"/>
        <v>22.5</v>
      </c>
      <c r="O9" s="295" t="s">
        <v>117</v>
      </c>
      <c r="P9" s="59"/>
      <c r="Q9" s="62"/>
      <c r="R9" s="296" t="s">
        <v>41</v>
      </c>
      <c r="S9" s="297"/>
      <c r="T9" s="56" t="str">
        <f t="shared" si="3"/>
        <v/>
      </c>
      <c r="U9" s="79"/>
      <c r="V9" s="298"/>
      <c r="W9" s="299" t="str">
        <f t="shared" si="6"/>
        <v/>
      </c>
      <c r="X9" s="281"/>
      <c r="Y9" s="59"/>
      <c r="Z9" s="60"/>
      <c r="AA9" s="61"/>
      <c r="AB9" s="62"/>
      <c r="AC9" s="62"/>
      <c r="AD9" s="60"/>
      <c r="AE9" s="61"/>
      <c r="AF9" s="62" t="s">
        <v>2</v>
      </c>
      <c r="AG9" s="62"/>
      <c r="AH9" s="62"/>
      <c r="AI9" s="60"/>
      <c r="AJ9" s="61"/>
      <c r="AK9" s="62"/>
      <c r="AL9" s="63"/>
      <c r="AM9" s="536"/>
      <c r="AN9" s="300"/>
      <c r="AO9" s="417"/>
      <c r="AP9" s="238">
        <f t="shared" si="4"/>
        <v>30</v>
      </c>
      <c r="AQ9" s="265"/>
      <c r="AR9" s="306"/>
      <c r="AS9" s="302"/>
      <c r="AT9" s="79"/>
      <c r="AU9" s="68"/>
      <c r="AV9" s="68"/>
      <c r="AW9" s="68"/>
      <c r="AX9" s="66"/>
      <c r="AY9" s="79"/>
      <c r="AZ9" s="79"/>
      <c r="BA9" s="79"/>
      <c r="BB9" s="80"/>
      <c r="BC9" s="405" t="str">
        <f t="shared" si="5"/>
        <v/>
      </c>
      <c r="BD9" s="303" t="str">
        <f t="shared" si="8"/>
        <v/>
      </c>
      <c r="BE9" s="79"/>
      <c r="BF9" s="298"/>
      <c r="BG9" s="269"/>
      <c r="BH9" s="163"/>
      <c r="BI9" s="304"/>
      <c r="BJ9" s="305"/>
      <c r="BK9" s="82" t="str">
        <f t="shared" si="9"/>
        <v/>
      </c>
      <c r="BL9" s="79"/>
      <c r="BM9" s="80"/>
      <c r="BN9" s="269"/>
    </row>
    <row r="10" spans="1:66" s="290" customFormat="1" ht="15.95" customHeight="1">
      <c r="A10" s="269"/>
      <c r="B10" s="1542"/>
      <c r="C10" s="1543"/>
      <c r="D10" s="291" t="s">
        <v>210</v>
      </c>
      <c r="E10" s="1545"/>
      <c r="F10" s="265"/>
      <c r="G10" s="292" t="s">
        <v>211</v>
      </c>
      <c r="H10" s="293">
        <f t="shared" si="0"/>
        <v>2</v>
      </c>
      <c r="I10" s="61">
        <v>0</v>
      </c>
      <c r="J10" s="60">
        <v>2</v>
      </c>
      <c r="K10" s="61">
        <v>0</v>
      </c>
      <c r="L10" s="60">
        <v>0</v>
      </c>
      <c r="M10" s="293">
        <f t="shared" si="1"/>
        <v>30</v>
      </c>
      <c r="N10" s="294">
        <f t="shared" si="2"/>
        <v>22.5</v>
      </c>
      <c r="O10" s="295" t="s">
        <v>117</v>
      </c>
      <c r="P10" s="59" t="s">
        <v>14</v>
      </c>
      <c r="Q10" s="62"/>
      <c r="R10" s="296" t="s">
        <v>41</v>
      </c>
      <c r="S10" s="297" t="s">
        <v>106</v>
      </c>
      <c r="T10" s="307" t="str">
        <f t="shared" si="3"/>
        <v/>
      </c>
      <c r="U10" s="79"/>
      <c r="V10" s="298"/>
      <c r="W10" s="299" t="str">
        <f t="shared" si="6"/>
        <v/>
      </c>
      <c r="X10" s="308"/>
      <c r="Y10" s="59"/>
      <c r="Z10" s="60"/>
      <c r="AA10" s="61"/>
      <c r="AB10" s="62"/>
      <c r="AC10" s="62"/>
      <c r="AD10" s="60"/>
      <c r="AE10" s="61" t="s">
        <v>0</v>
      </c>
      <c r="AF10" s="62"/>
      <c r="AG10" s="62"/>
      <c r="AH10" s="62"/>
      <c r="AI10" s="60"/>
      <c r="AJ10" s="61" t="s">
        <v>2</v>
      </c>
      <c r="AK10" s="62"/>
      <c r="AL10" s="63"/>
      <c r="AM10" s="536"/>
      <c r="AN10" s="300" t="s">
        <v>106</v>
      </c>
      <c r="AO10" s="417"/>
      <c r="AP10" s="238">
        <f t="shared" si="4"/>
        <v>30</v>
      </c>
      <c r="AQ10" s="265"/>
      <c r="AR10" s="301" t="str">
        <f t="shared" si="7"/>
        <v/>
      </c>
      <c r="AS10" s="309"/>
      <c r="AT10" s="79"/>
      <c r="AU10" s="68"/>
      <c r="AV10" s="68"/>
      <c r="AW10" s="68"/>
      <c r="AX10" s="66"/>
      <c r="AY10" s="79"/>
      <c r="AZ10" s="79"/>
      <c r="BA10" s="79"/>
      <c r="BB10" s="80"/>
      <c r="BC10" s="405" t="str">
        <f t="shared" si="5"/>
        <v/>
      </c>
      <c r="BD10" s="310" t="str">
        <f t="shared" si="8"/>
        <v/>
      </c>
      <c r="BE10" s="79"/>
      <c r="BF10" s="298"/>
      <c r="BG10" s="269"/>
      <c r="BH10" s="163"/>
      <c r="BI10" s="79"/>
      <c r="BJ10" s="305"/>
      <c r="BK10" s="82" t="str">
        <f t="shared" si="9"/>
        <v/>
      </c>
      <c r="BL10" s="79"/>
      <c r="BM10" s="80"/>
      <c r="BN10" s="269"/>
    </row>
    <row r="11" spans="1:66" s="290" customFormat="1" ht="15.95" customHeight="1">
      <c r="A11" s="269"/>
      <c r="B11" s="1542"/>
      <c r="C11" s="1543"/>
      <c r="D11" s="291" t="s">
        <v>210</v>
      </c>
      <c r="E11" s="1545"/>
      <c r="F11" s="265"/>
      <c r="G11" s="292" t="s">
        <v>158</v>
      </c>
      <c r="H11" s="272">
        <f t="shared" si="0"/>
        <v>2</v>
      </c>
      <c r="I11" s="61">
        <v>2</v>
      </c>
      <c r="J11" s="60">
        <v>0</v>
      </c>
      <c r="K11" s="61">
        <v>0</v>
      </c>
      <c r="L11" s="60">
        <v>0</v>
      </c>
      <c r="M11" s="293">
        <f t="shared" si="1"/>
        <v>30</v>
      </c>
      <c r="N11" s="294">
        <f t="shared" si="2"/>
        <v>22.5</v>
      </c>
      <c r="O11" s="295" t="s">
        <v>117</v>
      </c>
      <c r="P11" s="59" t="s">
        <v>14</v>
      </c>
      <c r="Q11" s="62"/>
      <c r="R11" s="60"/>
      <c r="S11" s="311" t="s">
        <v>106</v>
      </c>
      <c r="T11" s="307" t="str">
        <f t="shared" si="3"/>
        <v/>
      </c>
      <c r="U11" s="79"/>
      <c r="V11" s="298"/>
      <c r="W11" s="312" t="str">
        <f t="shared" si="6"/>
        <v/>
      </c>
      <c r="X11" s="281"/>
      <c r="Y11" s="59"/>
      <c r="Z11" s="60"/>
      <c r="AA11" s="61"/>
      <c r="AB11" s="62"/>
      <c r="AC11" s="62"/>
      <c r="AD11" s="60"/>
      <c r="AE11" s="61" t="s">
        <v>0</v>
      </c>
      <c r="AF11" s="62"/>
      <c r="AG11" s="62"/>
      <c r="AH11" s="62"/>
      <c r="AI11" s="60"/>
      <c r="AJ11" s="61"/>
      <c r="AK11" s="62"/>
      <c r="AL11" s="63"/>
      <c r="AM11" s="536"/>
      <c r="AN11" s="313" t="s">
        <v>106</v>
      </c>
      <c r="AO11" s="418"/>
      <c r="AP11" s="238">
        <f t="shared" si="4"/>
        <v>30</v>
      </c>
      <c r="AQ11" s="265"/>
      <c r="AR11" s="301" t="str">
        <f t="shared" si="7"/>
        <v/>
      </c>
      <c r="AS11" s="309"/>
      <c r="AT11" s="79"/>
      <c r="AU11" s="68"/>
      <c r="AV11" s="68"/>
      <c r="AW11" s="68"/>
      <c r="AX11" s="66"/>
      <c r="AY11" s="79"/>
      <c r="AZ11" s="79"/>
      <c r="BA11" s="79"/>
      <c r="BB11" s="80"/>
      <c r="BC11" s="405" t="str">
        <f t="shared" si="5"/>
        <v/>
      </c>
      <c r="BD11" s="310" t="str">
        <f t="shared" si="8"/>
        <v/>
      </c>
      <c r="BE11" s="79"/>
      <c r="BF11" s="298"/>
      <c r="BG11" s="269"/>
      <c r="BH11" s="163"/>
      <c r="BI11" s="79"/>
      <c r="BJ11" s="305"/>
      <c r="BK11" s="82" t="str">
        <f t="shared" si="9"/>
        <v/>
      </c>
      <c r="BL11" s="79"/>
      <c r="BM11" s="80"/>
      <c r="BN11" s="269"/>
    </row>
    <row r="12" spans="1:66" s="290" customFormat="1" ht="15.95" customHeight="1">
      <c r="A12" s="269"/>
      <c r="B12" s="1542"/>
      <c r="C12" s="1543"/>
      <c r="D12" s="291" t="s">
        <v>210</v>
      </c>
      <c r="E12" s="1545"/>
      <c r="F12" s="265"/>
      <c r="G12" s="292" t="s">
        <v>113</v>
      </c>
      <c r="H12" s="293">
        <f t="shared" si="0"/>
        <v>2</v>
      </c>
      <c r="I12" s="61">
        <v>2</v>
      </c>
      <c r="J12" s="60" t="s">
        <v>253</v>
      </c>
      <c r="K12" s="61">
        <v>0</v>
      </c>
      <c r="L12" s="60">
        <v>0</v>
      </c>
      <c r="M12" s="293">
        <f t="shared" si="1"/>
        <v>30</v>
      </c>
      <c r="N12" s="294">
        <f t="shared" si="2"/>
        <v>22.5</v>
      </c>
      <c r="O12" s="295" t="s">
        <v>117</v>
      </c>
      <c r="P12" s="59"/>
      <c r="Q12" s="62"/>
      <c r="R12" s="296" t="s">
        <v>42</v>
      </c>
      <c r="S12" s="297"/>
      <c r="T12" s="307" t="str">
        <f t="shared" si="3"/>
        <v/>
      </c>
      <c r="U12" s="79"/>
      <c r="V12" s="298"/>
      <c r="W12" s="299" t="str">
        <f t="shared" si="6"/>
        <v/>
      </c>
      <c r="X12" s="308"/>
      <c r="Y12" s="59"/>
      <c r="Z12" s="60"/>
      <c r="AA12" s="61"/>
      <c r="AB12" s="62"/>
      <c r="AC12" s="62"/>
      <c r="AD12" s="60"/>
      <c r="AE12" s="61" t="s">
        <v>2</v>
      </c>
      <c r="AF12" s="62"/>
      <c r="AG12" s="62"/>
      <c r="AH12" s="62"/>
      <c r="AI12" s="60"/>
      <c r="AJ12" s="61"/>
      <c r="AK12" s="62"/>
      <c r="AL12" s="63"/>
      <c r="AM12" s="536"/>
      <c r="AN12" s="300"/>
      <c r="AO12" s="417"/>
      <c r="AP12" s="238">
        <f t="shared" si="4"/>
        <v>30</v>
      </c>
      <c r="AQ12" s="265"/>
      <c r="AR12" s="306"/>
      <c r="AS12" s="309"/>
      <c r="AT12" s="79"/>
      <c r="AU12" s="68"/>
      <c r="AV12" s="68"/>
      <c r="AW12" s="68"/>
      <c r="AX12" s="66"/>
      <c r="AY12" s="79"/>
      <c r="AZ12" s="79"/>
      <c r="BA12" s="79"/>
      <c r="BB12" s="80"/>
      <c r="BC12" s="405" t="str">
        <f t="shared" si="5"/>
        <v/>
      </c>
      <c r="BD12" s="310" t="str">
        <f t="shared" si="8"/>
        <v/>
      </c>
      <c r="BE12" s="79"/>
      <c r="BF12" s="298"/>
      <c r="BG12" s="269"/>
      <c r="BH12" s="163"/>
      <c r="BI12" s="79"/>
      <c r="BJ12" s="305"/>
      <c r="BK12" s="82" t="str">
        <f t="shared" si="9"/>
        <v/>
      </c>
      <c r="BL12" s="79"/>
      <c r="BM12" s="80"/>
      <c r="BN12" s="269"/>
    </row>
    <row r="13" spans="1:66" s="290" customFormat="1" ht="15.95" customHeight="1">
      <c r="A13" s="269"/>
      <c r="B13" s="1542"/>
      <c r="C13" s="1543"/>
      <c r="D13" s="314" t="s">
        <v>210</v>
      </c>
      <c r="E13" s="1545"/>
      <c r="F13" s="265"/>
      <c r="G13" s="315" t="s">
        <v>62</v>
      </c>
      <c r="H13" s="316">
        <f t="shared" si="0"/>
        <v>2</v>
      </c>
      <c r="I13" s="97">
        <v>2</v>
      </c>
      <c r="J13" s="96">
        <v>0</v>
      </c>
      <c r="K13" s="97">
        <v>0</v>
      </c>
      <c r="L13" s="96">
        <v>0</v>
      </c>
      <c r="M13" s="316">
        <f t="shared" si="1"/>
        <v>30</v>
      </c>
      <c r="N13" s="317">
        <f t="shared" si="2"/>
        <v>22.5</v>
      </c>
      <c r="O13" s="318" t="s">
        <v>117</v>
      </c>
      <c r="P13" s="95"/>
      <c r="Q13" s="98"/>
      <c r="R13" s="319" t="s">
        <v>41</v>
      </c>
      <c r="S13" s="320"/>
      <c r="T13" s="92" t="str">
        <f t="shared" si="3"/>
        <v/>
      </c>
      <c r="U13" s="103"/>
      <c r="V13" s="321"/>
      <c r="W13" s="322" t="str">
        <f t="shared" si="6"/>
        <v/>
      </c>
      <c r="X13" s="281"/>
      <c r="Y13" s="95"/>
      <c r="Z13" s="96"/>
      <c r="AA13" s="97"/>
      <c r="AB13" s="98"/>
      <c r="AC13" s="98"/>
      <c r="AD13" s="96"/>
      <c r="AE13" s="97"/>
      <c r="AF13" s="98"/>
      <c r="AG13" s="98"/>
      <c r="AH13" s="98"/>
      <c r="AI13" s="96" t="s">
        <v>2</v>
      </c>
      <c r="AJ13" s="97"/>
      <c r="AK13" s="98"/>
      <c r="AL13" s="99"/>
      <c r="AM13" s="536"/>
      <c r="AN13" s="323"/>
      <c r="AO13" s="419"/>
      <c r="AP13" s="241">
        <f t="shared" si="4"/>
        <v>30</v>
      </c>
      <c r="AQ13" s="265"/>
      <c r="AR13" s="476"/>
      <c r="AS13" s="325"/>
      <c r="AT13" s="103"/>
      <c r="AU13" s="104"/>
      <c r="AV13" s="104"/>
      <c r="AW13" s="104"/>
      <c r="AX13" s="105"/>
      <c r="AY13" s="103"/>
      <c r="AZ13" s="103"/>
      <c r="BA13" s="103"/>
      <c r="BB13" s="106"/>
      <c r="BC13" s="406" t="str">
        <f t="shared" si="5"/>
        <v/>
      </c>
      <c r="BD13" s="326" t="str">
        <f t="shared" si="8"/>
        <v/>
      </c>
      <c r="BE13" s="103"/>
      <c r="BF13" s="321"/>
      <c r="BG13" s="269"/>
      <c r="BH13" s="188"/>
      <c r="BI13" s="103"/>
      <c r="BJ13" s="327"/>
      <c r="BK13" s="102" t="str">
        <f t="shared" si="9"/>
        <v/>
      </c>
      <c r="BL13" s="103"/>
      <c r="BM13" s="106"/>
      <c r="BN13" s="269"/>
    </row>
    <row r="14" spans="1:66" s="290" customFormat="1" ht="15.95" customHeight="1">
      <c r="A14" s="269"/>
      <c r="B14" s="1548" t="s">
        <v>165</v>
      </c>
      <c r="C14" s="1551" t="s">
        <v>63</v>
      </c>
      <c r="D14" s="270" t="s">
        <v>116</v>
      </c>
      <c r="E14" s="1554">
        <v>4</v>
      </c>
      <c r="F14" s="265"/>
      <c r="G14" s="271" t="s">
        <v>43</v>
      </c>
      <c r="H14" s="272">
        <f t="shared" ref="H14:H51" si="10">SUM(I14:L14)</f>
        <v>2</v>
      </c>
      <c r="I14" s="273">
        <v>0</v>
      </c>
      <c r="J14" s="274">
        <v>0</v>
      </c>
      <c r="K14" s="273">
        <v>2</v>
      </c>
      <c r="L14" s="274">
        <v>0</v>
      </c>
      <c r="M14" s="272">
        <f t="shared" si="1"/>
        <v>30</v>
      </c>
      <c r="N14" s="275">
        <f t="shared" si="2"/>
        <v>22.5</v>
      </c>
      <c r="O14" s="276" t="s">
        <v>117</v>
      </c>
      <c r="P14" s="328" t="s">
        <v>14</v>
      </c>
      <c r="Q14" s="120" t="s">
        <v>71</v>
      </c>
      <c r="R14" s="274" t="s">
        <v>41</v>
      </c>
      <c r="S14" s="329" t="s">
        <v>192</v>
      </c>
      <c r="T14" s="43"/>
      <c r="U14" s="330" t="str">
        <f>IF($W14="○",$N14,"")</f>
        <v/>
      </c>
      <c r="V14" s="331"/>
      <c r="W14" s="550" t="str">
        <f t="shared" si="6"/>
        <v/>
      </c>
      <c r="X14" s="281"/>
      <c r="Y14" s="117"/>
      <c r="Z14" s="118"/>
      <c r="AA14" s="119"/>
      <c r="AB14" s="120"/>
      <c r="AC14" s="120"/>
      <c r="AD14" s="118"/>
      <c r="AE14" s="119"/>
      <c r="AF14" s="120"/>
      <c r="AG14" s="120"/>
      <c r="AH14" s="120"/>
      <c r="AI14" s="118"/>
      <c r="AJ14" s="119" t="s">
        <v>0</v>
      </c>
      <c r="AK14" s="120"/>
      <c r="AL14" s="121"/>
      <c r="AM14" s="536"/>
      <c r="AN14" s="332" t="s">
        <v>192</v>
      </c>
      <c r="AO14" s="418"/>
      <c r="AP14" s="435">
        <f t="shared" si="4"/>
        <v>30</v>
      </c>
      <c r="AQ14" s="265"/>
      <c r="AR14" s="333" t="str">
        <f t="shared" si="7"/>
        <v/>
      </c>
      <c r="AS14" s="334"/>
      <c r="AT14" s="44"/>
      <c r="AU14" s="45"/>
      <c r="AV14" s="45"/>
      <c r="AW14" s="45"/>
      <c r="AX14" s="43"/>
      <c r="AY14" s="44"/>
      <c r="AZ14" s="44"/>
      <c r="BA14" s="44"/>
      <c r="BB14" s="335" t="str">
        <f>IF(ISNUMBER($AO14),IF(AND($AO14&gt;=60,$AO14&lt;=100),"●",""),"")</f>
        <v/>
      </c>
      <c r="BC14" s="407" t="str">
        <f t="shared" si="5"/>
        <v/>
      </c>
      <c r="BD14" s="149"/>
      <c r="BE14" s="330" t="str">
        <f>IF(ISNUMBER($AO14),IF(AND($AO14&gt;=60,$AO14&lt;=100),($AP14)*45/60,""),"")</f>
        <v/>
      </c>
      <c r="BF14" s="331"/>
      <c r="BG14" s="269"/>
      <c r="BH14" s="149"/>
      <c r="BI14" s="111" t="str">
        <f>IF(ISNUMBER($AO14),IF(AND($AO14&gt;=60,$AO14&lt;=100),$H14,""),"")</f>
        <v/>
      </c>
      <c r="BJ14" s="336"/>
      <c r="BK14" s="43"/>
      <c r="BL14" s="44"/>
      <c r="BM14" s="46"/>
      <c r="BN14" s="269"/>
    </row>
    <row r="15" spans="1:66" s="290" customFormat="1" ht="15.95" customHeight="1">
      <c r="A15" s="269"/>
      <c r="B15" s="1549"/>
      <c r="C15" s="1552"/>
      <c r="D15" s="337" t="s">
        <v>116</v>
      </c>
      <c r="E15" s="1555"/>
      <c r="F15" s="265"/>
      <c r="G15" s="315" t="s">
        <v>72</v>
      </c>
      <c r="H15" s="316">
        <f t="shared" si="10"/>
        <v>2</v>
      </c>
      <c r="I15" s="97">
        <v>0</v>
      </c>
      <c r="J15" s="96">
        <v>0</v>
      </c>
      <c r="K15" s="1556">
        <v>2</v>
      </c>
      <c r="L15" s="1557"/>
      <c r="M15" s="316">
        <f t="shared" si="1"/>
        <v>30</v>
      </c>
      <c r="N15" s="317">
        <f t="shared" si="2"/>
        <v>22.5</v>
      </c>
      <c r="O15" s="318" t="s">
        <v>117</v>
      </c>
      <c r="P15" s="338" t="s">
        <v>14</v>
      </c>
      <c r="Q15" s="98"/>
      <c r="R15" s="96" t="s">
        <v>41</v>
      </c>
      <c r="S15" s="320" t="s">
        <v>106</v>
      </c>
      <c r="T15" s="92" t="str">
        <f>IF($W15="○",$N15,"")</f>
        <v/>
      </c>
      <c r="U15" s="103"/>
      <c r="V15" s="321"/>
      <c r="W15" s="322" t="str">
        <f t="shared" si="6"/>
        <v/>
      </c>
      <c r="X15" s="281"/>
      <c r="Y15" s="95"/>
      <c r="Z15" s="96"/>
      <c r="AA15" s="97"/>
      <c r="AB15" s="98"/>
      <c r="AC15" s="98"/>
      <c r="AD15" s="96"/>
      <c r="AE15" s="97"/>
      <c r="AF15" s="98" t="s">
        <v>0</v>
      </c>
      <c r="AG15" s="98"/>
      <c r="AH15" s="98"/>
      <c r="AI15" s="96"/>
      <c r="AJ15" s="97"/>
      <c r="AK15" s="98"/>
      <c r="AL15" s="99"/>
      <c r="AM15" s="536"/>
      <c r="AN15" s="323" t="s">
        <v>106</v>
      </c>
      <c r="AO15" s="419"/>
      <c r="AP15" s="241">
        <f t="shared" si="4"/>
        <v>30</v>
      </c>
      <c r="AQ15" s="265"/>
      <c r="AR15" s="324" t="str">
        <f t="shared" si="7"/>
        <v/>
      </c>
      <c r="AS15" s="325"/>
      <c r="AT15" s="103"/>
      <c r="AU15" s="104"/>
      <c r="AV15" s="104"/>
      <c r="AW15" s="104"/>
      <c r="AX15" s="105"/>
      <c r="AY15" s="103"/>
      <c r="AZ15" s="103"/>
      <c r="BA15" s="103"/>
      <c r="BB15" s="106"/>
      <c r="BC15" s="406" t="str">
        <f t="shared" si="5"/>
        <v/>
      </c>
      <c r="BD15" s="107" t="str">
        <f>IF(ISNUMBER($AO15),IF(AND($AO15&gt;=60,$AO15&lt;=100),($AP15)*45/60,""),"")</f>
        <v/>
      </c>
      <c r="BE15" s="103"/>
      <c r="BF15" s="321"/>
      <c r="BG15" s="269"/>
      <c r="BH15" s="188"/>
      <c r="BI15" s="89" t="str">
        <f>IF(ISNUMBER($AO15),IF(AND($AO15&gt;=60,$AO15&lt;=100),$H15,""),"")</f>
        <v/>
      </c>
      <c r="BJ15" s="327"/>
      <c r="BK15" s="105"/>
      <c r="BL15" s="103"/>
      <c r="BM15" s="106"/>
      <c r="BN15" s="269"/>
    </row>
    <row r="16" spans="1:66" s="290" customFormat="1" ht="15.95" customHeight="1">
      <c r="A16" s="269"/>
      <c r="B16" s="1549"/>
      <c r="C16" s="1552"/>
      <c r="D16" s="270" t="s">
        <v>210</v>
      </c>
      <c r="E16" s="1558" t="s">
        <v>178</v>
      </c>
      <c r="F16" s="265"/>
      <c r="G16" s="339" t="s">
        <v>64</v>
      </c>
      <c r="H16" s="340">
        <f t="shared" si="10"/>
        <v>2</v>
      </c>
      <c r="I16" s="119">
        <v>2</v>
      </c>
      <c r="J16" s="118">
        <v>0</v>
      </c>
      <c r="K16" s="119">
        <v>0</v>
      </c>
      <c r="L16" s="118">
        <v>0</v>
      </c>
      <c r="M16" s="340">
        <f t="shared" si="1"/>
        <v>30</v>
      </c>
      <c r="N16" s="341">
        <f t="shared" si="2"/>
        <v>22.5</v>
      </c>
      <c r="O16" s="342" t="s">
        <v>117</v>
      </c>
      <c r="P16" s="343" t="s">
        <v>14</v>
      </c>
      <c r="Q16" s="344" t="s">
        <v>14</v>
      </c>
      <c r="R16" s="274"/>
      <c r="S16" s="329" t="s">
        <v>106</v>
      </c>
      <c r="T16" s="114"/>
      <c r="U16" s="115" t="str">
        <f t="shared" ref="U16:U22" si="11">IF($W16="○",$N16,"")</f>
        <v/>
      </c>
      <c r="V16" s="345"/>
      <c r="W16" s="346" t="str">
        <f t="shared" si="6"/>
        <v/>
      </c>
      <c r="X16" s="347"/>
      <c r="Y16" s="117"/>
      <c r="Z16" s="118"/>
      <c r="AA16" s="119" t="s">
        <v>0</v>
      </c>
      <c r="AB16" s="120"/>
      <c r="AC16" s="120"/>
      <c r="AD16" s="118"/>
      <c r="AE16" s="119"/>
      <c r="AF16" s="120"/>
      <c r="AG16" s="120"/>
      <c r="AH16" s="120"/>
      <c r="AI16" s="118"/>
      <c r="AJ16" s="119"/>
      <c r="AK16" s="120"/>
      <c r="AL16" s="121"/>
      <c r="AM16" s="10"/>
      <c r="AN16" s="332" t="s">
        <v>106</v>
      </c>
      <c r="AO16" s="420"/>
      <c r="AP16" s="435">
        <f t="shared" si="4"/>
        <v>30</v>
      </c>
      <c r="AQ16" s="265"/>
      <c r="AR16" s="333" t="str">
        <f t="shared" si="7"/>
        <v/>
      </c>
      <c r="AS16" s="334"/>
      <c r="AT16" s="44"/>
      <c r="AU16" s="45"/>
      <c r="AV16" s="45"/>
      <c r="AW16" s="45"/>
      <c r="AX16" s="43"/>
      <c r="AY16" s="44"/>
      <c r="AZ16" s="44"/>
      <c r="BA16" s="44"/>
      <c r="BB16" s="46"/>
      <c r="BC16" s="407" t="str">
        <f t="shared" si="5"/>
        <v/>
      </c>
      <c r="BD16" s="123"/>
      <c r="BE16" s="115" t="str">
        <f t="shared" ref="BE16:BE22" si="12">IF(ISNUMBER($AO16),IF(AND($AO16&gt;=60,$AO16&lt;=100),($AP16)*45/60,""),"")</f>
        <v/>
      </c>
      <c r="BF16" s="345"/>
      <c r="BG16" s="269"/>
      <c r="BH16" s="149"/>
      <c r="BI16" s="44"/>
      <c r="BJ16" s="336"/>
      <c r="BK16" s="43"/>
      <c r="BL16" s="111" t="str">
        <f t="shared" ref="BL16:BL22" si="13">IF(ISNUMBER($AO16),IF(AND($AO16&gt;=60,$AO16&lt;=100),$H16,""),"")</f>
        <v/>
      </c>
      <c r="BM16" s="46"/>
      <c r="BN16" s="269"/>
    </row>
    <row r="17" spans="1:66" s="290" customFormat="1" ht="15.95" customHeight="1">
      <c r="A17" s="269"/>
      <c r="B17" s="1549"/>
      <c r="C17" s="1552"/>
      <c r="D17" s="291" t="s">
        <v>210</v>
      </c>
      <c r="E17" s="1559"/>
      <c r="F17" s="265"/>
      <c r="G17" s="292" t="s">
        <v>65</v>
      </c>
      <c r="H17" s="293">
        <f t="shared" si="10"/>
        <v>2</v>
      </c>
      <c r="I17" s="61">
        <v>0</v>
      </c>
      <c r="J17" s="60">
        <v>0</v>
      </c>
      <c r="K17" s="61">
        <v>2</v>
      </c>
      <c r="L17" s="60">
        <v>0</v>
      </c>
      <c r="M17" s="293">
        <f t="shared" si="1"/>
        <v>30</v>
      </c>
      <c r="N17" s="294">
        <f t="shared" si="2"/>
        <v>22.5</v>
      </c>
      <c r="O17" s="295" t="s">
        <v>117</v>
      </c>
      <c r="P17" s="59"/>
      <c r="Q17" s="344"/>
      <c r="R17" s="60" t="s">
        <v>41</v>
      </c>
      <c r="S17" s="297"/>
      <c r="T17" s="128"/>
      <c r="U17" s="348" t="str">
        <f t="shared" si="11"/>
        <v/>
      </c>
      <c r="V17" s="349"/>
      <c r="W17" s="299" t="str">
        <f t="shared" si="6"/>
        <v/>
      </c>
      <c r="X17" s="281"/>
      <c r="Y17" s="59"/>
      <c r="Z17" s="60"/>
      <c r="AA17" s="61" t="s">
        <v>2</v>
      </c>
      <c r="AB17" s="62"/>
      <c r="AC17" s="62"/>
      <c r="AD17" s="60"/>
      <c r="AE17" s="61"/>
      <c r="AF17" s="62"/>
      <c r="AG17" s="62"/>
      <c r="AH17" s="62"/>
      <c r="AI17" s="60"/>
      <c r="AJ17" s="61"/>
      <c r="AK17" s="62"/>
      <c r="AL17" s="63"/>
      <c r="AM17" s="536"/>
      <c r="AN17" s="300"/>
      <c r="AO17" s="417"/>
      <c r="AP17" s="238">
        <f t="shared" si="4"/>
        <v>30</v>
      </c>
      <c r="AQ17" s="265"/>
      <c r="AR17" s="306"/>
      <c r="AS17" s="309"/>
      <c r="AT17" s="79"/>
      <c r="AU17" s="68"/>
      <c r="AV17" s="68"/>
      <c r="AW17" s="68"/>
      <c r="AX17" s="66"/>
      <c r="AY17" s="79"/>
      <c r="AZ17" s="79"/>
      <c r="BA17" s="79"/>
      <c r="BB17" s="80"/>
      <c r="BC17" s="405" t="str">
        <f t="shared" si="5"/>
        <v/>
      </c>
      <c r="BD17" s="134"/>
      <c r="BE17" s="348" t="str">
        <f t="shared" si="12"/>
        <v/>
      </c>
      <c r="BF17" s="349"/>
      <c r="BG17" s="269"/>
      <c r="BH17" s="163"/>
      <c r="BI17" s="79"/>
      <c r="BJ17" s="305"/>
      <c r="BK17" s="66"/>
      <c r="BL17" s="73" t="str">
        <f t="shared" si="13"/>
        <v/>
      </c>
      <c r="BM17" s="80"/>
      <c r="BN17" s="269"/>
    </row>
    <row r="18" spans="1:66" s="290" customFormat="1" ht="15.95" customHeight="1">
      <c r="A18" s="269"/>
      <c r="B18" s="1549"/>
      <c r="C18" s="1552"/>
      <c r="D18" s="291" t="s">
        <v>210</v>
      </c>
      <c r="E18" s="1559"/>
      <c r="F18" s="265"/>
      <c r="G18" s="292" t="s">
        <v>73</v>
      </c>
      <c r="H18" s="293">
        <f t="shared" si="10"/>
        <v>2</v>
      </c>
      <c r="I18" s="61">
        <v>0</v>
      </c>
      <c r="J18" s="60">
        <v>2</v>
      </c>
      <c r="K18" s="61">
        <v>0</v>
      </c>
      <c r="L18" s="60">
        <v>0</v>
      </c>
      <c r="M18" s="293">
        <f t="shared" si="1"/>
        <v>30</v>
      </c>
      <c r="N18" s="294">
        <f t="shared" si="2"/>
        <v>22.5</v>
      </c>
      <c r="O18" s="295" t="s">
        <v>117</v>
      </c>
      <c r="P18" s="59" t="s">
        <v>106</v>
      </c>
      <c r="Q18" s="344" t="s">
        <v>14</v>
      </c>
      <c r="R18" s="60" t="s">
        <v>41</v>
      </c>
      <c r="S18" s="297" t="s">
        <v>106</v>
      </c>
      <c r="T18" s="128"/>
      <c r="U18" s="348" t="str">
        <f t="shared" si="11"/>
        <v/>
      </c>
      <c r="V18" s="349"/>
      <c r="W18" s="299" t="str">
        <f t="shared" si="6"/>
        <v/>
      </c>
      <c r="X18" s="281"/>
      <c r="Y18" s="59"/>
      <c r="Z18" s="60"/>
      <c r="AA18" s="61" t="s">
        <v>0</v>
      </c>
      <c r="AB18" s="62"/>
      <c r="AC18" s="62"/>
      <c r="AD18" s="60"/>
      <c r="AE18" s="61"/>
      <c r="AF18" s="62"/>
      <c r="AG18" s="62"/>
      <c r="AH18" s="62"/>
      <c r="AI18" s="60"/>
      <c r="AJ18" s="61"/>
      <c r="AK18" s="62"/>
      <c r="AL18" s="63"/>
      <c r="AM18" s="536"/>
      <c r="AN18" s="300" t="s">
        <v>106</v>
      </c>
      <c r="AO18" s="417"/>
      <c r="AP18" s="238">
        <f t="shared" si="4"/>
        <v>30</v>
      </c>
      <c r="AQ18" s="265"/>
      <c r="AR18" s="301" t="str">
        <f t="shared" si="7"/>
        <v/>
      </c>
      <c r="AS18" s="309"/>
      <c r="AT18" s="79"/>
      <c r="AU18" s="68"/>
      <c r="AV18" s="68"/>
      <c r="AW18" s="68"/>
      <c r="AX18" s="66"/>
      <c r="AY18" s="79"/>
      <c r="AZ18" s="79"/>
      <c r="BA18" s="79"/>
      <c r="BB18" s="80"/>
      <c r="BC18" s="405" t="str">
        <f t="shared" si="5"/>
        <v/>
      </c>
      <c r="BD18" s="134"/>
      <c r="BE18" s="348" t="str">
        <f t="shared" si="12"/>
        <v/>
      </c>
      <c r="BF18" s="349"/>
      <c r="BG18" s="269"/>
      <c r="BH18" s="163"/>
      <c r="BI18" s="79"/>
      <c r="BJ18" s="305"/>
      <c r="BK18" s="66"/>
      <c r="BL18" s="73" t="str">
        <f t="shared" si="13"/>
        <v/>
      </c>
      <c r="BM18" s="80"/>
      <c r="BN18" s="269"/>
    </row>
    <row r="19" spans="1:66" s="290" customFormat="1" ht="15.95" customHeight="1">
      <c r="A19" s="269"/>
      <c r="B19" s="1549"/>
      <c r="C19" s="1552"/>
      <c r="D19" s="291" t="s">
        <v>210</v>
      </c>
      <c r="E19" s="1559"/>
      <c r="F19" s="265"/>
      <c r="G19" s="292" t="s">
        <v>197</v>
      </c>
      <c r="H19" s="293">
        <f t="shared" si="10"/>
        <v>2</v>
      </c>
      <c r="I19" s="61">
        <v>0</v>
      </c>
      <c r="J19" s="60">
        <v>0</v>
      </c>
      <c r="K19" s="61">
        <v>0</v>
      </c>
      <c r="L19" s="60">
        <v>2</v>
      </c>
      <c r="M19" s="293">
        <f t="shared" si="1"/>
        <v>30</v>
      </c>
      <c r="N19" s="294">
        <f t="shared" si="2"/>
        <v>22.5</v>
      </c>
      <c r="O19" s="295" t="s">
        <v>117</v>
      </c>
      <c r="P19" s="59" t="s">
        <v>41</v>
      </c>
      <c r="Q19" s="62" t="s">
        <v>106</v>
      </c>
      <c r="R19" s="60" t="s">
        <v>41</v>
      </c>
      <c r="S19" s="297" t="s">
        <v>106</v>
      </c>
      <c r="T19" s="128"/>
      <c r="U19" s="348" t="str">
        <f t="shared" si="11"/>
        <v/>
      </c>
      <c r="V19" s="349"/>
      <c r="W19" s="299" t="str">
        <f t="shared" si="6"/>
        <v/>
      </c>
      <c r="X19" s="281"/>
      <c r="Y19" s="59"/>
      <c r="Z19" s="60"/>
      <c r="AA19" s="61"/>
      <c r="AB19" s="62" t="s">
        <v>0</v>
      </c>
      <c r="AC19" s="62"/>
      <c r="AD19" s="60"/>
      <c r="AE19" s="61"/>
      <c r="AF19" s="62"/>
      <c r="AG19" s="62"/>
      <c r="AH19" s="62"/>
      <c r="AI19" s="60"/>
      <c r="AJ19" s="61"/>
      <c r="AK19" s="62"/>
      <c r="AL19" s="63"/>
      <c r="AM19" s="536"/>
      <c r="AN19" s="300" t="s">
        <v>106</v>
      </c>
      <c r="AO19" s="417"/>
      <c r="AP19" s="245">
        <f t="shared" si="4"/>
        <v>30</v>
      </c>
      <c r="AQ19" s="265"/>
      <c r="AR19" s="301" t="str">
        <f t="shared" si="7"/>
        <v/>
      </c>
      <c r="AS19" s="309"/>
      <c r="AT19" s="133"/>
      <c r="AU19" s="132"/>
      <c r="AV19" s="132"/>
      <c r="AW19" s="132"/>
      <c r="AX19" s="128"/>
      <c r="AY19" s="133"/>
      <c r="AZ19" s="133"/>
      <c r="BA19" s="133"/>
      <c r="BB19" s="130"/>
      <c r="BC19" s="405" t="str">
        <f t="shared" si="5"/>
        <v/>
      </c>
      <c r="BD19" s="134"/>
      <c r="BE19" s="348" t="str">
        <f t="shared" si="12"/>
        <v/>
      </c>
      <c r="BF19" s="349"/>
      <c r="BG19" s="269"/>
      <c r="BH19" s="163"/>
      <c r="BI19" s="79"/>
      <c r="BJ19" s="350"/>
      <c r="BK19" s="128"/>
      <c r="BL19" s="73" t="str">
        <f t="shared" si="13"/>
        <v/>
      </c>
      <c r="BM19" s="130"/>
      <c r="BN19" s="269"/>
    </row>
    <row r="20" spans="1:66" s="290" customFormat="1" ht="15.95" customHeight="1">
      <c r="A20" s="269"/>
      <c r="B20" s="1549"/>
      <c r="C20" s="1552"/>
      <c r="D20" s="291" t="s">
        <v>210</v>
      </c>
      <c r="E20" s="1559"/>
      <c r="F20" s="265"/>
      <c r="G20" s="292" t="s">
        <v>101</v>
      </c>
      <c r="H20" s="293">
        <f t="shared" si="10"/>
        <v>2</v>
      </c>
      <c r="I20" s="61">
        <v>0</v>
      </c>
      <c r="J20" s="60">
        <v>0</v>
      </c>
      <c r="K20" s="61">
        <v>0</v>
      </c>
      <c r="L20" s="60">
        <v>2</v>
      </c>
      <c r="M20" s="293">
        <f t="shared" si="1"/>
        <v>30</v>
      </c>
      <c r="N20" s="294">
        <f t="shared" si="2"/>
        <v>22.5</v>
      </c>
      <c r="O20" s="295" t="s">
        <v>117</v>
      </c>
      <c r="P20" s="59"/>
      <c r="Q20" s="62" t="s">
        <v>29</v>
      </c>
      <c r="R20" s="60" t="s">
        <v>41</v>
      </c>
      <c r="S20" s="297" t="s">
        <v>195</v>
      </c>
      <c r="T20" s="128"/>
      <c r="U20" s="348" t="str">
        <f t="shared" si="11"/>
        <v/>
      </c>
      <c r="V20" s="349"/>
      <c r="W20" s="299" t="str">
        <f t="shared" si="6"/>
        <v/>
      </c>
      <c r="X20" s="281"/>
      <c r="Y20" s="59"/>
      <c r="Z20" s="60"/>
      <c r="AA20" s="61"/>
      <c r="AB20" s="62" t="s">
        <v>2</v>
      </c>
      <c r="AC20" s="62"/>
      <c r="AD20" s="60"/>
      <c r="AE20" s="61"/>
      <c r="AF20" s="62"/>
      <c r="AG20" s="62"/>
      <c r="AH20" s="62"/>
      <c r="AI20" s="60"/>
      <c r="AJ20" s="61"/>
      <c r="AK20" s="62"/>
      <c r="AL20" s="63"/>
      <c r="AM20" s="536"/>
      <c r="AN20" s="300" t="s">
        <v>195</v>
      </c>
      <c r="AO20" s="417"/>
      <c r="AP20" s="245">
        <f t="shared" si="4"/>
        <v>30</v>
      </c>
      <c r="AQ20" s="265"/>
      <c r="AR20" s="306"/>
      <c r="AS20" s="309"/>
      <c r="AT20" s="133"/>
      <c r="AU20" s="132"/>
      <c r="AV20" s="132"/>
      <c r="AW20" s="132"/>
      <c r="AX20" s="128"/>
      <c r="AY20" s="133"/>
      <c r="AZ20" s="133"/>
      <c r="BA20" s="62" t="str">
        <f>IF(ISNUMBER($AO20),IF(AND($AO20&gt;=60,$AO20&lt;=100),"●",""),"")</f>
        <v/>
      </c>
      <c r="BB20" s="130"/>
      <c r="BC20" s="405" t="str">
        <f t="shared" si="5"/>
        <v/>
      </c>
      <c r="BD20" s="134"/>
      <c r="BE20" s="348" t="str">
        <f t="shared" si="12"/>
        <v/>
      </c>
      <c r="BF20" s="349"/>
      <c r="BG20" s="269"/>
      <c r="BH20" s="163"/>
      <c r="BI20" s="79"/>
      <c r="BJ20" s="350"/>
      <c r="BK20" s="128"/>
      <c r="BL20" s="73" t="str">
        <f t="shared" si="13"/>
        <v/>
      </c>
      <c r="BM20" s="130"/>
      <c r="BN20" s="269"/>
    </row>
    <row r="21" spans="1:66" s="290" customFormat="1" ht="15.95" customHeight="1">
      <c r="A21" s="269"/>
      <c r="B21" s="1549"/>
      <c r="C21" s="1552"/>
      <c r="D21" s="291" t="s">
        <v>210</v>
      </c>
      <c r="E21" s="1559"/>
      <c r="F21" s="265"/>
      <c r="G21" s="292" t="s">
        <v>74</v>
      </c>
      <c r="H21" s="293">
        <f t="shared" si="10"/>
        <v>2</v>
      </c>
      <c r="I21" s="61">
        <v>0</v>
      </c>
      <c r="J21" s="60">
        <v>2</v>
      </c>
      <c r="K21" s="61">
        <v>0</v>
      </c>
      <c r="L21" s="60">
        <v>0</v>
      </c>
      <c r="M21" s="293">
        <f t="shared" si="1"/>
        <v>30</v>
      </c>
      <c r="N21" s="294">
        <f t="shared" si="2"/>
        <v>22.5</v>
      </c>
      <c r="O21" s="295" t="s">
        <v>117</v>
      </c>
      <c r="P21" s="59" t="s">
        <v>106</v>
      </c>
      <c r="Q21" s="344" t="s">
        <v>14</v>
      </c>
      <c r="R21" s="60"/>
      <c r="S21" s="351" t="s">
        <v>106</v>
      </c>
      <c r="T21" s="128"/>
      <c r="U21" s="348" t="str">
        <f t="shared" si="11"/>
        <v/>
      </c>
      <c r="V21" s="349"/>
      <c r="W21" s="352" t="str">
        <f t="shared" si="6"/>
        <v/>
      </c>
      <c r="X21" s="281"/>
      <c r="Y21" s="59"/>
      <c r="Z21" s="60"/>
      <c r="AA21" s="61" t="s">
        <v>0</v>
      </c>
      <c r="AB21" s="62"/>
      <c r="AC21" s="62"/>
      <c r="AD21" s="60"/>
      <c r="AE21" s="61"/>
      <c r="AF21" s="62"/>
      <c r="AG21" s="62"/>
      <c r="AH21" s="62"/>
      <c r="AI21" s="60"/>
      <c r="AJ21" s="61"/>
      <c r="AK21" s="62"/>
      <c r="AL21" s="63"/>
      <c r="AM21" s="945"/>
      <c r="AN21" s="353" t="s">
        <v>106</v>
      </c>
      <c r="AO21" s="417"/>
      <c r="AP21" s="245">
        <f t="shared" si="4"/>
        <v>30</v>
      </c>
      <c r="AQ21" s="265"/>
      <c r="AR21" s="301" t="str">
        <f t="shared" ref="AR21:AR22" si="14">IF(ISNUMBER($AO21),IF(AND($AO21&gt;=60,$AO21&lt;=100),"●",""),"")</f>
        <v/>
      </c>
      <c r="AS21" s="309"/>
      <c r="AT21" s="79"/>
      <c r="AU21" s="68"/>
      <c r="AV21" s="68"/>
      <c r="AW21" s="68"/>
      <c r="AX21" s="66"/>
      <c r="AY21" s="79"/>
      <c r="AZ21" s="79"/>
      <c r="BA21" s="79"/>
      <c r="BB21" s="80"/>
      <c r="BC21" s="405" t="str">
        <f t="shared" si="5"/>
        <v/>
      </c>
      <c r="BD21" s="134"/>
      <c r="BE21" s="348" t="str">
        <f t="shared" si="12"/>
        <v/>
      </c>
      <c r="BF21" s="349"/>
      <c r="BG21" s="269"/>
      <c r="BH21" s="163"/>
      <c r="BI21" s="79"/>
      <c r="BJ21" s="305"/>
      <c r="BK21" s="66"/>
      <c r="BL21" s="73" t="str">
        <f t="shared" si="13"/>
        <v/>
      </c>
      <c r="BM21" s="80"/>
      <c r="BN21" s="269"/>
    </row>
    <row r="22" spans="1:66" s="290" customFormat="1" ht="15.95" customHeight="1">
      <c r="A22" s="269"/>
      <c r="B22" s="1549"/>
      <c r="C22" s="1552"/>
      <c r="D22" s="314" t="s">
        <v>263</v>
      </c>
      <c r="E22" s="1559"/>
      <c r="F22" s="265"/>
      <c r="G22" s="437" t="s">
        <v>264</v>
      </c>
      <c r="H22" s="946">
        <v>2</v>
      </c>
      <c r="I22" s="438"/>
      <c r="J22" s="439">
        <v>0</v>
      </c>
      <c r="K22" s="438">
        <v>2</v>
      </c>
      <c r="L22" s="439">
        <v>0</v>
      </c>
      <c r="M22" s="946">
        <v>30</v>
      </c>
      <c r="N22" s="441">
        <v>22.5</v>
      </c>
      <c r="O22" s="442" t="s">
        <v>117</v>
      </c>
      <c r="P22" s="95" t="s">
        <v>106</v>
      </c>
      <c r="Q22" s="98" t="s">
        <v>224</v>
      </c>
      <c r="R22" s="96"/>
      <c r="S22" s="320" t="s">
        <v>49</v>
      </c>
      <c r="T22" s="139"/>
      <c r="U22" s="354" t="str">
        <f t="shared" si="11"/>
        <v/>
      </c>
      <c r="V22" s="355"/>
      <c r="W22" s="322" t="str">
        <f t="shared" si="6"/>
        <v/>
      </c>
      <c r="X22" s="281"/>
      <c r="Y22" s="443"/>
      <c r="Z22" s="439"/>
      <c r="AA22" s="438" t="s">
        <v>3</v>
      </c>
      <c r="AB22" s="444"/>
      <c r="AC22" s="444"/>
      <c r="AD22" s="439"/>
      <c r="AE22" s="438"/>
      <c r="AF22" s="444"/>
      <c r="AG22" s="444"/>
      <c r="AH22" s="444"/>
      <c r="AI22" s="439"/>
      <c r="AJ22" s="438"/>
      <c r="AK22" s="444"/>
      <c r="AL22" s="447"/>
      <c r="AM22" s="945"/>
      <c r="AN22" s="353" t="s">
        <v>49</v>
      </c>
      <c r="AO22" s="421"/>
      <c r="AP22" s="245">
        <f t="shared" si="4"/>
        <v>30</v>
      </c>
      <c r="AQ22" s="265"/>
      <c r="AR22" s="301" t="str">
        <f t="shared" si="14"/>
        <v/>
      </c>
      <c r="AS22" s="473"/>
      <c r="AT22" s="70"/>
      <c r="AU22" s="180"/>
      <c r="AV22" s="180"/>
      <c r="AW22" s="180"/>
      <c r="AX22" s="69"/>
      <c r="AY22" s="73" t="str">
        <f>IF(ISNUMBER($AO22),IF(AND($AO22&gt;=60,$AO22&lt;=100),"●",""),"")</f>
        <v/>
      </c>
      <c r="AZ22" s="70"/>
      <c r="BA22" s="70"/>
      <c r="BB22" s="71"/>
      <c r="BC22" s="405" t="str">
        <f t="shared" si="5"/>
        <v/>
      </c>
      <c r="BD22" s="949"/>
      <c r="BE22" s="348" t="str">
        <f t="shared" si="12"/>
        <v/>
      </c>
      <c r="BF22" s="948"/>
      <c r="BG22" s="269"/>
      <c r="BH22" s="474"/>
      <c r="BI22" s="70"/>
      <c r="BJ22" s="950"/>
      <c r="BK22" s="69"/>
      <c r="BL22" s="73" t="str">
        <f t="shared" si="13"/>
        <v/>
      </c>
      <c r="BM22" s="71"/>
      <c r="BN22" s="269"/>
    </row>
    <row r="23" spans="1:66" s="290" customFormat="1" ht="15.95" customHeight="1">
      <c r="A23" s="269"/>
      <c r="B23" s="1549"/>
      <c r="C23" s="1551" t="s">
        <v>50</v>
      </c>
      <c r="D23" s="119" t="s">
        <v>116</v>
      </c>
      <c r="E23" s="356">
        <v>2</v>
      </c>
      <c r="F23" s="265"/>
      <c r="G23" s="339" t="s">
        <v>110</v>
      </c>
      <c r="H23" s="340">
        <f t="shared" si="10"/>
        <v>2</v>
      </c>
      <c r="I23" s="119">
        <v>2</v>
      </c>
      <c r="J23" s="118"/>
      <c r="K23" s="119">
        <v>0</v>
      </c>
      <c r="L23" s="118">
        <v>0</v>
      </c>
      <c r="M23" s="357">
        <f>H23*15*1</f>
        <v>30</v>
      </c>
      <c r="N23" s="341">
        <f t="shared" si="2"/>
        <v>22.5</v>
      </c>
      <c r="O23" s="342" t="s">
        <v>117</v>
      </c>
      <c r="P23" s="920" t="s">
        <v>2</v>
      </c>
      <c r="Q23" s="922"/>
      <c r="R23" s="921"/>
      <c r="S23" s="311" t="s">
        <v>2</v>
      </c>
      <c r="T23" s="608"/>
      <c r="U23" s="917"/>
      <c r="V23" s="1122" t="str">
        <f t="shared" ref="V23:V40" si="15">IF($W23="○",$N23,"")</f>
        <v/>
      </c>
      <c r="W23" s="1123" t="str">
        <f t="shared" si="6"/>
        <v/>
      </c>
      <c r="X23" s="281"/>
      <c r="Y23" s="117"/>
      <c r="Z23" s="118"/>
      <c r="AA23" s="119"/>
      <c r="AB23" s="120"/>
      <c r="AC23" s="120"/>
      <c r="AD23" s="118"/>
      <c r="AE23" s="119"/>
      <c r="AF23" s="120"/>
      <c r="AG23" s="120" t="s">
        <v>0</v>
      </c>
      <c r="AH23" s="120"/>
      <c r="AI23" s="118"/>
      <c r="AJ23" s="119"/>
      <c r="AK23" s="120"/>
      <c r="AL23" s="121"/>
      <c r="AM23" s="27"/>
      <c r="AN23" s="368" t="s">
        <v>106</v>
      </c>
      <c r="AO23" s="420"/>
      <c r="AP23" s="243">
        <f t="shared" si="4"/>
        <v>30</v>
      </c>
      <c r="AQ23" s="265"/>
      <c r="AR23" s="333" t="str">
        <f t="shared" si="7"/>
        <v/>
      </c>
      <c r="AS23" s="334"/>
      <c r="AT23" s="44"/>
      <c r="AU23" s="45"/>
      <c r="AV23" s="45"/>
      <c r="AW23" s="45"/>
      <c r="AX23" s="43"/>
      <c r="AY23" s="44"/>
      <c r="AZ23" s="44"/>
      <c r="BA23" s="44"/>
      <c r="BB23" s="46"/>
      <c r="BC23" s="408" t="str">
        <f t="shared" si="5"/>
        <v/>
      </c>
      <c r="BD23" s="149"/>
      <c r="BE23" s="44"/>
      <c r="BF23" s="358" t="str">
        <f t="shared" ref="BF23:BF40" si="16">IF(ISNUMBER($AO23),IF(AND($AO23&gt;=60,$AO23&lt;=100),($AP23)*45/60,""),"")</f>
        <v/>
      </c>
      <c r="BG23" s="269"/>
      <c r="BH23" s="149"/>
      <c r="BI23" s="44"/>
      <c r="BJ23" s="111" t="str">
        <f t="shared" ref="BJ23:BJ30" si="17">IF(ISNUMBER($AO23),IF(AND($AO23&gt;=60,$AO23&lt;=100),$H23,""),"")</f>
        <v/>
      </c>
      <c r="BK23" s="43"/>
      <c r="BL23" s="44"/>
      <c r="BM23" s="46"/>
      <c r="BN23" s="269"/>
    </row>
    <row r="24" spans="1:66" s="290" customFormat="1" ht="15.95" customHeight="1">
      <c r="A24" s="269"/>
      <c r="B24" s="1549"/>
      <c r="C24" s="1561"/>
      <c r="D24" s="61" t="s">
        <v>116</v>
      </c>
      <c r="E24" s="359">
        <v>4</v>
      </c>
      <c r="F24" s="265"/>
      <c r="G24" s="292" t="s">
        <v>111</v>
      </c>
      <c r="H24" s="293">
        <f t="shared" si="10"/>
        <v>4</v>
      </c>
      <c r="I24" s="61">
        <v>2</v>
      </c>
      <c r="J24" s="60">
        <v>2</v>
      </c>
      <c r="K24" s="61"/>
      <c r="L24" s="60">
        <v>0</v>
      </c>
      <c r="M24" s="360">
        <f>H24*15*3</f>
        <v>180</v>
      </c>
      <c r="N24" s="294">
        <f t="shared" si="2"/>
        <v>135</v>
      </c>
      <c r="O24" s="295" t="s">
        <v>218</v>
      </c>
      <c r="P24" s="59" t="s">
        <v>2</v>
      </c>
      <c r="Q24" s="361"/>
      <c r="R24" s="60" t="s">
        <v>2</v>
      </c>
      <c r="S24" s="297" t="s">
        <v>2</v>
      </c>
      <c r="T24" s="66"/>
      <c r="U24" s="79"/>
      <c r="V24" s="154" t="str">
        <f t="shared" si="15"/>
        <v/>
      </c>
      <c r="W24" s="299" t="str">
        <f t="shared" si="6"/>
        <v/>
      </c>
      <c r="X24" s="281"/>
      <c r="Y24" s="59" t="s">
        <v>14</v>
      </c>
      <c r="Z24" s="60"/>
      <c r="AA24" s="61"/>
      <c r="AB24" s="62"/>
      <c r="AC24" s="62" t="s">
        <v>0</v>
      </c>
      <c r="AD24" s="60"/>
      <c r="AE24" s="61"/>
      <c r="AF24" s="548"/>
      <c r="AG24" s="62"/>
      <c r="AH24" s="62"/>
      <c r="AI24" s="60"/>
      <c r="AJ24" s="61"/>
      <c r="AK24" s="62" t="s">
        <v>0</v>
      </c>
      <c r="AL24" s="63"/>
      <c r="AM24" s="548"/>
      <c r="AN24" s="300" t="s">
        <v>106</v>
      </c>
      <c r="AO24" s="417"/>
      <c r="AP24" s="245">
        <f t="shared" si="4"/>
        <v>180</v>
      </c>
      <c r="AQ24" s="265"/>
      <c r="AR24" s="301" t="str">
        <f t="shared" si="7"/>
        <v/>
      </c>
      <c r="AS24" s="309"/>
      <c r="AT24" s="79"/>
      <c r="AU24" s="68"/>
      <c r="AV24" s="68"/>
      <c r="AW24" s="68"/>
      <c r="AX24" s="66"/>
      <c r="AY24" s="79"/>
      <c r="AZ24" s="79"/>
      <c r="BA24" s="79"/>
      <c r="BB24" s="80"/>
      <c r="BC24" s="405" t="str">
        <f t="shared" si="5"/>
        <v/>
      </c>
      <c r="BD24" s="163"/>
      <c r="BE24" s="79"/>
      <c r="BF24" s="154" t="str">
        <f t="shared" si="16"/>
        <v/>
      </c>
      <c r="BG24" s="269"/>
      <c r="BH24" s="163"/>
      <c r="BI24" s="79"/>
      <c r="BJ24" s="73" t="str">
        <f t="shared" si="17"/>
        <v/>
      </c>
      <c r="BK24" s="66"/>
      <c r="BL24" s="79"/>
      <c r="BM24" s="80"/>
      <c r="BN24" s="269"/>
    </row>
    <row r="25" spans="1:66" s="290" customFormat="1" ht="15.95" customHeight="1">
      <c r="A25" s="269"/>
      <c r="B25" s="1549"/>
      <c r="C25" s="1561"/>
      <c r="D25" s="475" t="s">
        <v>95</v>
      </c>
      <c r="E25" s="359">
        <v>1</v>
      </c>
      <c r="F25" s="265"/>
      <c r="G25" s="271" t="s">
        <v>243</v>
      </c>
      <c r="H25" s="293">
        <f t="shared" si="10"/>
        <v>1</v>
      </c>
      <c r="I25" s="475">
        <v>1</v>
      </c>
      <c r="J25" s="60"/>
      <c r="K25" s="475"/>
      <c r="L25" s="60"/>
      <c r="M25" s="360">
        <f>H25*15*2</f>
        <v>30</v>
      </c>
      <c r="N25" s="294">
        <f t="shared" si="2"/>
        <v>22.5</v>
      </c>
      <c r="O25" s="295" t="s">
        <v>244</v>
      </c>
      <c r="P25" s="59" t="s">
        <v>2</v>
      </c>
      <c r="Q25" s="361"/>
      <c r="R25" s="60" t="s">
        <v>2</v>
      </c>
      <c r="S25" s="297" t="s">
        <v>2</v>
      </c>
      <c r="T25" s="483"/>
      <c r="U25" s="79"/>
      <c r="V25" s="154" t="str">
        <f t="shared" si="15"/>
        <v/>
      </c>
      <c r="W25" s="299" t="str">
        <f t="shared" si="6"/>
        <v/>
      </c>
      <c r="X25" s="281"/>
      <c r="Y25" s="59"/>
      <c r="Z25" s="60" t="s">
        <v>0</v>
      </c>
      <c r="AA25" s="475"/>
      <c r="AB25" s="62"/>
      <c r="AC25" s="62"/>
      <c r="AD25" s="60"/>
      <c r="AE25" s="475"/>
      <c r="AF25" s="548"/>
      <c r="AG25" s="62"/>
      <c r="AH25" s="62"/>
      <c r="AI25" s="60"/>
      <c r="AJ25" s="475"/>
      <c r="AK25" s="62"/>
      <c r="AL25" s="63"/>
      <c r="AM25" s="548"/>
      <c r="AN25" s="300" t="s">
        <v>2</v>
      </c>
      <c r="AO25" s="417"/>
      <c r="AP25" s="245">
        <f t="shared" si="4"/>
        <v>30</v>
      </c>
      <c r="AQ25" s="265"/>
      <c r="AR25" s="301" t="str">
        <f t="shared" si="7"/>
        <v/>
      </c>
      <c r="AS25" s="309"/>
      <c r="AT25" s="79"/>
      <c r="AU25" s="68"/>
      <c r="AV25" s="68"/>
      <c r="AW25" s="68"/>
      <c r="AX25" s="483"/>
      <c r="AY25" s="79"/>
      <c r="AZ25" s="79"/>
      <c r="BA25" s="79"/>
      <c r="BB25" s="80"/>
      <c r="BC25" s="405" t="str">
        <f t="shared" si="5"/>
        <v/>
      </c>
      <c r="BD25" s="163"/>
      <c r="BE25" s="79"/>
      <c r="BF25" s="154" t="str">
        <f t="shared" si="16"/>
        <v/>
      </c>
      <c r="BG25" s="269"/>
      <c r="BH25" s="163"/>
      <c r="BI25" s="79"/>
      <c r="BJ25" s="73" t="str">
        <f t="shared" si="17"/>
        <v/>
      </c>
      <c r="BK25" s="483"/>
      <c r="BL25" s="79"/>
      <c r="BM25" s="80"/>
      <c r="BN25" s="269"/>
    </row>
    <row r="26" spans="1:66" s="290" customFormat="1" ht="15.95" customHeight="1">
      <c r="A26" s="269"/>
      <c r="B26" s="1549"/>
      <c r="C26" s="1561"/>
      <c r="D26" s="61" t="s">
        <v>116</v>
      </c>
      <c r="E26" s="359">
        <v>3</v>
      </c>
      <c r="F26" s="265"/>
      <c r="G26" s="271" t="s">
        <v>112</v>
      </c>
      <c r="H26" s="293">
        <f t="shared" si="10"/>
        <v>3</v>
      </c>
      <c r="I26" s="61"/>
      <c r="J26" s="60">
        <v>1</v>
      </c>
      <c r="K26" s="61">
        <v>1</v>
      </c>
      <c r="L26" s="60">
        <v>1</v>
      </c>
      <c r="M26" s="360">
        <f>H26*15*2</f>
        <v>90</v>
      </c>
      <c r="N26" s="294">
        <f t="shared" si="2"/>
        <v>67.5</v>
      </c>
      <c r="O26" s="295" t="s">
        <v>89</v>
      </c>
      <c r="P26" s="59" t="s">
        <v>2</v>
      </c>
      <c r="Q26" s="62"/>
      <c r="R26" s="60" t="s">
        <v>2</v>
      </c>
      <c r="S26" s="297" t="s">
        <v>2</v>
      </c>
      <c r="T26" s="66"/>
      <c r="U26" s="79"/>
      <c r="V26" s="154" t="str">
        <f t="shared" si="15"/>
        <v/>
      </c>
      <c r="W26" s="299" t="str">
        <f t="shared" si="6"/>
        <v/>
      </c>
      <c r="X26" s="281"/>
      <c r="Y26" s="59"/>
      <c r="Z26" s="60" t="s">
        <v>37</v>
      </c>
      <c r="AA26" s="61"/>
      <c r="AB26" s="62"/>
      <c r="AC26" s="62"/>
      <c r="AD26" s="60"/>
      <c r="AE26" s="61"/>
      <c r="AF26" s="62"/>
      <c r="AG26" s="62"/>
      <c r="AH26" s="62"/>
      <c r="AI26" s="60"/>
      <c r="AJ26" s="61"/>
      <c r="AK26" s="62"/>
      <c r="AL26" s="63"/>
      <c r="AM26" s="548"/>
      <c r="AN26" s="300" t="s">
        <v>106</v>
      </c>
      <c r="AO26" s="417"/>
      <c r="AP26" s="245">
        <f t="shared" si="4"/>
        <v>90</v>
      </c>
      <c r="AQ26" s="265"/>
      <c r="AR26" s="301" t="str">
        <f t="shared" si="7"/>
        <v/>
      </c>
      <c r="AS26" s="309"/>
      <c r="AT26" s="79"/>
      <c r="AU26" s="68"/>
      <c r="AV26" s="68"/>
      <c r="AW26" s="68"/>
      <c r="AX26" s="66"/>
      <c r="AY26" s="79"/>
      <c r="AZ26" s="79"/>
      <c r="BA26" s="79"/>
      <c r="BB26" s="80"/>
      <c r="BC26" s="405" t="str">
        <f t="shared" si="5"/>
        <v/>
      </c>
      <c r="BD26" s="163"/>
      <c r="BE26" s="79"/>
      <c r="BF26" s="154" t="str">
        <f t="shared" si="16"/>
        <v/>
      </c>
      <c r="BG26" s="269"/>
      <c r="BH26" s="163"/>
      <c r="BI26" s="79"/>
      <c r="BJ26" s="73" t="str">
        <f t="shared" si="17"/>
        <v/>
      </c>
      <c r="BK26" s="66"/>
      <c r="BL26" s="79"/>
      <c r="BM26" s="80"/>
      <c r="BN26" s="269"/>
    </row>
    <row r="27" spans="1:66" s="290" customFormat="1" ht="15.95" customHeight="1">
      <c r="A27" s="269"/>
      <c r="B27" s="1549"/>
      <c r="C27" s="1561"/>
      <c r="D27" s="61" t="s">
        <v>116</v>
      </c>
      <c r="E27" s="359">
        <v>2</v>
      </c>
      <c r="F27" s="265"/>
      <c r="G27" s="292" t="s">
        <v>105</v>
      </c>
      <c r="H27" s="293">
        <f t="shared" si="10"/>
        <v>2</v>
      </c>
      <c r="I27" s="1563">
        <v>2</v>
      </c>
      <c r="J27" s="1564"/>
      <c r="K27" s="61">
        <v>0</v>
      </c>
      <c r="L27" s="60">
        <v>0</v>
      </c>
      <c r="M27" s="360">
        <f>H27*15*3</f>
        <v>90</v>
      </c>
      <c r="N27" s="294">
        <f t="shared" si="2"/>
        <v>67.5</v>
      </c>
      <c r="O27" s="295" t="s">
        <v>203</v>
      </c>
      <c r="P27" s="59" t="s">
        <v>2</v>
      </c>
      <c r="Q27" s="62"/>
      <c r="R27" s="60" t="s">
        <v>2</v>
      </c>
      <c r="S27" s="297" t="s">
        <v>2</v>
      </c>
      <c r="T27" s="66"/>
      <c r="U27" s="79"/>
      <c r="V27" s="154" t="str">
        <f t="shared" si="15"/>
        <v/>
      </c>
      <c r="W27" s="299" t="str">
        <f t="shared" si="6"/>
        <v/>
      </c>
      <c r="X27" s="281"/>
      <c r="Y27" s="59" t="s">
        <v>2</v>
      </c>
      <c r="Z27" s="60"/>
      <c r="AA27" s="61"/>
      <c r="AB27" s="62"/>
      <c r="AC27" s="62" t="s">
        <v>0</v>
      </c>
      <c r="AD27" s="60"/>
      <c r="AE27" s="61"/>
      <c r="AF27" s="62"/>
      <c r="AG27" s="62"/>
      <c r="AH27" s="62"/>
      <c r="AI27" s="60" t="s">
        <v>0</v>
      </c>
      <c r="AJ27" s="61"/>
      <c r="AK27" s="62" t="s">
        <v>2</v>
      </c>
      <c r="AL27" s="63" t="s">
        <v>0</v>
      </c>
      <c r="AM27" s="548"/>
      <c r="AN27" s="300" t="s">
        <v>106</v>
      </c>
      <c r="AO27" s="417"/>
      <c r="AP27" s="245">
        <f t="shared" si="4"/>
        <v>90</v>
      </c>
      <c r="AQ27" s="265"/>
      <c r="AR27" s="301" t="str">
        <f t="shared" si="7"/>
        <v/>
      </c>
      <c r="AS27" s="309"/>
      <c r="AT27" s="79"/>
      <c r="AU27" s="68"/>
      <c r="AV27" s="68"/>
      <c r="AW27" s="68"/>
      <c r="AX27" s="66"/>
      <c r="AY27" s="79"/>
      <c r="AZ27" s="79"/>
      <c r="BA27" s="79"/>
      <c r="BB27" s="80"/>
      <c r="BC27" s="405" t="str">
        <f t="shared" si="5"/>
        <v/>
      </c>
      <c r="BD27" s="163"/>
      <c r="BE27" s="79"/>
      <c r="BF27" s="154" t="str">
        <f t="shared" si="16"/>
        <v/>
      </c>
      <c r="BG27" s="269"/>
      <c r="BH27" s="163"/>
      <c r="BI27" s="79"/>
      <c r="BJ27" s="73" t="str">
        <f t="shared" si="17"/>
        <v/>
      </c>
      <c r="BK27" s="66"/>
      <c r="BL27" s="79"/>
      <c r="BM27" s="80"/>
      <c r="BN27" s="269"/>
    </row>
    <row r="28" spans="1:66" s="290" customFormat="1" ht="15.95" customHeight="1">
      <c r="A28" s="269"/>
      <c r="B28" s="1549"/>
      <c r="C28" s="1561"/>
      <c r="D28" s="61" t="s">
        <v>116</v>
      </c>
      <c r="E28" s="359">
        <v>2</v>
      </c>
      <c r="F28" s="265"/>
      <c r="G28" s="271" t="s">
        <v>77</v>
      </c>
      <c r="H28" s="293">
        <f t="shared" si="10"/>
        <v>2</v>
      </c>
      <c r="I28" s="61">
        <v>1</v>
      </c>
      <c r="J28" s="60">
        <v>1</v>
      </c>
      <c r="K28" s="61">
        <v>0</v>
      </c>
      <c r="L28" s="60">
        <v>0</v>
      </c>
      <c r="M28" s="360">
        <f>H28*15*2</f>
        <v>60</v>
      </c>
      <c r="N28" s="294">
        <f t="shared" si="2"/>
        <v>45</v>
      </c>
      <c r="O28" s="295" t="s">
        <v>89</v>
      </c>
      <c r="P28" s="328" t="s">
        <v>2</v>
      </c>
      <c r="Q28" s="344"/>
      <c r="R28" s="274" t="s">
        <v>2</v>
      </c>
      <c r="S28" s="311" t="s">
        <v>2</v>
      </c>
      <c r="T28" s="66"/>
      <c r="U28" s="79"/>
      <c r="V28" s="363" t="str">
        <f t="shared" si="15"/>
        <v/>
      </c>
      <c r="W28" s="312" t="str">
        <f t="shared" si="6"/>
        <v/>
      </c>
      <c r="X28" s="281"/>
      <c r="Y28" s="59" t="s">
        <v>2</v>
      </c>
      <c r="Z28" s="60"/>
      <c r="AA28" s="61"/>
      <c r="AB28" s="62"/>
      <c r="AC28" s="62" t="s">
        <v>2</v>
      </c>
      <c r="AD28" s="60"/>
      <c r="AE28" s="61"/>
      <c r="AF28" s="62"/>
      <c r="AG28" s="62"/>
      <c r="AH28" s="62"/>
      <c r="AI28" s="60"/>
      <c r="AJ28" s="61"/>
      <c r="AK28" s="62"/>
      <c r="AL28" s="63"/>
      <c r="AM28" s="548"/>
      <c r="AN28" s="300" t="s">
        <v>106</v>
      </c>
      <c r="AO28" s="417"/>
      <c r="AP28" s="245">
        <f t="shared" si="4"/>
        <v>60</v>
      </c>
      <c r="AQ28" s="265"/>
      <c r="AR28" s="301" t="str">
        <f t="shared" si="7"/>
        <v/>
      </c>
      <c r="AS28" s="309"/>
      <c r="AT28" s="79"/>
      <c r="AU28" s="68"/>
      <c r="AV28" s="68"/>
      <c r="AW28" s="68"/>
      <c r="AX28" s="66"/>
      <c r="AY28" s="79"/>
      <c r="AZ28" s="79"/>
      <c r="BA28" s="79"/>
      <c r="BB28" s="80"/>
      <c r="BC28" s="405" t="str">
        <f t="shared" si="5"/>
        <v/>
      </c>
      <c r="BD28" s="163"/>
      <c r="BE28" s="79"/>
      <c r="BF28" s="363" t="str">
        <f t="shared" si="16"/>
        <v/>
      </c>
      <c r="BG28" s="269"/>
      <c r="BH28" s="163"/>
      <c r="BI28" s="79"/>
      <c r="BJ28" s="73" t="str">
        <f t="shared" si="17"/>
        <v/>
      </c>
      <c r="BK28" s="66"/>
      <c r="BL28" s="79"/>
      <c r="BM28" s="80"/>
      <c r="BN28" s="269"/>
    </row>
    <row r="29" spans="1:66" s="290" customFormat="1" ht="15.95" customHeight="1">
      <c r="A29" s="269"/>
      <c r="B29" s="1549"/>
      <c r="C29" s="1561"/>
      <c r="D29" s="438" t="s">
        <v>238</v>
      </c>
      <c r="E29" s="468">
        <v>6</v>
      </c>
      <c r="F29" s="265"/>
      <c r="G29" s="469" t="s">
        <v>239</v>
      </c>
      <c r="H29" s="293">
        <f t="shared" si="10"/>
        <v>6</v>
      </c>
      <c r="I29" s="438">
        <v>3</v>
      </c>
      <c r="J29" s="439">
        <v>3</v>
      </c>
      <c r="K29" s="438"/>
      <c r="L29" s="439"/>
      <c r="M29" s="440">
        <f>H29*15*3</f>
        <v>270</v>
      </c>
      <c r="N29" s="294">
        <f t="shared" si="2"/>
        <v>202.5</v>
      </c>
      <c r="O29" s="442" t="s">
        <v>240</v>
      </c>
      <c r="P29" s="470" t="s">
        <v>2</v>
      </c>
      <c r="Q29" s="471"/>
      <c r="R29" s="472" t="s">
        <v>2</v>
      </c>
      <c r="S29" s="329" t="s">
        <v>2</v>
      </c>
      <c r="T29" s="69"/>
      <c r="U29" s="70"/>
      <c r="V29" s="366" t="str">
        <f t="shared" si="15"/>
        <v/>
      </c>
      <c r="W29" s="550" t="str">
        <f t="shared" si="6"/>
        <v/>
      </c>
      <c r="X29" s="281"/>
      <c r="Y29" s="59" t="s">
        <v>0</v>
      </c>
      <c r="Z29" s="60" t="s">
        <v>0</v>
      </c>
      <c r="AA29" s="475"/>
      <c r="AB29" s="62"/>
      <c r="AC29" s="62" t="s">
        <v>0</v>
      </c>
      <c r="AD29" s="60" t="s">
        <v>0</v>
      </c>
      <c r="AE29" s="475"/>
      <c r="AF29" s="62"/>
      <c r="AG29" s="62"/>
      <c r="AH29" s="62"/>
      <c r="AI29" s="60" t="s">
        <v>0</v>
      </c>
      <c r="AJ29" s="475"/>
      <c r="AK29" s="62" t="s">
        <v>0</v>
      </c>
      <c r="AL29" s="63" t="s">
        <v>0</v>
      </c>
      <c r="AM29" s="548"/>
      <c r="AN29" s="300" t="s">
        <v>106</v>
      </c>
      <c r="AO29" s="417"/>
      <c r="AP29" s="245">
        <f t="shared" si="4"/>
        <v>270</v>
      </c>
      <c r="AQ29" s="265"/>
      <c r="AR29" s="301" t="str">
        <f t="shared" si="7"/>
        <v/>
      </c>
      <c r="AS29" s="473"/>
      <c r="AT29" s="70"/>
      <c r="AU29" s="180"/>
      <c r="AV29" s="180"/>
      <c r="AW29" s="180"/>
      <c r="AX29" s="69"/>
      <c r="AY29" s="70"/>
      <c r="AZ29" s="70"/>
      <c r="BA29" s="70"/>
      <c r="BB29" s="71"/>
      <c r="BC29" s="405" t="str">
        <f t="shared" si="5"/>
        <v/>
      </c>
      <c r="BD29" s="474"/>
      <c r="BE29" s="70"/>
      <c r="BF29" s="363" t="str">
        <f t="shared" si="16"/>
        <v/>
      </c>
      <c r="BG29" s="269"/>
      <c r="BH29" s="474"/>
      <c r="BI29" s="70"/>
      <c r="BJ29" s="73" t="str">
        <f t="shared" si="17"/>
        <v/>
      </c>
      <c r="BK29" s="69"/>
      <c r="BL29" s="70"/>
      <c r="BM29" s="71"/>
      <c r="BN29" s="269"/>
    </row>
    <row r="30" spans="1:66" s="290" customFormat="1" ht="15.95" customHeight="1">
      <c r="A30" s="269"/>
      <c r="B30" s="1549"/>
      <c r="C30" s="1561"/>
      <c r="D30" s="97" t="s">
        <v>116</v>
      </c>
      <c r="E30" s="364">
        <v>8</v>
      </c>
      <c r="F30" s="265"/>
      <c r="G30" s="437" t="s">
        <v>241</v>
      </c>
      <c r="H30" s="293">
        <f t="shared" si="10"/>
        <v>8</v>
      </c>
      <c r="I30" s="438"/>
      <c r="J30" s="439"/>
      <c r="K30" s="438">
        <v>4</v>
      </c>
      <c r="L30" s="439">
        <v>4</v>
      </c>
      <c r="M30" s="440">
        <f>H30*15*3</f>
        <v>360</v>
      </c>
      <c r="N30" s="441">
        <f t="shared" si="2"/>
        <v>270</v>
      </c>
      <c r="O30" s="442" t="s">
        <v>218</v>
      </c>
      <c r="P30" s="443" t="s">
        <v>2</v>
      </c>
      <c r="Q30" s="444"/>
      <c r="R30" s="439" t="s">
        <v>2</v>
      </c>
      <c r="S30" s="351" t="s">
        <v>2</v>
      </c>
      <c r="T30" s="69"/>
      <c r="U30" s="70"/>
      <c r="V30" s="366" t="str">
        <f t="shared" si="15"/>
        <v/>
      </c>
      <c r="W30" s="352" t="str">
        <f t="shared" si="6"/>
        <v/>
      </c>
      <c r="X30" s="281"/>
      <c r="Y30" s="95" t="s">
        <v>0</v>
      </c>
      <c r="Z30" s="96" t="s">
        <v>0</v>
      </c>
      <c r="AA30" s="97"/>
      <c r="AB30" s="98"/>
      <c r="AC30" s="98" t="s">
        <v>0</v>
      </c>
      <c r="AD30" s="96" t="s">
        <v>0</v>
      </c>
      <c r="AE30" s="97"/>
      <c r="AF30" s="98"/>
      <c r="AG30" s="98"/>
      <c r="AH30" s="98"/>
      <c r="AI30" s="96" t="s">
        <v>0</v>
      </c>
      <c r="AJ30" s="97"/>
      <c r="AK30" s="98" t="s">
        <v>0</v>
      </c>
      <c r="AL30" s="99" t="s">
        <v>0</v>
      </c>
      <c r="AM30" s="84"/>
      <c r="AN30" s="323" t="s">
        <v>106</v>
      </c>
      <c r="AO30" s="419"/>
      <c r="AP30" s="247">
        <f t="shared" si="4"/>
        <v>360</v>
      </c>
      <c r="AQ30" s="265"/>
      <c r="AR30" s="324" t="str">
        <f t="shared" si="7"/>
        <v/>
      </c>
      <c r="AS30" s="325"/>
      <c r="AT30" s="103"/>
      <c r="AU30" s="104"/>
      <c r="AV30" s="104"/>
      <c r="AW30" s="104"/>
      <c r="AX30" s="105"/>
      <c r="AY30" s="103"/>
      <c r="AZ30" s="103"/>
      <c r="BA30" s="103"/>
      <c r="BB30" s="106"/>
      <c r="BC30" s="406" t="str">
        <f t="shared" si="5"/>
        <v/>
      </c>
      <c r="BD30" s="188"/>
      <c r="BE30" s="103"/>
      <c r="BF30" s="365" t="str">
        <f t="shared" si="16"/>
        <v/>
      </c>
      <c r="BG30" s="269"/>
      <c r="BH30" s="188"/>
      <c r="BI30" s="103"/>
      <c r="BJ30" s="89" t="str">
        <f t="shared" si="17"/>
        <v/>
      </c>
      <c r="BK30" s="105"/>
      <c r="BL30" s="103"/>
      <c r="BM30" s="106"/>
      <c r="BN30" s="269"/>
    </row>
    <row r="31" spans="1:66" s="290" customFormat="1" ht="15.95" customHeight="1">
      <c r="A31" s="269"/>
      <c r="B31" s="1549"/>
      <c r="C31" s="1561"/>
      <c r="D31" s="273" t="s">
        <v>210</v>
      </c>
      <c r="E31" s="1554" t="s">
        <v>179</v>
      </c>
      <c r="F31" s="265"/>
      <c r="G31" s="339" t="s">
        <v>85</v>
      </c>
      <c r="H31" s="340">
        <f t="shared" si="10"/>
        <v>2</v>
      </c>
      <c r="I31" s="119">
        <v>0</v>
      </c>
      <c r="J31" s="118">
        <v>0</v>
      </c>
      <c r="K31" s="119">
        <v>2</v>
      </c>
      <c r="L31" s="118">
        <v>0</v>
      </c>
      <c r="M31" s="340">
        <f t="shared" ref="M31:M51" si="18">H31*15*1</f>
        <v>30</v>
      </c>
      <c r="N31" s="341">
        <f t="shared" si="2"/>
        <v>22.5</v>
      </c>
      <c r="O31" s="342" t="s">
        <v>117</v>
      </c>
      <c r="P31" s="117"/>
      <c r="Q31" s="111" t="s">
        <v>29</v>
      </c>
      <c r="R31" s="190"/>
      <c r="S31" s="113" t="s">
        <v>195</v>
      </c>
      <c r="T31" s="43"/>
      <c r="U31" s="445"/>
      <c r="V31" s="358" t="str">
        <f t="shared" si="15"/>
        <v/>
      </c>
      <c r="W31" s="367" t="str">
        <f t="shared" si="6"/>
        <v/>
      </c>
      <c r="X31" s="281"/>
      <c r="Y31" s="117"/>
      <c r="Z31" s="118"/>
      <c r="AA31" s="119"/>
      <c r="AB31" s="120" t="s">
        <v>2</v>
      </c>
      <c r="AC31" s="120"/>
      <c r="AD31" s="118"/>
      <c r="AE31" s="119"/>
      <c r="AF31" s="120"/>
      <c r="AG31" s="120"/>
      <c r="AH31" s="120"/>
      <c r="AI31" s="118"/>
      <c r="AJ31" s="119"/>
      <c r="AK31" s="120"/>
      <c r="AL31" s="121"/>
      <c r="AM31" s="27"/>
      <c r="AN31" s="122" t="s">
        <v>195</v>
      </c>
      <c r="AO31" s="420"/>
      <c r="AP31" s="243">
        <f t="shared" si="4"/>
        <v>30</v>
      </c>
      <c r="AQ31" s="265"/>
      <c r="AR31" s="450"/>
      <c r="AS31" s="43"/>
      <c r="AT31" s="44"/>
      <c r="AU31" s="44"/>
      <c r="AV31" s="44"/>
      <c r="AW31" s="336"/>
      <c r="AX31" s="43"/>
      <c r="AY31" s="44"/>
      <c r="AZ31" s="44"/>
      <c r="BA31" s="111" t="str">
        <f>IF(ISNUMBER($AO31),IF(AND($AO31&gt;=60,$AO31&lt;=100),"●",""),"")</f>
        <v/>
      </c>
      <c r="BB31" s="46"/>
      <c r="BC31" s="408" t="str">
        <f t="shared" si="5"/>
        <v/>
      </c>
      <c r="BD31" s="149"/>
      <c r="BE31" s="445"/>
      <c r="BF31" s="358" t="str">
        <f t="shared" si="16"/>
        <v/>
      </c>
      <c r="BG31" s="269"/>
      <c r="BH31" s="149"/>
      <c r="BI31" s="44"/>
      <c r="BJ31" s="336"/>
      <c r="BK31" s="43"/>
      <c r="BL31" s="44"/>
      <c r="BM31" s="335" t="str">
        <f t="shared" ref="BM31:BM51" si="19">IF(ISNUMBER($AO31),IF(AND($AO31&gt;=60,$AO31&lt;=100),$H31,""),"")</f>
        <v/>
      </c>
      <c r="BN31" s="269"/>
    </row>
    <row r="32" spans="1:66" s="290" customFormat="1" ht="15.95" customHeight="1">
      <c r="A32" s="269"/>
      <c r="B32" s="1549"/>
      <c r="C32" s="1561"/>
      <c r="D32" s="273" t="s">
        <v>210</v>
      </c>
      <c r="E32" s="1565"/>
      <c r="F32" s="265"/>
      <c r="G32" s="292" t="s">
        <v>80</v>
      </c>
      <c r="H32" s="293">
        <f t="shared" si="10"/>
        <v>2</v>
      </c>
      <c r="I32" s="61">
        <v>0</v>
      </c>
      <c r="J32" s="60">
        <v>2</v>
      </c>
      <c r="K32" s="61">
        <v>0</v>
      </c>
      <c r="L32" s="60">
        <v>0</v>
      </c>
      <c r="M32" s="293">
        <f t="shared" si="18"/>
        <v>30</v>
      </c>
      <c r="N32" s="294">
        <f t="shared" si="2"/>
        <v>22.5</v>
      </c>
      <c r="O32" s="295" t="s">
        <v>117</v>
      </c>
      <c r="P32" s="59" t="s">
        <v>2</v>
      </c>
      <c r="Q32" s="62"/>
      <c r="R32" s="60"/>
      <c r="S32" s="297" t="s">
        <v>2</v>
      </c>
      <c r="T32" s="66"/>
      <c r="U32" s="57"/>
      <c r="V32" s="363" t="str">
        <f t="shared" si="15"/>
        <v/>
      </c>
      <c r="W32" s="299" t="str">
        <f t="shared" si="6"/>
        <v/>
      </c>
      <c r="X32" s="281"/>
      <c r="Y32" s="59"/>
      <c r="Z32" s="60"/>
      <c r="AA32" s="61"/>
      <c r="AB32" s="62" t="s">
        <v>0</v>
      </c>
      <c r="AC32" s="62"/>
      <c r="AD32" s="60"/>
      <c r="AE32" s="61"/>
      <c r="AF32" s="62"/>
      <c r="AG32" s="62"/>
      <c r="AH32" s="62"/>
      <c r="AI32" s="60"/>
      <c r="AJ32" s="61"/>
      <c r="AK32" s="62"/>
      <c r="AL32" s="63"/>
      <c r="AM32" s="548"/>
      <c r="AN32" s="300" t="s">
        <v>106</v>
      </c>
      <c r="AO32" s="417"/>
      <c r="AP32" s="245">
        <f t="shared" si="4"/>
        <v>30</v>
      </c>
      <c r="AQ32" s="265"/>
      <c r="AR32" s="301" t="str">
        <f>IF(ISNUMBER($AO32),IF(AND($AO32&gt;=60,$AO32&lt;=100),"●",""),"")</f>
        <v/>
      </c>
      <c r="AS32" s="66"/>
      <c r="AT32" s="79"/>
      <c r="AU32" s="79"/>
      <c r="AV32" s="79"/>
      <c r="AW32" s="305"/>
      <c r="AX32" s="66"/>
      <c r="AY32" s="79"/>
      <c r="AZ32" s="79"/>
      <c r="BA32" s="79"/>
      <c r="BB32" s="80"/>
      <c r="BC32" s="405" t="str">
        <f t="shared" si="5"/>
        <v/>
      </c>
      <c r="BD32" s="163"/>
      <c r="BE32" s="57"/>
      <c r="BF32" s="363" t="str">
        <f t="shared" si="16"/>
        <v/>
      </c>
      <c r="BG32" s="269"/>
      <c r="BH32" s="163"/>
      <c r="BI32" s="79"/>
      <c r="BJ32" s="305"/>
      <c r="BK32" s="66"/>
      <c r="BL32" s="79"/>
      <c r="BM32" s="371" t="str">
        <f t="shared" si="19"/>
        <v/>
      </c>
      <c r="BN32" s="269"/>
    </row>
    <row r="33" spans="1:66" s="290" customFormat="1" ht="15.95" customHeight="1">
      <c r="A33" s="269"/>
      <c r="B33" s="1549"/>
      <c r="C33" s="1561"/>
      <c r="D33" s="61" t="s">
        <v>210</v>
      </c>
      <c r="E33" s="1565"/>
      <c r="F33" s="265"/>
      <c r="G33" s="292" t="s">
        <v>84</v>
      </c>
      <c r="H33" s="293">
        <f t="shared" si="10"/>
        <v>2</v>
      </c>
      <c r="I33" s="61">
        <v>0</v>
      </c>
      <c r="J33" s="60">
        <v>2</v>
      </c>
      <c r="K33" s="61">
        <v>0</v>
      </c>
      <c r="L33" s="60">
        <v>0</v>
      </c>
      <c r="M33" s="293">
        <f t="shared" si="18"/>
        <v>30</v>
      </c>
      <c r="N33" s="294">
        <f t="shared" si="2"/>
        <v>22.5</v>
      </c>
      <c r="O33" s="295" t="s">
        <v>117</v>
      </c>
      <c r="P33" s="59"/>
      <c r="Q33" s="62" t="s">
        <v>34</v>
      </c>
      <c r="R33" s="60"/>
      <c r="S33" s="297" t="s">
        <v>226</v>
      </c>
      <c r="T33" s="66"/>
      <c r="U33" s="57"/>
      <c r="V33" s="363" t="str">
        <f>IF($W33="○",$N33,"")</f>
        <v/>
      </c>
      <c r="W33" s="299" t="str">
        <f t="shared" si="6"/>
        <v/>
      </c>
      <c r="X33" s="281"/>
      <c r="Y33" s="59"/>
      <c r="Z33" s="60"/>
      <c r="AA33" s="61"/>
      <c r="AB33" s="62" t="s">
        <v>2</v>
      </c>
      <c r="AC33" s="62"/>
      <c r="AD33" s="60"/>
      <c r="AE33" s="61"/>
      <c r="AF33" s="62"/>
      <c r="AG33" s="62"/>
      <c r="AH33" s="62"/>
      <c r="AI33" s="60"/>
      <c r="AJ33" s="61"/>
      <c r="AK33" s="62"/>
      <c r="AL33" s="63"/>
      <c r="AM33" s="548"/>
      <c r="AN33" s="300" t="s">
        <v>226</v>
      </c>
      <c r="AO33" s="417"/>
      <c r="AP33" s="245">
        <f t="shared" si="4"/>
        <v>30</v>
      </c>
      <c r="AQ33" s="265"/>
      <c r="AR33" s="306"/>
      <c r="AS33" s="66"/>
      <c r="AT33" s="79"/>
      <c r="AU33" s="79"/>
      <c r="AV33" s="79"/>
      <c r="AW33" s="305"/>
      <c r="AX33" s="82" t="str">
        <f>IF(ISNUMBER($AO33),IF(AND($AO33&gt;=60,$AO33&lt;=100),"●",""),"")</f>
        <v/>
      </c>
      <c r="AY33" s="79"/>
      <c r="AZ33" s="79"/>
      <c r="BA33" s="79"/>
      <c r="BB33" s="80"/>
      <c r="BC33" s="405" t="str">
        <f t="shared" si="5"/>
        <v/>
      </c>
      <c r="BD33" s="163"/>
      <c r="BE33" s="57"/>
      <c r="BF33" s="363" t="str">
        <f t="shared" si="16"/>
        <v/>
      </c>
      <c r="BG33" s="269"/>
      <c r="BH33" s="163"/>
      <c r="BI33" s="79"/>
      <c r="BJ33" s="305"/>
      <c r="BK33" s="66"/>
      <c r="BL33" s="79"/>
      <c r="BM33" s="371" t="str">
        <f t="shared" si="19"/>
        <v/>
      </c>
      <c r="BN33" s="269"/>
    </row>
    <row r="34" spans="1:66" s="290" customFormat="1" ht="15.95" customHeight="1">
      <c r="A34" s="269"/>
      <c r="B34" s="1549"/>
      <c r="C34" s="1561"/>
      <c r="D34" s="61" t="s">
        <v>210</v>
      </c>
      <c r="E34" s="1565"/>
      <c r="F34" s="265"/>
      <c r="G34" s="292" t="s">
        <v>81</v>
      </c>
      <c r="H34" s="293">
        <f t="shared" si="10"/>
        <v>2</v>
      </c>
      <c r="I34" s="61">
        <v>0</v>
      </c>
      <c r="J34" s="60">
        <v>0</v>
      </c>
      <c r="K34" s="61">
        <v>0</v>
      </c>
      <c r="L34" s="60">
        <v>2</v>
      </c>
      <c r="M34" s="293">
        <f t="shared" si="18"/>
        <v>30</v>
      </c>
      <c r="N34" s="294">
        <f t="shared" si="2"/>
        <v>22.5</v>
      </c>
      <c r="O34" s="295" t="s">
        <v>117</v>
      </c>
      <c r="P34" s="59" t="s">
        <v>2</v>
      </c>
      <c r="Q34" s="62" t="s">
        <v>34</v>
      </c>
      <c r="R34" s="60"/>
      <c r="S34" s="297" t="s">
        <v>35</v>
      </c>
      <c r="T34" s="66"/>
      <c r="U34" s="57"/>
      <c r="V34" s="363" t="str">
        <f t="shared" si="15"/>
        <v/>
      </c>
      <c r="W34" s="299" t="str">
        <f t="shared" si="6"/>
        <v/>
      </c>
      <c r="X34" s="281"/>
      <c r="Y34" s="59"/>
      <c r="Z34" s="60"/>
      <c r="AA34" s="61"/>
      <c r="AB34" s="62" t="s">
        <v>0</v>
      </c>
      <c r="AC34" s="62"/>
      <c r="AD34" s="60"/>
      <c r="AE34" s="61"/>
      <c r="AF34" s="62"/>
      <c r="AG34" s="62"/>
      <c r="AH34" s="62"/>
      <c r="AI34" s="60"/>
      <c r="AJ34" s="61"/>
      <c r="AK34" s="62"/>
      <c r="AL34" s="63"/>
      <c r="AM34" s="548"/>
      <c r="AN34" s="300" t="s">
        <v>53</v>
      </c>
      <c r="AO34" s="417"/>
      <c r="AP34" s="245">
        <f t="shared" si="4"/>
        <v>30</v>
      </c>
      <c r="AQ34" s="265"/>
      <c r="AR34" s="301" t="str">
        <f>IF(ISNUMBER($AO34),IF(AND($AO34&gt;=60,$AO34&lt;=100),"●",""),"")</f>
        <v/>
      </c>
      <c r="AS34" s="66"/>
      <c r="AT34" s="79"/>
      <c r="AU34" s="79"/>
      <c r="AV34" s="79"/>
      <c r="AW34" s="305"/>
      <c r="AX34" s="82" t="str">
        <f>IF(ISNUMBER($AO34),IF(AND($AO34&gt;=60,$AO34&lt;=100),"●",""),"")</f>
        <v/>
      </c>
      <c r="AY34" s="79"/>
      <c r="AZ34" s="79"/>
      <c r="BA34" s="79"/>
      <c r="BB34" s="80"/>
      <c r="BC34" s="405" t="str">
        <f t="shared" si="5"/>
        <v/>
      </c>
      <c r="BD34" s="163"/>
      <c r="BE34" s="57"/>
      <c r="BF34" s="363" t="str">
        <f t="shared" si="16"/>
        <v/>
      </c>
      <c r="BG34" s="269"/>
      <c r="BH34" s="163"/>
      <c r="BI34" s="79"/>
      <c r="BJ34" s="305"/>
      <c r="BK34" s="66"/>
      <c r="BL34" s="79"/>
      <c r="BM34" s="371" t="str">
        <f t="shared" si="19"/>
        <v/>
      </c>
      <c r="BN34" s="269"/>
    </row>
    <row r="35" spans="1:66" s="290" customFormat="1" ht="15.95" customHeight="1">
      <c r="A35" s="269" t="s">
        <v>120</v>
      </c>
      <c r="B35" s="1549"/>
      <c r="C35" s="1561"/>
      <c r="D35" s="61" t="s">
        <v>210</v>
      </c>
      <c r="E35" s="1565"/>
      <c r="F35" s="265"/>
      <c r="G35" s="292" t="s">
        <v>242</v>
      </c>
      <c r="H35" s="293">
        <f t="shared" si="10"/>
        <v>2</v>
      </c>
      <c r="I35" s="61">
        <v>2</v>
      </c>
      <c r="J35" s="60">
        <v>0</v>
      </c>
      <c r="K35" s="61">
        <v>0</v>
      </c>
      <c r="L35" s="60">
        <v>0</v>
      </c>
      <c r="M35" s="293">
        <f t="shared" si="18"/>
        <v>30</v>
      </c>
      <c r="N35" s="294">
        <f t="shared" si="2"/>
        <v>22.5</v>
      </c>
      <c r="O35" s="295" t="s">
        <v>117</v>
      </c>
      <c r="P35" s="52"/>
      <c r="Q35" s="62" t="s">
        <v>32</v>
      </c>
      <c r="R35" s="196"/>
      <c r="S35" s="75" t="s">
        <v>225</v>
      </c>
      <c r="T35" s="477"/>
      <c r="U35" s="478"/>
      <c r="V35" s="363" t="str">
        <f>IF($W35="○",$N35,"")</f>
        <v/>
      </c>
      <c r="W35" s="299" t="str">
        <f t="shared" si="6"/>
        <v/>
      </c>
      <c r="X35" s="479"/>
      <c r="Y35" s="480"/>
      <c r="Z35" s="481"/>
      <c r="AA35" s="482"/>
      <c r="AB35" s="62" t="s">
        <v>2</v>
      </c>
      <c r="AC35" s="62"/>
      <c r="AD35" s="60"/>
      <c r="AE35" s="61"/>
      <c r="AF35" s="62"/>
      <c r="AG35" s="62"/>
      <c r="AH35" s="62"/>
      <c r="AI35" s="60"/>
      <c r="AJ35" s="61"/>
      <c r="AK35" s="62"/>
      <c r="AL35" s="63"/>
      <c r="AM35" s="548"/>
      <c r="AN35" s="131" t="s">
        <v>225</v>
      </c>
      <c r="AO35" s="417"/>
      <c r="AP35" s="245">
        <f t="shared" si="4"/>
        <v>30</v>
      </c>
      <c r="AQ35" s="265"/>
      <c r="AR35" s="306"/>
      <c r="AS35" s="66"/>
      <c r="AT35" s="79"/>
      <c r="AU35" s="79"/>
      <c r="AV35" s="79"/>
      <c r="AW35" s="305"/>
      <c r="AX35" s="66"/>
      <c r="AY35" s="79"/>
      <c r="AZ35" s="73" t="str">
        <f>IF(ISNUMBER($AO35),IF(AND($AO35&gt;=60,$AO35&lt;=100),"●",""),"")</f>
        <v/>
      </c>
      <c r="BA35" s="79"/>
      <c r="BB35" s="80"/>
      <c r="BC35" s="405" t="str">
        <f t="shared" si="5"/>
        <v/>
      </c>
      <c r="BD35" s="163"/>
      <c r="BE35" s="57"/>
      <c r="BF35" s="363" t="str">
        <f t="shared" si="16"/>
        <v/>
      </c>
      <c r="BG35" s="269"/>
      <c r="BH35" s="163"/>
      <c r="BI35" s="79"/>
      <c r="BJ35" s="305"/>
      <c r="BK35" s="66"/>
      <c r="BL35" s="79"/>
      <c r="BM35" s="371" t="str">
        <f t="shared" si="19"/>
        <v/>
      </c>
      <c r="BN35" s="269"/>
    </row>
    <row r="36" spans="1:66" s="290" customFormat="1" ht="15.95" customHeight="1">
      <c r="A36" s="269"/>
      <c r="B36" s="1549"/>
      <c r="C36" s="1561"/>
      <c r="D36" s="61" t="s">
        <v>210</v>
      </c>
      <c r="E36" s="1565"/>
      <c r="F36" s="265"/>
      <c r="G36" s="292" t="s">
        <v>82</v>
      </c>
      <c r="H36" s="293">
        <f t="shared" si="10"/>
        <v>2</v>
      </c>
      <c r="I36" s="61"/>
      <c r="J36" s="60">
        <v>0</v>
      </c>
      <c r="K36" s="61">
        <v>2</v>
      </c>
      <c r="L36" s="60">
        <v>0</v>
      </c>
      <c r="M36" s="293">
        <f t="shared" si="18"/>
        <v>30</v>
      </c>
      <c r="N36" s="294">
        <f t="shared" si="2"/>
        <v>22.5</v>
      </c>
      <c r="O36" s="295" t="s">
        <v>117</v>
      </c>
      <c r="P36" s="59"/>
      <c r="Q36" s="62" t="s">
        <v>32</v>
      </c>
      <c r="R36" s="60"/>
      <c r="S36" s="297" t="s">
        <v>225</v>
      </c>
      <c r="T36" s="66"/>
      <c r="U36" s="57"/>
      <c r="V36" s="363" t="str">
        <f>IF($W36="○",$N36,"")</f>
        <v/>
      </c>
      <c r="W36" s="299" t="str">
        <f t="shared" si="6"/>
        <v/>
      </c>
      <c r="X36" s="281"/>
      <c r="Y36" s="59"/>
      <c r="Z36" s="60"/>
      <c r="AA36" s="61"/>
      <c r="AB36" s="62" t="s">
        <v>2</v>
      </c>
      <c r="AC36" s="62"/>
      <c r="AD36" s="60"/>
      <c r="AE36" s="61"/>
      <c r="AF36" s="62"/>
      <c r="AG36" s="62"/>
      <c r="AH36" s="62"/>
      <c r="AI36" s="60"/>
      <c r="AJ36" s="61"/>
      <c r="AK36" s="62"/>
      <c r="AL36" s="63"/>
      <c r="AM36" s="548"/>
      <c r="AN36" s="300" t="s">
        <v>225</v>
      </c>
      <c r="AO36" s="417"/>
      <c r="AP36" s="245">
        <f t="shared" si="4"/>
        <v>30</v>
      </c>
      <c r="AQ36" s="265"/>
      <c r="AR36" s="306"/>
      <c r="AS36" s="66"/>
      <c r="AT36" s="79"/>
      <c r="AU36" s="79"/>
      <c r="AV36" s="79"/>
      <c r="AW36" s="305"/>
      <c r="AX36" s="66"/>
      <c r="AY36" s="79"/>
      <c r="AZ36" s="73" t="str">
        <f>IF(ISNUMBER($AO36),IF(AND($AO36&gt;=60,$AO36&lt;=100),"●",""),"")</f>
        <v/>
      </c>
      <c r="BA36" s="516"/>
      <c r="BB36" s="80"/>
      <c r="BC36" s="405" t="str">
        <f t="shared" si="5"/>
        <v/>
      </c>
      <c r="BD36" s="163"/>
      <c r="BE36" s="57"/>
      <c r="BF36" s="363" t="str">
        <f t="shared" si="16"/>
        <v/>
      </c>
      <c r="BG36" s="269"/>
      <c r="BH36" s="163"/>
      <c r="BI36" s="79"/>
      <c r="BJ36" s="305"/>
      <c r="BK36" s="66"/>
      <c r="BL36" s="79"/>
      <c r="BM36" s="371" t="str">
        <f t="shared" si="19"/>
        <v/>
      </c>
      <c r="BN36" s="269"/>
    </row>
    <row r="37" spans="1:66" s="290" customFormat="1" ht="15.95" customHeight="1">
      <c r="A37" s="269"/>
      <c r="B37" s="1549"/>
      <c r="C37" s="1561"/>
      <c r="D37" s="61" t="s">
        <v>210</v>
      </c>
      <c r="E37" s="1565"/>
      <c r="F37" s="265"/>
      <c r="G37" s="292" t="s">
        <v>83</v>
      </c>
      <c r="H37" s="293">
        <f t="shared" si="10"/>
        <v>2</v>
      </c>
      <c r="I37" s="61"/>
      <c r="J37" s="60">
        <v>0</v>
      </c>
      <c r="K37" s="61">
        <v>0</v>
      </c>
      <c r="L37" s="60">
        <v>2</v>
      </c>
      <c r="M37" s="293">
        <f t="shared" si="18"/>
        <v>30</v>
      </c>
      <c r="N37" s="294">
        <f t="shared" si="2"/>
        <v>22.5</v>
      </c>
      <c r="O37" s="295" t="s">
        <v>117</v>
      </c>
      <c r="P37" s="59"/>
      <c r="Q37" s="62" t="s">
        <v>29</v>
      </c>
      <c r="R37" s="60"/>
      <c r="S37" s="297" t="s">
        <v>195</v>
      </c>
      <c r="T37" s="66"/>
      <c r="U37" s="57"/>
      <c r="V37" s="363" t="str">
        <f>IF($W37="○",$N37,"")</f>
        <v/>
      </c>
      <c r="W37" s="299" t="str">
        <f t="shared" si="6"/>
        <v/>
      </c>
      <c r="X37" s="281"/>
      <c r="Y37" s="59"/>
      <c r="Z37" s="60"/>
      <c r="AA37" s="61"/>
      <c r="AB37" s="62" t="s">
        <v>2</v>
      </c>
      <c r="AC37" s="62"/>
      <c r="AD37" s="60"/>
      <c r="AE37" s="61"/>
      <c r="AF37" s="62"/>
      <c r="AG37" s="62"/>
      <c r="AH37" s="62"/>
      <c r="AI37" s="60"/>
      <c r="AJ37" s="61"/>
      <c r="AK37" s="62"/>
      <c r="AL37" s="63"/>
      <c r="AM37" s="548"/>
      <c r="AN37" s="300" t="s">
        <v>195</v>
      </c>
      <c r="AO37" s="417"/>
      <c r="AP37" s="245">
        <f t="shared" si="4"/>
        <v>30</v>
      </c>
      <c r="AQ37" s="265"/>
      <c r="AR37" s="306"/>
      <c r="AS37" s="66"/>
      <c r="AT37" s="79"/>
      <c r="AU37" s="79"/>
      <c r="AV37" s="79"/>
      <c r="AW37" s="305"/>
      <c r="AX37" s="517"/>
      <c r="AY37" s="79"/>
      <c r="AZ37" s="79"/>
      <c r="BA37" s="73" t="str">
        <f>IF(ISNUMBER($AO37),IF(AND($AO37&gt;=60,$AO37&lt;=100),"●",""),"")</f>
        <v/>
      </c>
      <c r="BB37" s="80"/>
      <c r="BC37" s="405" t="str">
        <f t="shared" si="5"/>
        <v/>
      </c>
      <c r="BD37" s="163"/>
      <c r="BE37" s="57"/>
      <c r="BF37" s="363" t="str">
        <f t="shared" si="16"/>
        <v/>
      </c>
      <c r="BG37" s="269"/>
      <c r="BH37" s="163"/>
      <c r="BI37" s="79"/>
      <c r="BJ37" s="305"/>
      <c r="BK37" s="66"/>
      <c r="BL37" s="79"/>
      <c r="BM37" s="371" t="str">
        <f t="shared" si="19"/>
        <v/>
      </c>
      <c r="BN37" s="269"/>
    </row>
    <row r="38" spans="1:66" s="290" customFormat="1" ht="15.95" customHeight="1">
      <c r="A38" s="269"/>
      <c r="B38" s="1549"/>
      <c r="C38" s="1561"/>
      <c r="D38" s="61" t="s">
        <v>210</v>
      </c>
      <c r="E38" s="1565"/>
      <c r="F38" s="265"/>
      <c r="G38" s="292" t="s">
        <v>79</v>
      </c>
      <c r="H38" s="293">
        <f t="shared" si="10"/>
        <v>2</v>
      </c>
      <c r="I38" s="61">
        <v>0</v>
      </c>
      <c r="J38" s="60">
        <v>0</v>
      </c>
      <c r="K38" s="61">
        <v>2</v>
      </c>
      <c r="L38" s="60">
        <v>0</v>
      </c>
      <c r="M38" s="293">
        <f t="shared" si="18"/>
        <v>30</v>
      </c>
      <c r="N38" s="294">
        <f t="shared" si="2"/>
        <v>22.5</v>
      </c>
      <c r="O38" s="295" t="s">
        <v>117</v>
      </c>
      <c r="P38" s="59" t="s">
        <v>2</v>
      </c>
      <c r="Q38" s="62" t="s">
        <v>29</v>
      </c>
      <c r="R38" s="60"/>
      <c r="S38" s="297" t="s">
        <v>30</v>
      </c>
      <c r="T38" s="66"/>
      <c r="U38" s="57"/>
      <c r="V38" s="363" t="str">
        <f t="shared" si="15"/>
        <v/>
      </c>
      <c r="W38" s="299" t="str">
        <f t="shared" si="6"/>
        <v/>
      </c>
      <c r="X38" s="281"/>
      <c r="Y38" s="59"/>
      <c r="Z38" s="60"/>
      <c r="AA38" s="61"/>
      <c r="AB38" s="62" t="s">
        <v>0</v>
      </c>
      <c r="AC38" s="62"/>
      <c r="AD38" s="60"/>
      <c r="AE38" s="61"/>
      <c r="AF38" s="62"/>
      <c r="AG38" s="62"/>
      <c r="AH38" s="62"/>
      <c r="AI38" s="60"/>
      <c r="AJ38" s="61"/>
      <c r="AK38" s="62"/>
      <c r="AL38" s="63"/>
      <c r="AM38" s="548"/>
      <c r="AN38" s="300" t="s">
        <v>207</v>
      </c>
      <c r="AO38" s="417"/>
      <c r="AP38" s="245">
        <f t="shared" si="4"/>
        <v>30</v>
      </c>
      <c r="AQ38" s="370"/>
      <c r="AR38" s="301" t="str">
        <f>IF(ISNUMBER($AO38),IF(AND($AO38&gt;=60,$AO38&lt;=100),"●",""),"")</f>
        <v/>
      </c>
      <c r="AS38" s="66"/>
      <c r="AT38" s="79"/>
      <c r="AU38" s="79"/>
      <c r="AV38" s="79"/>
      <c r="AW38" s="305"/>
      <c r="AX38" s="66"/>
      <c r="AY38" s="79"/>
      <c r="AZ38" s="79"/>
      <c r="BA38" s="73" t="str">
        <f>IF(ISNUMBER($AO38),IF(AND($AO38&gt;=60,$AO38&lt;=100),"●",""),"")</f>
        <v/>
      </c>
      <c r="BB38" s="80"/>
      <c r="BC38" s="405" t="str">
        <f t="shared" si="5"/>
        <v/>
      </c>
      <c r="BD38" s="163"/>
      <c r="BE38" s="57"/>
      <c r="BF38" s="363" t="str">
        <f t="shared" si="16"/>
        <v/>
      </c>
      <c r="BG38" s="269"/>
      <c r="BH38" s="163"/>
      <c r="BI38" s="79"/>
      <c r="BJ38" s="305"/>
      <c r="BK38" s="66"/>
      <c r="BL38" s="79"/>
      <c r="BM38" s="371" t="str">
        <f t="shared" si="19"/>
        <v/>
      </c>
      <c r="BN38" s="269"/>
    </row>
    <row r="39" spans="1:66" s="290" customFormat="1" ht="15.95" customHeight="1">
      <c r="A39" s="269"/>
      <c r="B39" s="1549"/>
      <c r="C39" s="1561"/>
      <c r="D39" s="61" t="s">
        <v>210</v>
      </c>
      <c r="E39" s="1565"/>
      <c r="F39" s="265"/>
      <c r="G39" s="292" t="s">
        <v>86</v>
      </c>
      <c r="H39" s="293">
        <f t="shared" si="10"/>
        <v>2</v>
      </c>
      <c r="I39" s="61">
        <v>0</v>
      </c>
      <c r="J39" s="60">
        <v>0</v>
      </c>
      <c r="K39" s="61">
        <v>2</v>
      </c>
      <c r="L39" s="60">
        <v>0</v>
      </c>
      <c r="M39" s="293">
        <f t="shared" si="18"/>
        <v>30</v>
      </c>
      <c r="N39" s="294">
        <f t="shared" si="2"/>
        <v>22.5</v>
      </c>
      <c r="O39" s="295" t="s">
        <v>117</v>
      </c>
      <c r="P39" s="59"/>
      <c r="Q39" s="62" t="s">
        <v>29</v>
      </c>
      <c r="R39" s="60"/>
      <c r="S39" s="297" t="s">
        <v>195</v>
      </c>
      <c r="T39" s="66"/>
      <c r="U39" s="57"/>
      <c r="V39" s="363" t="str">
        <f>IF($W39="○",$N39,"")</f>
        <v/>
      </c>
      <c r="W39" s="299" t="str">
        <f t="shared" si="6"/>
        <v/>
      </c>
      <c r="X39" s="281"/>
      <c r="Y39" s="59"/>
      <c r="Z39" s="60"/>
      <c r="AA39" s="61"/>
      <c r="AB39" s="62" t="s">
        <v>2</v>
      </c>
      <c r="AC39" s="62"/>
      <c r="AD39" s="60"/>
      <c r="AE39" s="61"/>
      <c r="AF39" s="62"/>
      <c r="AG39" s="62"/>
      <c r="AH39" s="62"/>
      <c r="AI39" s="60"/>
      <c r="AJ39" s="61"/>
      <c r="AK39" s="62"/>
      <c r="AL39" s="63"/>
      <c r="AM39" s="548"/>
      <c r="AN39" s="300" t="s">
        <v>195</v>
      </c>
      <c r="AO39" s="417"/>
      <c r="AP39" s="245">
        <f t="shared" si="4"/>
        <v>30</v>
      </c>
      <c r="AQ39" s="265"/>
      <c r="AR39" s="306"/>
      <c r="AS39" s="66"/>
      <c r="AT39" s="79"/>
      <c r="AU39" s="79"/>
      <c r="AV39" s="79"/>
      <c r="AW39" s="305"/>
      <c r="AX39" s="66"/>
      <c r="AY39" s="79"/>
      <c r="AZ39" s="79"/>
      <c r="BA39" s="73" t="str">
        <f>IF(ISNUMBER($AO39),IF(AND($AO39&gt;=60,$AO39&lt;=100),"●",""),"")</f>
        <v/>
      </c>
      <c r="BB39" s="80"/>
      <c r="BC39" s="405" t="str">
        <f t="shared" si="5"/>
        <v/>
      </c>
      <c r="BD39" s="163"/>
      <c r="BE39" s="57"/>
      <c r="BF39" s="363" t="str">
        <f t="shared" si="16"/>
        <v/>
      </c>
      <c r="BG39" s="269"/>
      <c r="BH39" s="163"/>
      <c r="BI39" s="79"/>
      <c r="BJ39" s="305"/>
      <c r="BK39" s="66"/>
      <c r="BL39" s="79"/>
      <c r="BM39" s="371" t="str">
        <f t="shared" si="19"/>
        <v/>
      </c>
      <c r="BN39" s="269"/>
    </row>
    <row r="40" spans="1:66" s="290" customFormat="1" ht="15.95" customHeight="1">
      <c r="A40" s="269"/>
      <c r="B40" s="1549"/>
      <c r="C40" s="1561"/>
      <c r="D40" s="61" t="s">
        <v>210</v>
      </c>
      <c r="E40" s="1565"/>
      <c r="F40" s="265"/>
      <c r="G40" s="292" t="s">
        <v>78</v>
      </c>
      <c r="H40" s="293">
        <f t="shared" si="10"/>
        <v>2</v>
      </c>
      <c r="I40" s="61">
        <v>0</v>
      </c>
      <c r="J40" s="60">
        <v>0</v>
      </c>
      <c r="K40" s="61">
        <v>0</v>
      </c>
      <c r="L40" s="60">
        <v>2</v>
      </c>
      <c r="M40" s="293">
        <f t="shared" si="18"/>
        <v>30</v>
      </c>
      <c r="N40" s="294">
        <f t="shared" si="2"/>
        <v>22.5</v>
      </c>
      <c r="O40" s="295" t="s">
        <v>117</v>
      </c>
      <c r="P40" s="59" t="s">
        <v>2</v>
      </c>
      <c r="Q40" s="62" t="s">
        <v>34</v>
      </c>
      <c r="R40" s="60"/>
      <c r="S40" s="297" t="s">
        <v>35</v>
      </c>
      <c r="T40" s="66"/>
      <c r="U40" s="79"/>
      <c r="V40" s="363" t="str">
        <f t="shared" si="15"/>
        <v/>
      </c>
      <c r="W40" s="299" t="str">
        <f t="shared" si="6"/>
        <v/>
      </c>
      <c r="X40" s="281"/>
      <c r="Y40" s="59"/>
      <c r="Z40" s="60"/>
      <c r="AA40" s="61"/>
      <c r="AB40" s="62" t="s">
        <v>0</v>
      </c>
      <c r="AC40" s="62"/>
      <c r="AD40" s="60"/>
      <c r="AE40" s="61"/>
      <c r="AF40" s="62"/>
      <c r="AG40" s="62"/>
      <c r="AH40" s="62"/>
      <c r="AI40" s="60"/>
      <c r="AJ40" s="61"/>
      <c r="AK40" s="62"/>
      <c r="AL40" s="63"/>
      <c r="AM40" s="548"/>
      <c r="AN40" s="300" t="s">
        <v>53</v>
      </c>
      <c r="AO40" s="417"/>
      <c r="AP40" s="245">
        <f t="shared" si="4"/>
        <v>30</v>
      </c>
      <c r="AQ40" s="369"/>
      <c r="AR40" s="301" t="str">
        <f t="shared" si="7"/>
        <v/>
      </c>
      <c r="AS40" s="66"/>
      <c r="AT40" s="79"/>
      <c r="AU40" s="79"/>
      <c r="AV40" s="79"/>
      <c r="AW40" s="305"/>
      <c r="AX40" s="82" t="str">
        <f>IF(ISNUMBER($AO40),IF(AND($AO40&gt;=60,$AO40&lt;=100),"●",""),"")</f>
        <v/>
      </c>
      <c r="AY40" s="79"/>
      <c r="AZ40" s="79"/>
      <c r="BA40" s="79"/>
      <c r="BB40" s="80"/>
      <c r="BC40" s="405" t="str">
        <f t="shared" si="5"/>
        <v/>
      </c>
      <c r="BD40" s="163"/>
      <c r="BE40" s="79"/>
      <c r="BF40" s="363" t="str">
        <f t="shared" si="16"/>
        <v/>
      </c>
      <c r="BG40" s="269"/>
      <c r="BH40" s="163"/>
      <c r="BI40" s="79"/>
      <c r="BJ40" s="305"/>
      <c r="BK40" s="66"/>
      <c r="BL40" s="79"/>
      <c r="BM40" s="371" t="str">
        <f t="shared" si="19"/>
        <v/>
      </c>
      <c r="BN40" s="269"/>
    </row>
    <row r="41" spans="1:66" s="290" customFormat="1" ht="15.95" customHeight="1">
      <c r="A41" s="269"/>
      <c r="B41" s="1549"/>
      <c r="C41" s="1561"/>
      <c r="D41" s="61" t="s">
        <v>210</v>
      </c>
      <c r="E41" s="1565"/>
      <c r="F41" s="265"/>
      <c r="G41" s="292" t="s">
        <v>219</v>
      </c>
      <c r="H41" s="293">
        <f t="shared" si="10"/>
        <v>2</v>
      </c>
      <c r="I41" s="61"/>
      <c r="J41" s="60">
        <v>0</v>
      </c>
      <c r="K41" s="61"/>
      <c r="L41" s="60">
        <v>2</v>
      </c>
      <c r="M41" s="293">
        <f t="shared" si="18"/>
        <v>30</v>
      </c>
      <c r="N41" s="294">
        <f t="shared" si="2"/>
        <v>22.5</v>
      </c>
      <c r="O41" s="295" t="s">
        <v>117</v>
      </c>
      <c r="P41" s="59" t="s">
        <v>75</v>
      </c>
      <c r="Q41" s="62" t="s">
        <v>224</v>
      </c>
      <c r="R41" s="60"/>
      <c r="S41" s="297" t="s">
        <v>76</v>
      </c>
      <c r="T41" s="66"/>
      <c r="U41" s="348" t="str">
        <f>IF($W41="○",$N41,"")</f>
        <v/>
      </c>
      <c r="V41" s="349"/>
      <c r="W41" s="299" t="str">
        <f t="shared" si="6"/>
        <v/>
      </c>
      <c r="X41" s="281"/>
      <c r="Y41" s="59"/>
      <c r="Z41" s="60"/>
      <c r="AA41" s="61"/>
      <c r="AB41" s="62" t="s">
        <v>2</v>
      </c>
      <c r="AC41" s="62"/>
      <c r="AD41" s="60"/>
      <c r="AE41" s="61"/>
      <c r="AF41" s="62"/>
      <c r="AG41" s="62"/>
      <c r="AH41" s="62"/>
      <c r="AI41" s="60"/>
      <c r="AJ41" s="61"/>
      <c r="AK41" s="62"/>
      <c r="AL41" s="63"/>
      <c r="AM41" s="548"/>
      <c r="AN41" s="300" t="s">
        <v>54</v>
      </c>
      <c r="AO41" s="417"/>
      <c r="AP41" s="245">
        <f t="shared" si="4"/>
        <v>30</v>
      </c>
      <c r="AQ41" s="265"/>
      <c r="AR41" s="306"/>
      <c r="AS41" s="66"/>
      <c r="AT41" s="79"/>
      <c r="AU41" s="79"/>
      <c r="AV41" s="73" t="str">
        <f>IF(ISNUMBER($AO41),IF(AND($AO41&gt;=60,$AO41&lt;=100),"●",""),"")</f>
        <v/>
      </c>
      <c r="AW41" s="196" t="str">
        <f>IF(ISNUMBER($AO41),IF(AND($AO41&gt;=60,$AO41&lt;=100),"●",""),"")</f>
        <v/>
      </c>
      <c r="AX41" s="66"/>
      <c r="AY41" s="73" t="str">
        <f>IF(ISNUMBER($AO41),IF(AND($AO41&gt;=60,$AO41&lt;=100),"●",""),"")</f>
        <v/>
      </c>
      <c r="AZ41" s="79"/>
      <c r="BA41" s="79"/>
      <c r="BB41" s="80"/>
      <c r="BC41" s="405" t="str">
        <f t="shared" si="5"/>
        <v/>
      </c>
      <c r="BD41" s="163"/>
      <c r="BE41" s="348" t="str">
        <f>IF(ISNUMBER($AO41),IF(AND($AO41&gt;=60,$AO41&lt;=100),($AP41)*45/60,""),"")</f>
        <v/>
      </c>
      <c r="BF41" s="349"/>
      <c r="BG41" s="269"/>
      <c r="BH41" s="163"/>
      <c r="BI41" s="79"/>
      <c r="BJ41" s="305"/>
      <c r="BK41" s="66"/>
      <c r="BL41" s="79"/>
      <c r="BM41" s="371" t="str">
        <f t="shared" si="19"/>
        <v/>
      </c>
      <c r="BN41" s="269"/>
    </row>
    <row r="42" spans="1:66" s="290" customFormat="1" ht="15.95" customHeight="1">
      <c r="A42" s="269"/>
      <c r="B42" s="1549"/>
      <c r="C42" s="1561"/>
      <c r="D42" s="61" t="s">
        <v>210</v>
      </c>
      <c r="E42" s="1565"/>
      <c r="F42" s="265"/>
      <c r="G42" s="292" t="s">
        <v>45</v>
      </c>
      <c r="H42" s="293">
        <f t="shared" si="10"/>
        <v>2</v>
      </c>
      <c r="I42" s="61">
        <v>0</v>
      </c>
      <c r="J42" s="60">
        <v>2</v>
      </c>
      <c r="K42" s="61">
        <v>0</v>
      </c>
      <c r="L42" s="60">
        <v>0</v>
      </c>
      <c r="M42" s="293">
        <f t="shared" si="18"/>
        <v>30</v>
      </c>
      <c r="N42" s="294">
        <f>M42*45/60</f>
        <v>22.5</v>
      </c>
      <c r="O42" s="295" t="s">
        <v>117</v>
      </c>
      <c r="P42" s="59" t="s">
        <v>215</v>
      </c>
      <c r="Q42" s="62" t="s">
        <v>224</v>
      </c>
      <c r="R42" s="60"/>
      <c r="S42" s="297" t="s">
        <v>216</v>
      </c>
      <c r="T42" s="66"/>
      <c r="U42" s="348" t="str">
        <f>IF($W42="○",$N42,"")</f>
        <v/>
      </c>
      <c r="V42" s="349"/>
      <c r="W42" s="299" t="str">
        <f>IF($AO42&gt;=60,"○","")</f>
        <v/>
      </c>
      <c r="X42" s="281"/>
      <c r="Y42" s="59"/>
      <c r="Z42" s="60"/>
      <c r="AA42" s="61"/>
      <c r="AB42" s="62" t="s">
        <v>2</v>
      </c>
      <c r="AC42" s="62"/>
      <c r="AD42" s="60"/>
      <c r="AE42" s="61"/>
      <c r="AF42" s="62"/>
      <c r="AG42" s="62"/>
      <c r="AH42" s="62"/>
      <c r="AI42" s="60"/>
      <c r="AJ42" s="61"/>
      <c r="AK42" s="62"/>
      <c r="AL42" s="63"/>
      <c r="AM42" s="548"/>
      <c r="AN42" s="300" t="s">
        <v>57</v>
      </c>
      <c r="AO42" s="417"/>
      <c r="AP42" s="245">
        <f t="shared" si="4"/>
        <v>30</v>
      </c>
      <c r="AQ42" s="265"/>
      <c r="AR42" s="306"/>
      <c r="AS42" s="66"/>
      <c r="AT42" s="79"/>
      <c r="AU42" s="79"/>
      <c r="AV42" s="79"/>
      <c r="AW42" s="196" t="str">
        <f>IF(ISNUMBER($AO42),IF(AND($AO42&gt;=60,$AO42&lt;=100),"●",""),"")</f>
        <v/>
      </c>
      <c r="AX42" s="517"/>
      <c r="AY42" s="73" t="str">
        <f>IF(ISNUMBER($AO42),IF(AND($AO42&gt;=60,$AO42&lt;=100),"●",""),"")</f>
        <v/>
      </c>
      <c r="AZ42" s="79"/>
      <c r="BA42" s="79"/>
      <c r="BB42" s="80"/>
      <c r="BC42" s="405" t="str">
        <f t="shared" si="5"/>
        <v/>
      </c>
      <c r="BD42" s="163"/>
      <c r="BE42" s="348" t="str">
        <f>IF(ISNUMBER($AO42),IF(AND($AO42&gt;=60,$AO42&lt;=100),($AP42)*45/60,""),"")</f>
        <v/>
      </c>
      <c r="BF42" s="349"/>
      <c r="BG42" s="269"/>
      <c r="BH42" s="163"/>
      <c r="BI42" s="79"/>
      <c r="BJ42" s="305"/>
      <c r="BK42" s="66"/>
      <c r="BL42" s="79"/>
      <c r="BM42" s="371" t="str">
        <f t="shared" si="19"/>
        <v/>
      </c>
      <c r="BN42" s="269"/>
    </row>
    <row r="43" spans="1:66" s="290" customFormat="1" ht="15.95" customHeight="1">
      <c r="A43" s="269"/>
      <c r="B43" s="1549"/>
      <c r="C43" s="1561"/>
      <c r="D43" s="61" t="s">
        <v>210</v>
      </c>
      <c r="E43" s="1565"/>
      <c r="F43" s="265"/>
      <c r="G43" s="292" t="s">
        <v>46</v>
      </c>
      <c r="H43" s="293">
        <f t="shared" si="10"/>
        <v>2</v>
      </c>
      <c r="I43" s="61"/>
      <c r="J43" s="60">
        <v>0</v>
      </c>
      <c r="K43" s="61">
        <v>0</v>
      </c>
      <c r="L43" s="60">
        <v>2</v>
      </c>
      <c r="M43" s="293">
        <f t="shared" si="18"/>
        <v>30</v>
      </c>
      <c r="N43" s="294">
        <f>M43*45/60</f>
        <v>22.5</v>
      </c>
      <c r="O43" s="295" t="s">
        <v>117</v>
      </c>
      <c r="P43" s="59" t="s">
        <v>215</v>
      </c>
      <c r="Q43" s="62"/>
      <c r="R43" s="60"/>
      <c r="S43" s="297" t="s">
        <v>215</v>
      </c>
      <c r="T43" s="66"/>
      <c r="U43" s="57"/>
      <c r="V43" s="363" t="str">
        <f>IF($W43="○",$N43,"")</f>
        <v/>
      </c>
      <c r="W43" s="299" t="str">
        <f>IF($AO43&gt;=60,"○","")</f>
        <v/>
      </c>
      <c r="X43" s="281"/>
      <c r="Y43" s="59"/>
      <c r="Z43" s="60"/>
      <c r="AA43" s="61"/>
      <c r="AB43" s="62" t="s">
        <v>2</v>
      </c>
      <c r="AC43" s="62"/>
      <c r="AD43" s="60"/>
      <c r="AE43" s="61"/>
      <c r="AF43" s="62"/>
      <c r="AG43" s="62"/>
      <c r="AH43" s="62"/>
      <c r="AI43" s="60"/>
      <c r="AJ43" s="61"/>
      <c r="AK43" s="62"/>
      <c r="AL43" s="63"/>
      <c r="AM43" s="548"/>
      <c r="AN43" s="300" t="s">
        <v>208</v>
      </c>
      <c r="AO43" s="417"/>
      <c r="AP43" s="245">
        <f t="shared" si="4"/>
        <v>30</v>
      </c>
      <c r="AQ43" s="265"/>
      <c r="AR43" s="306"/>
      <c r="AS43" s="66"/>
      <c r="AT43" s="79"/>
      <c r="AU43" s="79"/>
      <c r="AV43" s="79"/>
      <c r="AW43" s="196" t="str">
        <f t="shared" ref="AW43:AW51" si="20">IF(ISNUMBER($AO43),IF(AND($AO43&gt;=60,$AO43&lt;=100),"●",""),"")</f>
        <v/>
      </c>
      <c r="AX43" s="66"/>
      <c r="AY43" s="516"/>
      <c r="AZ43" s="79"/>
      <c r="BA43" s="79"/>
      <c r="BB43" s="80"/>
      <c r="BC43" s="405" t="str">
        <f t="shared" si="5"/>
        <v/>
      </c>
      <c r="BD43" s="163"/>
      <c r="BE43" s="57"/>
      <c r="BF43" s="363" t="str">
        <f>IF(ISNUMBER($AO43),IF(AND($AO43&gt;=60,$AO43&lt;=100),($AP43)*45/60,""),"")</f>
        <v/>
      </c>
      <c r="BG43" s="269"/>
      <c r="BH43" s="163"/>
      <c r="BI43" s="79"/>
      <c r="BJ43" s="305"/>
      <c r="BK43" s="66"/>
      <c r="BL43" s="79"/>
      <c r="BM43" s="371" t="str">
        <f t="shared" si="19"/>
        <v/>
      </c>
      <c r="BN43" s="269"/>
    </row>
    <row r="44" spans="1:66" s="290" customFormat="1" ht="15.95" customHeight="1">
      <c r="A44" s="269"/>
      <c r="B44" s="1549"/>
      <c r="C44" s="1561"/>
      <c r="D44" s="61" t="s">
        <v>210</v>
      </c>
      <c r="E44" s="1565"/>
      <c r="F44" s="265"/>
      <c r="G44" s="292" t="s">
        <v>221</v>
      </c>
      <c r="H44" s="293">
        <f t="shared" si="10"/>
        <v>2</v>
      </c>
      <c r="I44" s="61">
        <v>0</v>
      </c>
      <c r="J44" s="60">
        <v>2</v>
      </c>
      <c r="K44" s="61">
        <v>0</v>
      </c>
      <c r="L44" s="60">
        <v>0</v>
      </c>
      <c r="M44" s="293">
        <f t="shared" si="18"/>
        <v>30</v>
      </c>
      <c r="N44" s="294">
        <f>M44*45/60</f>
        <v>22.5</v>
      </c>
      <c r="O44" s="295" t="s">
        <v>117</v>
      </c>
      <c r="P44" s="52" t="s">
        <v>75</v>
      </c>
      <c r="Q44" s="62" t="s">
        <v>224</v>
      </c>
      <c r="R44" s="196"/>
      <c r="S44" s="75" t="s">
        <v>76</v>
      </c>
      <c r="T44" s="66"/>
      <c r="U44" s="348" t="str">
        <f>IF($W44="○",$N44,"")</f>
        <v/>
      </c>
      <c r="V44" s="349"/>
      <c r="W44" s="299" t="str">
        <f>IF($AO44&gt;=60,"○","")</f>
        <v/>
      </c>
      <c r="X44" s="281"/>
      <c r="Y44" s="59"/>
      <c r="Z44" s="60"/>
      <c r="AA44" s="61"/>
      <c r="AB44" s="62" t="s">
        <v>2</v>
      </c>
      <c r="AC44" s="62"/>
      <c r="AD44" s="60"/>
      <c r="AE44" s="61"/>
      <c r="AF44" s="62"/>
      <c r="AG44" s="62"/>
      <c r="AH44" s="62"/>
      <c r="AI44" s="60"/>
      <c r="AJ44" s="61"/>
      <c r="AK44" s="62"/>
      <c r="AL44" s="63"/>
      <c r="AM44" s="548"/>
      <c r="AN44" s="131" t="s">
        <v>54</v>
      </c>
      <c r="AO44" s="417"/>
      <c r="AP44" s="245">
        <f t="shared" si="4"/>
        <v>30</v>
      </c>
      <c r="AQ44" s="265"/>
      <c r="AR44" s="306"/>
      <c r="AS44" s="66"/>
      <c r="AT44" s="79"/>
      <c r="AU44" s="79"/>
      <c r="AV44" s="73" t="str">
        <f>IF(ISNUMBER($AO44),IF(AND($AO44&gt;=60,$AO44&lt;=100),"●",""),"")</f>
        <v/>
      </c>
      <c r="AW44" s="196" t="str">
        <f t="shared" si="20"/>
        <v/>
      </c>
      <c r="AX44" s="66"/>
      <c r="AY44" s="73" t="str">
        <f>IF(ISNUMBER($AO44),IF(AND($AO44&gt;=60,$AO44&lt;=100),"●",""),"")</f>
        <v/>
      </c>
      <c r="AZ44" s="79"/>
      <c r="BA44" s="79"/>
      <c r="BB44" s="80"/>
      <c r="BC44" s="405" t="str">
        <f t="shared" si="5"/>
        <v/>
      </c>
      <c r="BD44" s="163"/>
      <c r="BE44" s="348" t="str">
        <f>IF(ISNUMBER($AO44),IF(AND($AO44&gt;=60,$AO44&lt;=100),($AP44)*45/60,""),"")</f>
        <v/>
      </c>
      <c r="BF44" s="349"/>
      <c r="BG44" s="269"/>
      <c r="BH44" s="163"/>
      <c r="BI44" s="79"/>
      <c r="BJ44" s="305"/>
      <c r="BK44" s="66"/>
      <c r="BL44" s="79"/>
      <c r="BM44" s="371" t="str">
        <f t="shared" si="19"/>
        <v/>
      </c>
      <c r="BN44" s="269"/>
    </row>
    <row r="45" spans="1:66" s="290" customFormat="1" ht="15.95" customHeight="1">
      <c r="A45" s="269"/>
      <c r="B45" s="1549"/>
      <c r="C45" s="1561"/>
      <c r="D45" s="61" t="s">
        <v>210</v>
      </c>
      <c r="E45" s="1565"/>
      <c r="F45" s="265"/>
      <c r="G45" s="292" t="s">
        <v>220</v>
      </c>
      <c r="H45" s="293">
        <f t="shared" si="10"/>
        <v>2</v>
      </c>
      <c r="I45" s="61">
        <v>0</v>
      </c>
      <c r="J45" s="60">
        <v>2</v>
      </c>
      <c r="K45" s="61">
        <v>0</v>
      </c>
      <c r="L45" s="60">
        <v>0</v>
      </c>
      <c r="M45" s="293">
        <f t="shared" si="18"/>
        <v>30</v>
      </c>
      <c r="N45" s="294">
        <f t="shared" si="2"/>
        <v>22.5</v>
      </c>
      <c r="O45" s="295" t="s">
        <v>117</v>
      </c>
      <c r="P45" s="59" t="s">
        <v>75</v>
      </c>
      <c r="Q45" s="62" t="s">
        <v>225</v>
      </c>
      <c r="R45" s="60"/>
      <c r="S45" s="297" t="s">
        <v>223</v>
      </c>
      <c r="T45" s="66"/>
      <c r="U45" s="57"/>
      <c r="V45" s="363" t="str">
        <f t="shared" ref="V45:V50" si="21">IF($W45="○",$N45,"")</f>
        <v/>
      </c>
      <c r="W45" s="299" t="str">
        <f t="shared" si="6"/>
        <v/>
      </c>
      <c r="X45" s="281"/>
      <c r="Y45" s="59"/>
      <c r="Z45" s="60"/>
      <c r="AA45" s="61"/>
      <c r="AB45" s="62" t="s">
        <v>2</v>
      </c>
      <c r="AC45" s="62"/>
      <c r="AD45" s="60"/>
      <c r="AE45" s="61"/>
      <c r="AF45" s="62"/>
      <c r="AG45" s="62"/>
      <c r="AH45" s="62"/>
      <c r="AI45" s="60"/>
      <c r="AJ45" s="61"/>
      <c r="AK45" s="62"/>
      <c r="AL45" s="63"/>
      <c r="AM45" s="548"/>
      <c r="AN45" s="300" t="s">
        <v>55</v>
      </c>
      <c r="AO45" s="417"/>
      <c r="AP45" s="245">
        <f t="shared" si="4"/>
        <v>30</v>
      </c>
      <c r="AQ45" s="265"/>
      <c r="AR45" s="306"/>
      <c r="AS45" s="66"/>
      <c r="AT45" s="79"/>
      <c r="AU45" s="79"/>
      <c r="AV45" s="73" t="str">
        <f>IF(ISNUMBER($AO45),IF(AND($AO45&gt;=60,$AO45&lt;=100),"●",""),"")</f>
        <v/>
      </c>
      <c r="AW45" s="196" t="str">
        <f t="shared" si="20"/>
        <v/>
      </c>
      <c r="AX45" s="66"/>
      <c r="AY45" s="79"/>
      <c r="AZ45" s="73" t="str">
        <f>IF(ISNUMBER($AO45),IF(AND($AO45&gt;=60,$AO45&lt;=100),"●",""),"")</f>
        <v/>
      </c>
      <c r="BA45" s="79"/>
      <c r="BB45" s="80"/>
      <c r="BC45" s="405" t="str">
        <f t="shared" si="5"/>
        <v/>
      </c>
      <c r="BD45" s="163"/>
      <c r="BE45" s="57"/>
      <c r="BF45" s="363" t="str">
        <f t="shared" ref="BF45:BF50" si="22">IF(ISNUMBER($AO45),IF(AND($AO45&gt;=60,$AO45&lt;=100),($AP45)*45/60,""),"")</f>
        <v/>
      </c>
      <c r="BG45" s="269"/>
      <c r="BH45" s="163"/>
      <c r="BI45" s="79"/>
      <c r="BJ45" s="305"/>
      <c r="BK45" s="66"/>
      <c r="BL45" s="79"/>
      <c r="BM45" s="371" t="str">
        <f t="shared" si="19"/>
        <v/>
      </c>
      <c r="BN45" s="269"/>
    </row>
    <row r="46" spans="1:66" s="290" customFormat="1" ht="15.95" customHeight="1">
      <c r="A46" s="269"/>
      <c r="B46" s="1549"/>
      <c r="C46" s="1561"/>
      <c r="D46" s="61" t="s">
        <v>210</v>
      </c>
      <c r="E46" s="1565"/>
      <c r="F46" s="265"/>
      <c r="G46" s="292" t="s">
        <v>47</v>
      </c>
      <c r="H46" s="293">
        <f t="shared" si="10"/>
        <v>2</v>
      </c>
      <c r="I46" s="61">
        <v>0</v>
      </c>
      <c r="J46" s="60">
        <v>0</v>
      </c>
      <c r="K46" s="61">
        <v>0</v>
      </c>
      <c r="L46" s="60">
        <v>2</v>
      </c>
      <c r="M46" s="293">
        <f t="shared" si="18"/>
        <v>30</v>
      </c>
      <c r="N46" s="294">
        <f>M46*45/60</f>
        <v>22.5</v>
      </c>
      <c r="O46" s="295" t="s">
        <v>117</v>
      </c>
      <c r="P46" s="59" t="s">
        <v>215</v>
      </c>
      <c r="Q46" s="73" t="s">
        <v>225</v>
      </c>
      <c r="R46" s="196"/>
      <c r="S46" s="75" t="s">
        <v>217</v>
      </c>
      <c r="T46" s="66"/>
      <c r="U46" s="57"/>
      <c r="V46" s="363" t="str">
        <f t="shared" si="21"/>
        <v/>
      </c>
      <c r="W46" s="299" t="str">
        <f>IF($AO46&gt;=60,"○","")</f>
        <v/>
      </c>
      <c r="X46" s="281"/>
      <c r="Y46" s="59"/>
      <c r="Z46" s="60"/>
      <c r="AA46" s="61"/>
      <c r="AB46" s="62" t="s">
        <v>2</v>
      </c>
      <c r="AC46" s="62"/>
      <c r="AD46" s="60"/>
      <c r="AE46" s="61"/>
      <c r="AF46" s="62"/>
      <c r="AG46" s="62"/>
      <c r="AH46" s="62"/>
      <c r="AI46" s="60"/>
      <c r="AJ46" s="61"/>
      <c r="AK46" s="62"/>
      <c r="AL46" s="63"/>
      <c r="AM46" s="548"/>
      <c r="AN46" s="131" t="s">
        <v>58</v>
      </c>
      <c r="AO46" s="417"/>
      <c r="AP46" s="245">
        <f t="shared" si="4"/>
        <v>30</v>
      </c>
      <c r="AQ46" s="265"/>
      <c r="AR46" s="306"/>
      <c r="AS46" s="66"/>
      <c r="AT46" s="79"/>
      <c r="AU46" s="79"/>
      <c r="AV46" s="79"/>
      <c r="AW46" s="196" t="str">
        <f t="shared" si="20"/>
        <v/>
      </c>
      <c r="AX46" s="66"/>
      <c r="AY46" s="79"/>
      <c r="AZ46" s="73" t="str">
        <f>IF(ISNUMBER($AO46),IF(AND($AO46&gt;=60,$AO46&lt;=100),"●",""),"")</f>
        <v/>
      </c>
      <c r="BA46" s="79"/>
      <c r="BB46" s="80"/>
      <c r="BC46" s="405" t="str">
        <f t="shared" si="5"/>
        <v/>
      </c>
      <c r="BD46" s="163"/>
      <c r="BE46" s="57"/>
      <c r="BF46" s="363" t="str">
        <f t="shared" si="22"/>
        <v/>
      </c>
      <c r="BG46" s="269"/>
      <c r="BH46" s="163"/>
      <c r="BI46" s="79"/>
      <c r="BJ46" s="305"/>
      <c r="BK46" s="66"/>
      <c r="BL46" s="79"/>
      <c r="BM46" s="371" t="str">
        <f t="shared" si="19"/>
        <v/>
      </c>
      <c r="BN46" s="269"/>
    </row>
    <row r="47" spans="1:66" s="290" customFormat="1" ht="15.95" customHeight="1">
      <c r="A47" s="269"/>
      <c r="B47" s="1549"/>
      <c r="C47" s="1561"/>
      <c r="D47" s="61" t="s">
        <v>210</v>
      </c>
      <c r="E47" s="1565"/>
      <c r="F47" s="265"/>
      <c r="G47" s="292" t="s">
        <v>48</v>
      </c>
      <c r="H47" s="293">
        <f t="shared" si="10"/>
        <v>2</v>
      </c>
      <c r="I47" s="61">
        <v>0</v>
      </c>
      <c r="J47" s="60">
        <v>0</v>
      </c>
      <c r="K47" s="61">
        <v>0</v>
      </c>
      <c r="L47" s="60">
        <v>2</v>
      </c>
      <c r="M47" s="293">
        <f t="shared" si="18"/>
        <v>30</v>
      </c>
      <c r="N47" s="294">
        <f>M47*45/60</f>
        <v>22.5</v>
      </c>
      <c r="O47" s="295" t="s">
        <v>117</v>
      </c>
      <c r="P47" s="59" t="s">
        <v>215</v>
      </c>
      <c r="Q47" s="62" t="s">
        <v>225</v>
      </c>
      <c r="R47" s="60"/>
      <c r="S47" s="297" t="s">
        <v>217</v>
      </c>
      <c r="T47" s="66"/>
      <c r="U47" s="57"/>
      <c r="V47" s="363" t="str">
        <f t="shared" si="21"/>
        <v/>
      </c>
      <c r="W47" s="299" t="str">
        <f>IF($AO47&gt;=60,"○","")</f>
        <v/>
      </c>
      <c r="X47" s="281"/>
      <c r="Y47" s="59"/>
      <c r="Z47" s="60"/>
      <c r="AA47" s="61"/>
      <c r="AB47" s="62" t="s">
        <v>2</v>
      </c>
      <c r="AC47" s="62"/>
      <c r="AD47" s="60"/>
      <c r="AE47" s="61"/>
      <c r="AF47" s="62"/>
      <c r="AG47" s="62"/>
      <c r="AH47" s="62"/>
      <c r="AI47" s="60"/>
      <c r="AJ47" s="61"/>
      <c r="AK47" s="62"/>
      <c r="AL47" s="63"/>
      <c r="AM47" s="548"/>
      <c r="AN47" s="300" t="s">
        <v>58</v>
      </c>
      <c r="AO47" s="417"/>
      <c r="AP47" s="245">
        <f t="shared" si="4"/>
        <v>30</v>
      </c>
      <c r="AQ47" s="265"/>
      <c r="AR47" s="306"/>
      <c r="AS47" s="66"/>
      <c r="AT47" s="79"/>
      <c r="AU47" s="79"/>
      <c r="AV47" s="79"/>
      <c r="AW47" s="196" t="str">
        <f t="shared" si="20"/>
        <v/>
      </c>
      <c r="AX47" s="66"/>
      <c r="AY47" s="79"/>
      <c r="AZ47" s="73" t="str">
        <f>IF(ISNUMBER($AO47),IF(AND($AO47&gt;=60,$AO47&lt;=100),"●",""),"")</f>
        <v/>
      </c>
      <c r="BA47" s="79"/>
      <c r="BB47" s="80"/>
      <c r="BC47" s="405" t="str">
        <f t="shared" si="5"/>
        <v/>
      </c>
      <c r="BD47" s="163"/>
      <c r="BE47" s="57"/>
      <c r="BF47" s="363" t="str">
        <f t="shared" si="22"/>
        <v/>
      </c>
      <c r="BG47" s="269"/>
      <c r="BH47" s="163"/>
      <c r="BI47" s="79"/>
      <c r="BJ47" s="305"/>
      <c r="BK47" s="66"/>
      <c r="BL47" s="79"/>
      <c r="BM47" s="371" t="str">
        <f t="shared" si="19"/>
        <v/>
      </c>
      <c r="BN47" s="269"/>
    </row>
    <row r="48" spans="1:66" s="290" customFormat="1" ht="15.95" customHeight="1">
      <c r="A48" s="269"/>
      <c r="B48" s="1549"/>
      <c r="C48" s="1561"/>
      <c r="D48" s="61" t="s">
        <v>210</v>
      </c>
      <c r="E48" s="1565"/>
      <c r="F48" s="265"/>
      <c r="G48" s="292" t="s">
        <v>200</v>
      </c>
      <c r="H48" s="293">
        <f t="shared" si="10"/>
        <v>2</v>
      </c>
      <c r="I48" s="61">
        <v>0</v>
      </c>
      <c r="J48" s="60">
        <v>0</v>
      </c>
      <c r="K48" s="61">
        <v>0</v>
      </c>
      <c r="L48" s="60">
        <v>2</v>
      </c>
      <c r="M48" s="293">
        <f t="shared" si="18"/>
        <v>30</v>
      </c>
      <c r="N48" s="294">
        <f>M48*45/60</f>
        <v>22.5</v>
      </c>
      <c r="O48" s="295" t="s">
        <v>117</v>
      </c>
      <c r="P48" s="59" t="s">
        <v>215</v>
      </c>
      <c r="Q48" s="62" t="s">
        <v>225</v>
      </c>
      <c r="R48" s="60"/>
      <c r="S48" s="297" t="s">
        <v>217</v>
      </c>
      <c r="T48" s="66"/>
      <c r="U48" s="57"/>
      <c r="V48" s="363" t="str">
        <f t="shared" si="21"/>
        <v/>
      </c>
      <c r="W48" s="299" t="str">
        <f>IF($AO48&gt;=60,"○","")</f>
        <v/>
      </c>
      <c r="X48" s="281"/>
      <c r="Y48" s="59"/>
      <c r="Z48" s="60"/>
      <c r="AA48" s="61"/>
      <c r="AB48" s="62" t="s">
        <v>2</v>
      </c>
      <c r="AC48" s="62"/>
      <c r="AD48" s="60"/>
      <c r="AE48" s="61"/>
      <c r="AF48" s="62"/>
      <c r="AG48" s="62"/>
      <c r="AH48" s="62"/>
      <c r="AI48" s="60"/>
      <c r="AJ48" s="61"/>
      <c r="AK48" s="62"/>
      <c r="AL48" s="63"/>
      <c r="AM48" s="548"/>
      <c r="AN48" s="300" t="s">
        <v>58</v>
      </c>
      <c r="AO48" s="417"/>
      <c r="AP48" s="245">
        <f t="shared" si="4"/>
        <v>30</v>
      </c>
      <c r="AQ48" s="265"/>
      <c r="AR48" s="306"/>
      <c r="AS48" s="66"/>
      <c r="AT48" s="79"/>
      <c r="AU48" s="79"/>
      <c r="AV48" s="79"/>
      <c r="AW48" s="196" t="str">
        <f t="shared" si="20"/>
        <v/>
      </c>
      <c r="AX48" s="66"/>
      <c r="AY48" s="79"/>
      <c r="AZ48" s="73" t="str">
        <f>IF(ISNUMBER($AO48),IF(AND($AO48&gt;=60,$AO48&lt;=100),"●",""),"")</f>
        <v/>
      </c>
      <c r="BA48" s="79"/>
      <c r="BB48" s="80"/>
      <c r="BC48" s="405" t="str">
        <f t="shared" si="5"/>
        <v/>
      </c>
      <c r="BD48" s="163"/>
      <c r="BE48" s="57"/>
      <c r="BF48" s="363" t="str">
        <f t="shared" si="22"/>
        <v/>
      </c>
      <c r="BG48" s="269"/>
      <c r="BH48" s="163"/>
      <c r="BI48" s="79"/>
      <c r="BJ48" s="305"/>
      <c r="BK48" s="66"/>
      <c r="BL48" s="79"/>
      <c r="BM48" s="371" t="str">
        <f t="shared" si="19"/>
        <v/>
      </c>
      <c r="BN48" s="269"/>
    </row>
    <row r="49" spans="1:66" s="290" customFormat="1" ht="15.95" customHeight="1">
      <c r="A49" s="269"/>
      <c r="B49" s="1549"/>
      <c r="C49" s="1561"/>
      <c r="D49" s="61" t="s">
        <v>210</v>
      </c>
      <c r="E49" s="1565"/>
      <c r="F49" s="265"/>
      <c r="G49" s="292" t="s">
        <v>201</v>
      </c>
      <c r="H49" s="293">
        <f t="shared" si="10"/>
        <v>2</v>
      </c>
      <c r="I49" s="61">
        <v>0</v>
      </c>
      <c r="J49" s="60">
        <v>0</v>
      </c>
      <c r="K49" s="61">
        <v>2</v>
      </c>
      <c r="L49" s="60">
        <v>0</v>
      </c>
      <c r="M49" s="293">
        <f t="shared" si="18"/>
        <v>30</v>
      </c>
      <c r="N49" s="294">
        <f>M49*45/60</f>
        <v>22.5</v>
      </c>
      <c r="O49" s="295" t="s">
        <v>117</v>
      </c>
      <c r="P49" s="59" t="s">
        <v>215</v>
      </c>
      <c r="Q49" s="62" t="s">
        <v>225</v>
      </c>
      <c r="R49" s="60"/>
      <c r="S49" s="297" t="s">
        <v>217</v>
      </c>
      <c r="T49" s="66"/>
      <c r="U49" s="57"/>
      <c r="V49" s="363" t="str">
        <f t="shared" si="21"/>
        <v/>
      </c>
      <c r="W49" s="299" t="str">
        <f>IF($AO49&gt;=60,"○","")</f>
        <v/>
      </c>
      <c r="X49" s="281"/>
      <c r="Y49" s="59"/>
      <c r="Z49" s="60"/>
      <c r="AA49" s="61"/>
      <c r="AB49" s="62" t="s">
        <v>2</v>
      </c>
      <c r="AC49" s="62"/>
      <c r="AD49" s="60"/>
      <c r="AE49" s="61"/>
      <c r="AF49" s="62"/>
      <c r="AG49" s="62"/>
      <c r="AH49" s="62"/>
      <c r="AI49" s="60"/>
      <c r="AJ49" s="61"/>
      <c r="AK49" s="62"/>
      <c r="AL49" s="63"/>
      <c r="AM49" s="548"/>
      <c r="AN49" s="300" t="s">
        <v>58</v>
      </c>
      <c r="AO49" s="417"/>
      <c r="AP49" s="245">
        <f t="shared" si="4"/>
        <v>30</v>
      </c>
      <c r="AQ49" s="265"/>
      <c r="AR49" s="306"/>
      <c r="AS49" s="66"/>
      <c r="AT49" s="79"/>
      <c r="AU49" s="79"/>
      <c r="AV49" s="79"/>
      <c r="AW49" s="196" t="str">
        <f t="shared" si="20"/>
        <v/>
      </c>
      <c r="AX49" s="66"/>
      <c r="AY49" s="79"/>
      <c r="AZ49" s="73" t="str">
        <f>IF(ISNUMBER($AO49),IF(AND($AO49&gt;=60,$AO49&lt;=100),"●",""),"")</f>
        <v/>
      </c>
      <c r="BA49" s="79"/>
      <c r="BB49" s="80"/>
      <c r="BC49" s="405" t="str">
        <f t="shared" si="5"/>
        <v/>
      </c>
      <c r="BD49" s="163"/>
      <c r="BE49" s="57"/>
      <c r="BF49" s="363" t="str">
        <f t="shared" si="22"/>
        <v/>
      </c>
      <c r="BG49" s="269"/>
      <c r="BH49" s="163"/>
      <c r="BI49" s="79"/>
      <c r="BJ49" s="305"/>
      <c r="BK49" s="66"/>
      <c r="BL49" s="79"/>
      <c r="BM49" s="371" t="str">
        <f t="shared" si="19"/>
        <v/>
      </c>
      <c r="BN49" s="269"/>
    </row>
    <row r="50" spans="1:66" s="290" customFormat="1" ht="15.95" customHeight="1">
      <c r="A50" s="269"/>
      <c r="B50" s="1549"/>
      <c r="C50" s="1561"/>
      <c r="D50" s="273" t="s">
        <v>210</v>
      </c>
      <c r="E50" s="1565"/>
      <c r="F50" s="265"/>
      <c r="G50" s="292" t="s">
        <v>44</v>
      </c>
      <c r="H50" s="293">
        <f t="shared" si="10"/>
        <v>2</v>
      </c>
      <c r="I50" s="61">
        <v>2</v>
      </c>
      <c r="J50" s="60">
        <v>0</v>
      </c>
      <c r="K50" s="61">
        <v>0</v>
      </c>
      <c r="L50" s="60">
        <v>0</v>
      </c>
      <c r="M50" s="293">
        <f t="shared" si="18"/>
        <v>30</v>
      </c>
      <c r="N50" s="294">
        <f t="shared" si="2"/>
        <v>22.5</v>
      </c>
      <c r="O50" s="295" t="s">
        <v>117</v>
      </c>
      <c r="P50" s="59" t="s">
        <v>75</v>
      </c>
      <c r="Q50" s="62" t="s">
        <v>226</v>
      </c>
      <c r="R50" s="60"/>
      <c r="S50" s="297" t="s">
        <v>214</v>
      </c>
      <c r="T50" s="66"/>
      <c r="U50" s="57"/>
      <c r="V50" s="363" t="str">
        <f t="shared" si="21"/>
        <v/>
      </c>
      <c r="W50" s="299" t="str">
        <f t="shared" si="6"/>
        <v/>
      </c>
      <c r="X50" s="281"/>
      <c r="Y50" s="59"/>
      <c r="Z50" s="60"/>
      <c r="AA50" s="61"/>
      <c r="AB50" s="62" t="s">
        <v>2</v>
      </c>
      <c r="AC50" s="62"/>
      <c r="AD50" s="60"/>
      <c r="AE50" s="61"/>
      <c r="AF50" s="62"/>
      <c r="AG50" s="62"/>
      <c r="AH50" s="62"/>
      <c r="AI50" s="60"/>
      <c r="AJ50" s="61"/>
      <c r="AK50" s="62"/>
      <c r="AL50" s="63"/>
      <c r="AM50" s="548"/>
      <c r="AN50" s="300" t="s">
        <v>56</v>
      </c>
      <c r="AO50" s="417"/>
      <c r="AP50" s="245">
        <f t="shared" si="4"/>
        <v>30</v>
      </c>
      <c r="AQ50" s="265"/>
      <c r="AR50" s="306"/>
      <c r="AS50" s="66"/>
      <c r="AT50" s="79"/>
      <c r="AU50" s="79"/>
      <c r="AV50" s="73" t="str">
        <f>IF(ISNUMBER($AO50),IF(AND($AO50&gt;=60,$AO50&lt;=100),"●",""),"")</f>
        <v/>
      </c>
      <c r="AW50" s="196" t="str">
        <f t="shared" si="20"/>
        <v/>
      </c>
      <c r="AX50" s="66"/>
      <c r="AY50" s="73" t="str">
        <f>IF(ISNUMBER($AO50),IF(AND($AO50&gt;=60,$AO50&lt;=100),"●",""),"")</f>
        <v/>
      </c>
      <c r="AZ50" s="79"/>
      <c r="BA50" s="79"/>
      <c r="BB50" s="80"/>
      <c r="BC50" s="405" t="str">
        <f t="shared" si="5"/>
        <v/>
      </c>
      <c r="BD50" s="163"/>
      <c r="BE50" s="57"/>
      <c r="BF50" s="363" t="str">
        <f t="shared" si="22"/>
        <v/>
      </c>
      <c r="BG50" s="269"/>
      <c r="BH50" s="163"/>
      <c r="BI50" s="79"/>
      <c r="BJ50" s="305"/>
      <c r="BK50" s="66"/>
      <c r="BL50" s="79"/>
      <c r="BM50" s="371" t="str">
        <f t="shared" si="19"/>
        <v/>
      </c>
      <c r="BN50" s="269"/>
    </row>
    <row r="51" spans="1:66" s="290" customFormat="1" ht="15.95" customHeight="1" thickBot="1">
      <c r="A51" s="269"/>
      <c r="B51" s="1550"/>
      <c r="C51" s="1562"/>
      <c r="D51" s="205" t="s">
        <v>210</v>
      </c>
      <c r="E51" s="1566"/>
      <c r="F51" s="265"/>
      <c r="G51" s="446" t="s">
        <v>202</v>
      </c>
      <c r="H51" s="373">
        <f t="shared" si="10"/>
        <v>2</v>
      </c>
      <c r="I51" s="726">
        <v>0</v>
      </c>
      <c r="J51" s="727">
        <v>0</v>
      </c>
      <c r="K51" s="726">
        <v>0</v>
      </c>
      <c r="L51" s="727">
        <v>2</v>
      </c>
      <c r="M51" s="373">
        <f t="shared" si="18"/>
        <v>30</v>
      </c>
      <c r="N51" s="374">
        <f t="shared" si="2"/>
        <v>22.5</v>
      </c>
      <c r="O51" s="375" t="s">
        <v>117</v>
      </c>
      <c r="P51" s="544" t="s">
        <v>215</v>
      </c>
      <c r="Q51" s="546" t="s">
        <v>224</v>
      </c>
      <c r="R51" s="540"/>
      <c r="S51" s="376" t="s">
        <v>216</v>
      </c>
      <c r="T51" s="202"/>
      <c r="U51" s="377" t="str">
        <f>IF($W51="○",$N51,"")</f>
        <v/>
      </c>
      <c r="V51" s="378"/>
      <c r="W51" s="379" t="str">
        <f t="shared" si="6"/>
        <v/>
      </c>
      <c r="X51" s="281"/>
      <c r="Y51" s="544"/>
      <c r="Z51" s="540"/>
      <c r="AA51" s="205"/>
      <c r="AB51" s="546" t="s">
        <v>2</v>
      </c>
      <c r="AC51" s="546"/>
      <c r="AD51" s="540"/>
      <c r="AE51" s="205"/>
      <c r="AF51" s="546"/>
      <c r="AG51" s="546"/>
      <c r="AH51" s="546"/>
      <c r="AI51" s="540"/>
      <c r="AJ51" s="205"/>
      <c r="AK51" s="546"/>
      <c r="AL51" s="206"/>
      <c r="AM51" s="547"/>
      <c r="AN51" s="380" t="s">
        <v>57</v>
      </c>
      <c r="AO51" s="448"/>
      <c r="AP51" s="449">
        <f t="shared" si="4"/>
        <v>30</v>
      </c>
      <c r="AQ51" s="265"/>
      <c r="AR51" s="233"/>
      <c r="AS51" s="202"/>
      <c r="AT51" s="203"/>
      <c r="AU51" s="203"/>
      <c r="AV51" s="203"/>
      <c r="AW51" s="200" t="str">
        <f t="shared" si="20"/>
        <v/>
      </c>
      <c r="AX51" s="202"/>
      <c r="AY51" s="199" t="str">
        <f>IF(ISNUMBER($AO51),IF(AND($AO51&gt;=60,$AO51&lt;=100),"●",""),"")</f>
        <v/>
      </c>
      <c r="AZ51" s="203"/>
      <c r="BA51" s="203"/>
      <c r="BB51" s="208"/>
      <c r="BC51" s="409" t="str">
        <f t="shared" si="5"/>
        <v/>
      </c>
      <c r="BD51" s="209"/>
      <c r="BE51" s="377" t="str">
        <f>IF(ISNUMBER($AO51),IF(AND($AO51&gt;=60,$AO51&lt;=100),($AP51)*45/60,""),"")</f>
        <v/>
      </c>
      <c r="BF51" s="378"/>
      <c r="BG51" s="269"/>
      <c r="BH51" s="209"/>
      <c r="BI51" s="203"/>
      <c r="BJ51" s="381"/>
      <c r="BK51" s="202"/>
      <c r="BL51" s="203"/>
      <c r="BM51" s="382" t="str">
        <f t="shared" si="19"/>
        <v/>
      </c>
      <c r="BN51" s="269"/>
    </row>
    <row r="52" spans="1:66" ht="3.95" customHeight="1" thickBot="1">
      <c r="A52" s="4"/>
      <c r="B52" s="217"/>
      <c r="C52" s="217"/>
      <c r="D52" s="217"/>
      <c r="E52" s="217"/>
      <c r="F52" s="21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217"/>
      <c r="U52" s="217"/>
      <c r="V52" s="217"/>
      <c r="W52" s="217" t="str">
        <f t="shared" si="6"/>
        <v/>
      </c>
      <c r="X52" s="217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6"/>
      <c r="BD52" s="217"/>
      <c r="BE52" s="217"/>
      <c r="BF52" s="217"/>
      <c r="BG52" s="4"/>
      <c r="BH52" s="217"/>
      <c r="BI52" s="217"/>
      <c r="BJ52" s="217"/>
      <c r="BK52" s="217"/>
      <c r="BL52" s="217"/>
      <c r="BM52" s="217"/>
      <c r="BN52" s="4"/>
    </row>
    <row r="53" spans="1:66" ht="30.95" customHeight="1">
      <c r="A53" s="4"/>
      <c r="B53" s="217"/>
      <c r="C53" s="217"/>
      <c r="D53" s="217"/>
      <c r="E53" s="217"/>
      <c r="F53" s="217"/>
      <c r="G53" s="1140" t="s">
        <v>39</v>
      </c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542"/>
      <c r="T53" s="1142" t="s">
        <v>119</v>
      </c>
      <c r="U53" s="1143"/>
      <c r="V53" s="1144"/>
      <c r="W53" s="217"/>
      <c r="X53" s="217"/>
      <c r="Y53" s="6"/>
      <c r="Z53"/>
      <c r="AA53"/>
      <c r="AB53"/>
      <c r="AC53"/>
      <c r="AD53"/>
      <c r="AE53" s="960"/>
      <c r="AF53" s="960"/>
      <c r="AG53" s="960"/>
      <c r="AH53" s="960"/>
      <c r="AI53" s="960"/>
      <c r="AJ53" s="960"/>
      <c r="AK53" s="960"/>
      <c r="AL53" s="960"/>
      <c r="AM53" s="960"/>
      <c r="AN53" s="960"/>
      <c r="AO53" s="960"/>
      <c r="AP53" s="960"/>
      <c r="AQ53" s="217"/>
      <c r="AR53" s="1312" t="s">
        <v>61</v>
      </c>
      <c r="AS53" s="1313"/>
      <c r="AT53" s="1313"/>
      <c r="AU53" s="1313"/>
      <c r="AV53" s="1313"/>
      <c r="AW53" s="1313"/>
      <c r="AX53" s="1313"/>
      <c r="AY53" s="1313"/>
      <c r="AZ53" s="1313"/>
      <c r="BA53" s="1313"/>
      <c r="BB53" s="1314"/>
      <c r="BC53" s="456" t="s">
        <v>135</v>
      </c>
      <c r="BD53" s="1142" t="s">
        <v>248</v>
      </c>
      <c r="BE53" s="1143"/>
      <c r="BF53" s="1144"/>
      <c r="BG53" s="4"/>
      <c r="BH53" s="1312" t="s">
        <v>97</v>
      </c>
      <c r="BI53" s="1313"/>
      <c r="BJ53" s="1539"/>
      <c r="BK53" s="1530" t="s">
        <v>133</v>
      </c>
      <c r="BL53" s="1313"/>
      <c r="BM53" s="1314"/>
      <c r="BN53" s="4"/>
    </row>
    <row r="54" spans="1:66" ht="21.95" customHeight="1" thickBot="1">
      <c r="A54" s="4"/>
      <c r="B54" s="383"/>
      <c r="C54" s="383"/>
      <c r="D54" s="384"/>
      <c r="E54" s="384"/>
      <c r="F54" s="265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542"/>
      <c r="T54" s="219">
        <f>SUM(T7:T51)+'（M）H26本入　H29プロ入(専2用)11d'!U51</f>
        <v>0</v>
      </c>
      <c r="U54" s="586">
        <f>SUM(U7:U51)+'（M）H26本入　H29プロ入(専2用)11d'!V51</f>
        <v>0</v>
      </c>
      <c r="V54" s="587">
        <f>SUM(V7:V51)+'（M）H26本入　H29プロ入(専2用)11d'!W51</f>
        <v>0</v>
      </c>
      <c r="W54" s="217"/>
      <c r="X54" s="217"/>
      <c r="Y54" s="265"/>
      <c r="Z54"/>
      <c r="AA54"/>
      <c r="AB54"/>
      <c r="AC54"/>
      <c r="AD54"/>
      <c r="AE54" s="960"/>
      <c r="AF54" s="960"/>
      <c r="AG54" s="960"/>
      <c r="AH54" s="960"/>
      <c r="AI54" s="960"/>
      <c r="AJ54" s="960"/>
      <c r="AK54" s="960"/>
      <c r="AL54" s="960"/>
      <c r="AM54" s="960"/>
      <c r="AN54" s="960"/>
      <c r="AO54" s="960"/>
      <c r="AP54" s="960"/>
      <c r="AQ54" s="265"/>
      <c r="AR54" s="1531">
        <f>COUNTIF(AR7:AR51,"●")+'（M）H26本入　H29プロ入(専2用)11d'!AS51</f>
        <v>0</v>
      </c>
      <c r="AS54" s="1533">
        <f>COUNTIF(AS7:AS51,"●")+'（M）H26本入　H29プロ入(専2用)11d'!AT51</f>
        <v>0</v>
      </c>
      <c r="AT54" s="1533">
        <f>COUNTIF(AT7:AT51,"●")+'（M）H26本入　H29プロ入(専2用)11d'!AU51</f>
        <v>0</v>
      </c>
      <c r="AU54" s="1533">
        <f>COUNTIF(AU7:AU51,"●")+'（M）H26本入　H29プロ入(専2用)11d'!AV51</f>
        <v>0</v>
      </c>
      <c r="AV54" s="1533">
        <f>COUNTIF(AV7:AV51,"●")+'（M）H26本入　H29プロ入(専2用)11d'!AW51</f>
        <v>0</v>
      </c>
      <c r="AW54" s="1535">
        <f>COUNTIF(AW7:AW51,"●")+'（M）H26本入　H29プロ入(専2用)11d'!AX51</f>
        <v>0</v>
      </c>
      <c r="AX54" s="399">
        <f>COUNTIF(AX7:AX51,"●")+'（M）H26本入　H29プロ入(専2用)11d'!AY51</f>
        <v>0</v>
      </c>
      <c r="AY54" s="596">
        <f>COUNTIF(AY7:AY51,"●")+'（M）H26本入　H29プロ入(専2用)11d'!AZ51</f>
        <v>0</v>
      </c>
      <c r="AZ54" s="596">
        <f>COUNTIF(AZ7:AZ51,"●")+'（M）H26本入　H29プロ入(専2用)11d'!BA51</f>
        <v>0</v>
      </c>
      <c r="BA54" s="596">
        <f>COUNTIF(BA7:BA51,"●")+'（M）H26本入　H29プロ入(専2用)11d'!BB51</f>
        <v>0</v>
      </c>
      <c r="BB54" s="597">
        <f>COUNTIF(BB7:BB51,"●")+'（M）H26本入　H29プロ入(専2用)11d'!BC51</f>
        <v>0</v>
      </c>
      <c r="BC54" s="1536">
        <f>SUM(BC7:BC51)+'（M）H26本入　H29プロ入(専2用)11d'!BD51</f>
        <v>0</v>
      </c>
      <c r="BD54" s="219">
        <f>SUM(BD7:BD51)+'（M）H26本入　H29プロ入(専2用)11d'!BE51</f>
        <v>0</v>
      </c>
      <c r="BE54" s="585">
        <f>SUM(BE7:BE51)+'（M）H26本入　H29プロ入(専2用)11d'!BF51</f>
        <v>0</v>
      </c>
      <c r="BF54" s="584">
        <f>SUM(BF7:BF51)+'（M）H26本入　H29プロ入(専2用)11d'!BG51</f>
        <v>0</v>
      </c>
      <c r="BG54" s="4"/>
      <c r="BH54" s="396">
        <f t="shared" ref="BH54:BM54" si="23">SUM(BH7:BH51)</f>
        <v>0</v>
      </c>
      <c r="BI54" s="397">
        <f t="shared" si="23"/>
        <v>0</v>
      </c>
      <c r="BJ54" s="398">
        <f t="shared" si="23"/>
        <v>0</v>
      </c>
      <c r="BK54" s="399">
        <f t="shared" si="23"/>
        <v>0</v>
      </c>
      <c r="BL54" s="397">
        <f t="shared" si="23"/>
        <v>0</v>
      </c>
      <c r="BM54" s="400">
        <f t="shared" si="23"/>
        <v>0</v>
      </c>
      <c r="BN54" s="4"/>
    </row>
    <row r="55" spans="1:66" s="372" customFormat="1" ht="21.95" customHeight="1" thickBot="1">
      <c r="A55" s="229"/>
      <c r="B55" s="383"/>
      <c r="C55" s="383"/>
      <c r="D55" s="384"/>
      <c r="E55" s="384"/>
      <c r="F55" s="265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542"/>
      <c r="T55" s="1131">
        <f>T54+U54+V54</f>
        <v>0</v>
      </c>
      <c r="U55" s="1132"/>
      <c r="V55" s="1133"/>
      <c r="W55" s="217"/>
      <c r="X55" s="217"/>
      <c r="Y55" s="362"/>
      <c r="Z55"/>
      <c r="AA55"/>
      <c r="AB55"/>
      <c r="AC55"/>
      <c r="AD55"/>
      <c r="AE55" s="960"/>
      <c r="AF55" s="960"/>
      <c r="AG55" s="960"/>
      <c r="AH55" s="960"/>
      <c r="AI55" s="960"/>
      <c r="AJ55" s="960"/>
      <c r="AK55" s="960"/>
      <c r="AL55" s="960"/>
      <c r="AM55" s="960"/>
      <c r="AN55" s="960"/>
      <c r="AO55" s="960"/>
      <c r="AP55" s="960"/>
      <c r="AR55" s="1532"/>
      <c r="AS55" s="1534"/>
      <c r="AT55" s="1534"/>
      <c r="AU55" s="1534"/>
      <c r="AV55" s="1534"/>
      <c r="AW55" s="1534"/>
      <c r="AX55" s="1537">
        <f>SUM(AX54:BB54)</f>
        <v>0</v>
      </c>
      <c r="AY55" s="1316"/>
      <c r="AZ55" s="1316"/>
      <c r="BA55" s="1316"/>
      <c r="BB55" s="1317"/>
      <c r="BC55" s="1130"/>
      <c r="BD55" s="1137">
        <f>BD54+BE54+BF54</f>
        <v>0</v>
      </c>
      <c r="BE55" s="1138"/>
      <c r="BF55" s="1139"/>
      <c r="BG55" s="229"/>
      <c r="BH55" s="1538">
        <f>SUM(BH54:BM54)</f>
        <v>0</v>
      </c>
      <c r="BI55" s="1316"/>
      <c r="BJ55" s="1316"/>
      <c r="BK55" s="1316"/>
      <c r="BL55" s="1316"/>
      <c r="BM55" s="1317"/>
      <c r="BN55" s="229"/>
    </row>
    <row r="56" spans="1:66" ht="11.1" customHeight="1">
      <c r="A56" s="4"/>
      <c r="B56" s="4"/>
      <c r="C56" s="4"/>
      <c r="D56" s="266"/>
      <c r="E56" s="266"/>
      <c r="F56" s="4"/>
      <c r="G56" s="4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7"/>
      <c r="W56" s="266"/>
      <c r="X56" s="266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266"/>
      <c r="AN56" s="266"/>
      <c r="AO56" s="266"/>
      <c r="AP56" s="1"/>
      <c r="AQ56" s="4"/>
      <c r="AR56" s="1"/>
      <c r="AS56" s="1"/>
      <c r="AT56" s="1"/>
      <c r="AU56" s="1"/>
      <c r="AV56" s="1"/>
      <c r="AW56" s="1"/>
      <c r="AX56" s="1"/>
      <c r="AY56" s="1"/>
      <c r="AZ56" s="1"/>
      <c r="BA56" s="4"/>
      <c r="BB56" s="4"/>
      <c r="BC56" s="229"/>
      <c r="BD56" s="1"/>
      <c r="BE56" s="1"/>
      <c r="BF56" s="1"/>
      <c r="BG56" s="4"/>
      <c r="BH56" s="1"/>
      <c r="BI56" s="1"/>
      <c r="BJ56" s="1"/>
      <c r="BK56" s="1"/>
      <c r="BL56" s="1"/>
      <c r="BM56" s="4"/>
      <c r="BN56" s="4"/>
    </row>
    <row r="57" spans="1:66" ht="15" customHeight="1" thickBot="1"/>
    <row r="58" spans="1:66" ht="21.95" customHeight="1">
      <c r="A58"/>
      <c r="B58" s="265"/>
      <c r="C58" s="265"/>
      <c r="D58" s="384"/>
      <c r="E58" s="384"/>
      <c r="F58" s="265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2"/>
      <c r="T58" s="385" t="str">
        <f>IF(T54&gt;=250,"合","-")</f>
        <v>-</v>
      </c>
      <c r="U58" s="386" t="str">
        <f>IF(U54&gt;=250,"合","-")</f>
        <v>-</v>
      </c>
      <c r="V58" s="387" t="str">
        <f>IF(V54&gt;=900,"合","-")</f>
        <v>-</v>
      </c>
      <c r="W58" s="384"/>
      <c r="X58" s="384"/>
      <c r="Y58" s="265"/>
      <c r="Z58" s="265"/>
      <c r="AA58" s="265"/>
      <c r="AB58" s="265"/>
      <c r="AC58" s="265"/>
      <c r="AD58" s="265"/>
      <c r="AE58"/>
      <c r="AF58"/>
      <c r="AG58"/>
      <c r="AH58"/>
      <c r="AI58"/>
      <c r="AJ58"/>
      <c r="AK58"/>
      <c r="AL58"/>
      <c r="AM58"/>
      <c r="AN58"/>
      <c r="AO58"/>
      <c r="AP58" s="1521" t="s">
        <v>92</v>
      </c>
      <c r="AQ58" s="265"/>
      <c r="AR58" s="1524" t="str">
        <f>IF(AR54&gt;=50,"合","-")</f>
        <v>-</v>
      </c>
      <c r="AS58" s="1526" t="str">
        <f>IF(AS54&gt;=1,"合","-")</f>
        <v>-</v>
      </c>
      <c r="AT58" s="1509" t="str">
        <f>IF(AT54&gt;=1,"合","-")</f>
        <v>-</v>
      </c>
      <c r="AU58" s="1528" t="str">
        <f>IF(AU54&gt;=1,"合","-")</f>
        <v>-</v>
      </c>
      <c r="AV58" s="1509" t="str">
        <f>IF(AV54&gt;=2,"合","-")</f>
        <v>-</v>
      </c>
      <c r="AW58" s="1511" t="str">
        <f>IF(AW54&gt;=4,"合","-")</f>
        <v>-</v>
      </c>
      <c r="AX58" s="388" t="str">
        <f>IF(AX54&gt;=1,"合","-")</f>
        <v>-</v>
      </c>
      <c r="AY58" s="389" t="str">
        <f>IF(AY54&gt;=1,"合","-")</f>
        <v>-</v>
      </c>
      <c r="AZ58" s="389" t="str">
        <f>IF(AZ54&gt;=1,"合","-")</f>
        <v>-</v>
      </c>
      <c r="BA58" s="389" t="str">
        <f>IF(BA54&gt;=1,"合","-")</f>
        <v>-</v>
      </c>
      <c r="BB58" s="390" t="str">
        <f>IF(BB54&gt;=1,"合","-")</f>
        <v>-</v>
      </c>
      <c r="BC58" s="1513" t="str">
        <f>IF(BC54&gt;=124,"合","-")</f>
        <v>-</v>
      </c>
      <c r="BD58" s="391" t="str">
        <f>IF(BD54&gt;=250,"合","-")</f>
        <v>-</v>
      </c>
      <c r="BE58" s="392" t="str">
        <f>IF(BE54&gt;=250,"合","-")</f>
        <v>-</v>
      </c>
      <c r="BF58" s="393" t="str">
        <f>IF(BF54&gt;=900,"合","-")</f>
        <v>-</v>
      </c>
      <c r="BG58"/>
      <c r="BH58" s="401" t="str">
        <f>IF(BH54&gt;=2,"合","-")</f>
        <v>-</v>
      </c>
      <c r="BI58" s="389" t="str">
        <f>IF(BI54&gt;=4,"合","-")</f>
        <v>-</v>
      </c>
      <c r="BJ58" s="389" t="str">
        <f>IF(BJ54&gt;=28,"合","-")</f>
        <v>-</v>
      </c>
      <c r="BK58" s="388" t="str">
        <f>IF(BK54&gt;=4,"合","-")</f>
        <v>-</v>
      </c>
      <c r="BL58" s="389" t="str">
        <f>IF(BL54&gt;=4,"合","-")</f>
        <v>-</v>
      </c>
      <c r="BM58" s="390" t="str">
        <f>IF(BM54&gt;=10,"合","-")</f>
        <v>-</v>
      </c>
      <c r="BN58"/>
    </row>
    <row r="59" spans="1:66" ht="21.95" customHeight="1" thickBot="1">
      <c r="A59"/>
      <c r="B59" s="265"/>
      <c r="C59" s="265"/>
      <c r="D59" s="384"/>
      <c r="E59" s="384"/>
      <c r="F59" s="265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2"/>
      <c r="T59" s="1515" t="str">
        <f>IF(T55&gt;=1600,"合","-")</f>
        <v>-</v>
      </c>
      <c r="U59" s="1516"/>
      <c r="V59" s="1517"/>
      <c r="W59" s="384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 s="1522"/>
      <c r="AQ59" s="265"/>
      <c r="AR59" s="1525"/>
      <c r="AS59" s="1527"/>
      <c r="AT59" s="1510"/>
      <c r="AU59" s="1529"/>
      <c r="AV59" s="1510"/>
      <c r="AW59" s="1512"/>
      <c r="AX59" s="1518" t="str">
        <f>IF(AX55&gt;=6,"合","-")</f>
        <v>-</v>
      </c>
      <c r="AY59" s="1519"/>
      <c r="AZ59" s="1519"/>
      <c r="BA59" s="1519"/>
      <c r="BB59" s="1520"/>
      <c r="BC59" s="1514"/>
      <c r="BD59" s="1462" t="str">
        <f>IF(BD55&gt;=1600,"合","-")</f>
        <v>-</v>
      </c>
      <c r="BE59" s="1463"/>
      <c r="BF59" s="1464"/>
      <c r="BG59"/>
      <c r="BH59" s="1465" t="str">
        <f>IF(BH55&gt;=62,"合","-")</f>
        <v>-</v>
      </c>
      <c r="BI59" s="1466"/>
      <c r="BJ59" s="1466"/>
      <c r="BK59" s="1466"/>
      <c r="BL59" s="1466"/>
      <c r="BM59" s="1467"/>
      <c r="BN59"/>
    </row>
    <row r="60" spans="1:66" ht="30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 s="1522"/>
      <c r="AQ60"/>
      <c r="AR60" s="1468" t="s">
        <v>61</v>
      </c>
      <c r="AS60" s="1469"/>
      <c r="AT60" s="1469"/>
      <c r="AU60" s="1469"/>
      <c r="AV60" s="1469"/>
      <c r="AW60" s="1469"/>
      <c r="AX60" s="1469"/>
      <c r="AY60" s="1469"/>
      <c r="AZ60" s="1469"/>
      <c r="BA60" s="1469"/>
      <c r="BB60" s="1470"/>
      <c r="BC60" s="1471" t="s">
        <v>67</v>
      </c>
      <c r="BD60" s="1474" t="s">
        <v>69</v>
      </c>
      <c r="BE60" s="1475"/>
      <c r="BF60" s="1476"/>
      <c r="BH60" s="260"/>
      <c r="BI60" s="5"/>
      <c r="BJ60" s="5"/>
      <c r="BK60" s="5"/>
      <c r="BL60" s="5"/>
    </row>
    <row r="61" spans="1:66" ht="21.95" customHeight="1"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P61" s="1522"/>
      <c r="AR61" s="1477" t="s">
        <v>262</v>
      </c>
      <c r="AS61" s="1480" t="s">
        <v>93</v>
      </c>
      <c r="AT61" s="1481"/>
      <c r="AU61" s="1481"/>
      <c r="AV61" s="1481"/>
      <c r="AW61" s="1482"/>
      <c r="AX61" s="1480" t="s">
        <v>68</v>
      </c>
      <c r="AY61" s="1481"/>
      <c r="AZ61" s="1481"/>
      <c r="BA61" s="1481"/>
      <c r="BB61" s="1489"/>
      <c r="BC61" s="1472"/>
      <c r="BD61" s="1493" t="s">
        <v>222</v>
      </c>
      <c r="BE61" s="1496" t="s">
        <v>222</v>
      </c>
      <c r="BF61" s="1499" t="s">
        <v>70</v>
      </c>
    </row>
    <row r="62" spans="1:66" ht="21.95" customHeight="1"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P62" s="1522"/>
      <c r="AR62" s="1478"/>
      <c r="AS62" s="1483"/>
      <c r="AT62" s="1484"/>
      <c r="AU62" s="1484"/>
      <c r="AV62" s="1484"/>
      <c r="AW62" s="1485"/>
      <c r="AX62" s="1490"/>
      <c r="AY62" s="1491"/>
      <c r="AZ62" s="1491"/>
      <c r="BA62" s="1491"/>
      <c r="BB62" s="1492"/>
      <c r="BC62" s="1472"/>
      <c r="BD62" s="1494"/>
      <c r="BE62" s="1497"/>
      <c r="BF62" s="1500"/>
    </row>
    <row r="63" spans="1:66" ht="21.95" customHeight="1"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P63" s="1522"/>
      <c r="AR63" s="1478"/>
      <c r="AS63" s="1483"/>
      <c r="AT63" s="1484"/>
      <c r="AU63" s="1484"/>
      <c r="AV63" s="1484"/>
      <c r="AW63" s="1485"/>
      <c r="AX63" s="1502" t="s">
        <v>209</v>
      </c>
      <c r="AY63" s="1502"/>
      <c r="AZ63" s="1502"/>
      <c r="BA63" s="1502"/>
      <c r="BB63" s="1503"/>
      <c r="BC63" s="1472"/>
      <c r="BD63" s="1495"/>
      <c r="BE63" s="1498"/>
      <c r="BF63" s="1501"/>
    </row>
    <row r="64" spans="1:66" ht="21.95" customHeight="1" thickBot="1"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P64" s="1523"/>
      <c r="AR64" s="1479"/>
      <c r="AS64" s="1486"/>
      <c r="AT64" s="1487"/>
      <c r="AU64" s="1487"/>
      <c r="AV64" s="1487"/>
      <c r="AW64" s="1488"/>
      <c r="AX64" s="1504"/>
      <c r="AY64" s="1504"/>
      <c r="AZ64" s="1504"/>
      <c r="BA64" s="1504"/>
      <c r="BB64" s="1505"/>
      <c r="BC64" s="1473"/>
      <c r="BD64" s="1506" t="s">
        <v>250</v>
      </c>
      <c r="BE64" s="1507"/>
      <c r="BF64" s="1508"/>
    </row>
  </sheetData>
  <mergeCells count="90">
    <mergeCell ref="P1:W1"/>
    <mergeCell ref="Y1:BF1"/>
    <mergeCell ref="B3:Q3"/>
    <mergeCell ref="R3:W3"/>
    <mergeCell ref="H4:H6"/>
    <mergeCell ref="I4:L4"/>
    <mergeCell ref="M4:M5"/>
    <mergeCell ref="B1:C1"/>
    <mergeCell ref="D1:E1"/>
    <mergeCell ref="G1:L1"/>
    <mergeCell ref="AO4:AP4"/>
    <mergeCell ref="AR4:BB4"/>
    <mergeCell ref="BD4:BF4"/>
    <mergeCell ref="AS5:AW5"/>
    <mergeCell ref="BH4:BM4"/>
    <mergeCell ref="I5:J5"/>
    <mergeCell ref="K5:L5"/>
    <mergeCell ref="S5:S6"/>
    <mergeCell ref="Y5:Z5"/>
    <mergeCell ref="AA5:AD5"/>
    <mergeCell ref="AE5:AI5"/>
    <mergeCell ref="N4:N5"/>
    <mergeCell ref="O4:O6"/>
    <mergeCell ref="P4:V4"/>
    <mergeCell ref="W4:W6"/>
    <mergeCell ref="Y4:AL4"/>
    <mergeCell ref="AN4:AN6"/>
    <mergeCell ref="BD6:BF6"/>
    <mergeCell ref="BH6:BJ6"/>
    <mergeCell ref="BK6:BM6"/>
    <mergeCell ref="B14:B51"/>
    <mergeCell ref="C14:C22"/>
    <mergeCell ref="E14:E15"/>
    <mergeCell ref="E16:E22"/>
    <mergeCell ref="C23:C51"/>
    <mergeCell ref="E31:E51"/>
    <mergeCell ref="B7:C13"/>
    <mergeCell ref="E8:E13"/>
    <mergeCell ref="AO5:AO6"/>
    <mergeCell ref="AP5:AP6"/>
    <mergeCell ref="AR5:AR6"/>
    <mergeCell ref="P6:R6"/>
    <mergeCell ref="T6:V6"/>
    <mergeCell ref="AJ5:AL5"/>
    <mergeCell ref="B4:C6"/>
    <mergeCell ref="D4:E6"/>
    <mergeCell ref="G4:G6"/>
    <mergeCell ref="G53:R55"/>
    <mergeCell ref="T53:V53"/>
    <mergeCell ref="AR53:BB53"/>
    <mergeCell ref="AX5:BB5"/>
    <mergeCell ref="K15:L15"/>
    <mergeCell ref="I27:J27"/>
    <mergeCell ref="BD53:BF53"/>
    <mergeCell ref="T55:V55"/>
    <mergeCell ref="BK53:BM53"/>
    <mergeCell ref="AR54:AR55"/>
    <mergeCell ref="AS54:AS55"/>
    <mergeCell ref="AT54:AT55"/>
    <mergeCell ref="AU54:AU55"/>
    <mergeCell ref="AV54:AV55"/>
    <mergeCell ref="AW54:AW55"/>
    <mergeCell ref="BC54:BC55"/>
    <mergeCell ref="AX55:BB55"/>
    <mergeCell ref="BD55:BF55"/>
    <mergeCell ref="BH53:BJ53"/>
    <mergeCell ref="BH55:BM55"/>
    <mergeCell ref="BH59:BM59"/>
    <mergeCell ref="AP58:AP64"/>
    <mergeCell ref="AR58:AR59"/>
    <mergeCell ref="AS58:AS59"/>
    <mergeCell ref="AT58:AT59"/>
    <mergeCell ref="AU58:AU59"/>
    <mergeCell ref="AV58:AV59"/>
    <mergeCell ref="AR60:BB60"/>
    <mergeCell ref="AW58:AW59"/>
    <mergeCell ref="BC58:BC59"/>
    <mergeCell ref="T59:V59"/>
    <mergeCell ref="AX59:BB59"/>
    <mergeCell ref="BD59:BF59"/>
    <mergeCell ref="BC60:BC64"/>
    <mergeCell ref="BD60:BF60"/>
    <mergeCell ref="AR61:AR64"/>
    <mergeCell ref="AS61:AW64"/>
    <mergeCell ref="AX61:BB62"/>
    <mergeCell ref="BD61:BD63"/>
    <mergeCell ref="BE61:BE63"/>
    <mergeCell ref="BF61:BF63"/>
    <mergeCell ref="AX63:BB64"/>
    <mergeCell ref="BD64:BF64"/>
  </mergeCells>
  <phoneticPr fontId="3"/>
  <conditionalFormatting sqref="AO7:AO20 AO30:AO69 AO23:AO28">
    <cfRule type="cellIs" dxfId="2" priority="3" stopIfTrue="1" operator="notBetween">
      <formula>100</formula>
      <formula>0</formula>
    </cfRule>
  </conditionalFormatting>
  <conditionalFormatting sqref="AO29">
    <cfRule type="cellIs" dxfId="1" priority="2" stopIfTrue="1" operator="notBetween">
      <formula>100</formula>
      <formula>0</formula>
    </cfRule>
  </conditionalFormatting>
  <conditionalFormatting sqref="AO21:AO22">
    <cfRule type="cellIs" dxfId="0" priority="1" stopIfTrue="1" operator="notBetween">
      <formula>100</formula>
      <formula>0</formula>
    </cfRule>
  </conditionalFormatting>
  <printOptions horizontalCentered="1"/>
  <pageMargins left="0.79000000000000015" right="0.79000000000000015" top="0.79000000000000015" bottom="0.79000000000000015" header="0.39000000000000007" footer="0.39000000000000007"/>
  <pageSetup paperSize="9" scale="66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（M）H29本入以降　R02プロ入(本4用)11a</vt:lpstr>
      <vt:lpstr>（M）H28本入　H31プロ入(本5用)11b</vt:lpstr>
      <vt:lpstr>（M）H27本入　H30プロ入(専1用)11c</vt:lpstr>
      <vt:lpstr>（M）H26本入　H29プロ入(専2用)11d</vt:lpstr>
      <vt:lpstr>（M）R02専攻科入学(専1用)12a</vt:lpstr>
      <vt:lpstr>（M）H31専攻科入学(専2用)12b</vt:lpstr>
      <vt:lpstr>'（M）H26本入　H29プロ入(専2用)11d'!Print_Area</vt:lpstr>
      <vt:lpstr>'（M）H27本入　H30プロ入(専1用)11c'!Print_Area</vt:lpstr>
      <vt:lpstr>'（M）H28本入　H31プロ入(本5用)11b'!Print_Area</vt:lpstr>
      <vt:lpstr>'（M）H29本入以降　R02プロ入(本4用)11a'!Print_Area</vt:lpstr>
      <vt:lpstr>'（M）H31専攻科入学(専2用)12b'!Print_Area</vt:lpstr>
      <vt:lpstr>'（M）R02専攻科入学(専1用)12a'!Print_Area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kawabata</dc:creator>
  <cp:lastModifiedBy>都城工業高等専門学校</cp:lastModifiedBy>
  <cp:lastPrinted>2018-03-19T07:32:04Z</cp:lastPrinted>
  <dcterms:created xsi:type="dcterms:W3CDTF">2002-04-29T05:28:51Z</dcterms:created>
  <dcterms:modified xsi:type="dcterms:W3CDTF">2020-11-02T06:34:11Z</dcterms:modified>
</cp:coreProperties>
</file>