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pc5\Desktop\191018JABEE旧サイト\新Webサイト用データ\"/>
    </mc:Choice>
  </mc:AlternateContent>
  <bookViews>
    <workbookView xWindow="12240" yWindow="0" windowWidth="20730" windowHeight="11760" tabRatio="901"/>
  </bookViews>
  <sheets>
    <sheet name="（E）H29本科入学　R02プログラム入学1a" sheetId="19" r:id="rId1"/>
    <sheet name="（E）H28以降本科入学　H31プログラム入学1b" sheetId="22" r:id="rId2"/>
    <sheet name="（E）H27以降本科入学　H30プログラム入学1b" sheetId="9" r:id="rId3"/>
    <sheet name="（E）H26本科入学　H29プログラム入学 1c" sheetId="16" r:id="rId4"/>
    <sheet name="（E）R02以降専攻科入学22a" sheetId="21" r:id="rId5"/>
    <sheet name="（E）H31専攻科入学22b" sheetId="18" r:id="rId6"/>
  </sheets>
  <definedNames>
    <definedName name="_xlnm.Print_Area" localSheetId="3">'（E）H26本科入学　H29プログラム入学 1c'!$B$3:$W$49</definedName>
    <definedName name="_xlnm.Print_Area" localSheetId="2">'（E）H27以降本科入学　H30プログラム入学1b'!$B$3:$W$49</definedName>
    <definedName name="_xlnm.Print_Area" localSheetId="1">'（E）H28以降本科入学　H31プログラム入学1b'!$B$3:$W$49</definedName>
    <definedName name="_xlnm.Print_Area" localSheetId="4">'（E）R02以降専攻科入学22a'!$B$3:$W$56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F23" i="21" l="1"/>
  <c r="BL23" i="21"/>
  <c r="BC23" i="21"/>
  <c r="W23" i="21"/>
  <c r="V23" i="21" s="1"/>
  <c r="W10" i="19"/>
  <c r="T10" i="19" s="1"/>
  <c r="W9" i="19"/>
  <c r="T9" i="19" s="1"/>
  <c r="BC10" i="19"/>
  <c r="BB10" i="19"/>
  <c r="BC9" i="19"/>
  <c r="BB9" i="19"/>
  <c r="AR10" i="19"/>
  <c r="AR9" i="19"/>
  <c r="BB48" i="22" l="1"/>
  <c r="BA48" i="22"/>
  <c r="AW48" i="22"/>
  <c r="AV48" i="22"/>
  <c r="BE45" i="22"/>
  <c r="BC45" i="22"/>
  <c r="AY45" i="22"/>
  <c r="W45" i="22"/>
  <c r="U45" i="22" s="1"/>
  <c r="H45" i="22"/>
  <c r="M45" i="22" s="1"/>
  <c r="BE44" i="22"/>
  <c r="BC44" i="22"/>
  <c r="AY44" i="22"/>
  <c r="W44" i="22"/>
  <c r="U44" i="22" s="1"/>
  <c r="M44" i="22"/>
  <c r="N44" i="22" s="1"/>
  <c r="H44" i="22"/>
  <c r="BE43" i="22"/>
  <c r="BC43" i="22"/>
  <c r="AY43" i="22"/>
  <c r="W43" i="22"/>
  <c r="U43" i="22" s="1"/>
  <c r="H43" i="22"/>
  <c r="M43" i="22" s="1"/>
  <c r="BE42" i="22"/>
  <c r="BC42" i="22"/>
  <c r="AY42" i="22"/>
  <c r="W42" i="22"/>
  <c r="U42" i="22" s="1"/>
  <c r="M42" i="22"/>
  <c r="AP42" i="22" s="1"/>
  <c r="H42" i="22"/>
  <c r="BF41" i="22"/>
  <c r="BC41" i="22"/>
  <c r="W41" i="22"/>
  <c r="V41" i="22" s="1"/>
  <c r="M41" i="22"/>
  <c r="AP41" i="22" s="1"/>
  <c r="H41" i="22"/>
  <c r="BF40" i="22"/>
  <c r="BC40" i="22"/>
  <c r="W40" i="22"/>
  <c r="V40" i="22"/>
  <c r="M40" i="22"/>
  <c r="AP40" i="22" s="1"/>
  <c r="H40" i="22"/>
  <c r="BF39" i="22"/>
  <c r="BC39" i="22"/>
  <c r="AX39" i="22"/>
  <c r="W39" i="22"/>
  <c r="V39" i="22" s="1"/>
  <c r="H39" i="22"/>
  <c r="M39" i="22" s="1"/>
  <c r="BF38" i="22"/>
  <c r="BC38" i="22"/>
  <c r="AX38" i="22"/>
  <c r="W38" i="22"/>
  <c r="V38" i="22"/>
  <c r="M38" i="22"/>
  <c r="N38" i="22" s="1"/>
  <c r="H38" i="22"/>
  <c r="BF37" i="22"/>
  <c r="BC37" i="22"/>
  <c r="AR37" i="22"/>
  <c r="W37" i="22"/>
  <c r="V37" i="22" s="1"/>
  <c r="H37" i="22"/>
  <c r="M37" i="22" s="1"/>
  <c r="BF36" i="22"/>
  <c r="BC36" i="22"/>
  <c r="AR36" i="22"/>
  <c r="W36" i="22"/>
  <c r="V36" i="22"/>
  <c r="M36" i="22"/>
  <c r="AP36" i="22" s="1"/>
  <c r="BE35" i="22"/>
  <c r="BC35" i="22"/>
  <c r="AY35" i="22"/>
  <c r="AR35" i="22"/>
  <c r="W35" i="22"/>
  <c r="U35" i="22" s="1"/>
  <c r="H35" i="22"/>
  <c r="M35" i="22" s="1"/>
  <c r="BF34" i="22"/>
  <c r="BC34" i="22"/>
  <c r="AX34" i="22"/>
  <c r="AR34" i="22"/>
  <c r="W34" i="22"/>
  <c r="V34" i="22" s="1"/>
  <c r="H34" i="22"/>
  <c r="M34" i="22" s="1"/>
  <c r="BF33" i="22"/>
  <c r="BC33" i="22"/>
  <c r="AX33" i="22"/>
  <c r="AR33" i="22"/>
  <c r="W33" i="22"/>
  <c r="V33" i="22" s="1"/>
  <c r="H33" i="22"/>
  <c r="M33" i="22" s="1"/>
  <c r="BF32" i="22"/>
  <c r="BC32" i="22"/>
  <c r="AR32" i="22"/>
  <c r="W32" i="22"/>
  <c r="V32" i="22"/>
  <c r="M32" i="22"/>
  <c r="N32" i="22" s="1"/>
  <c r="H32" i="22"/>
  <c r="BF31" i="22"/>
  <c r="BC31" i="22"/>
  <c r="AX31" i="22"/>
  <c r="AR31" i="22"/>
  <c r="W31" i="22"/>
  <c r="V31" i="22"/>
  <c r="M31" i="22"/>
  <c r="N31" i="22" s="1"/>
  <c r="H31" i="22"/>
  <c r="BF30" i="22"/>
  <c r="BC30" i="22"/>
  <c r="AX30" i="22"/>
  <c r="AX48" i="22" s="1"/>
  <c r="AR30" i="22"/>
  <c r="W30" i="22"/>
  <c r="V30" i="22"/>
  <c r="M30" i="22"/>
  <c r="N30" i="22" s="1"/>
  <c r="H30" i="22"/>
  <c r="BF29" i="22"/>
  <c r="BC29" i="22"/>
  <c r="AZ29" i="22"/>
  <c r="AR29" i="22"/>
  <c r="W29" i="22"/>
  <c r="V29" i="22"/>
  <c r="M29" i="22"/>
  <c r="N29" i="22" s="1"/>
  <c r="H29" i="22"/>
  <c r="BF28" i="22"/>
  <c r="BC28" i="22"/>
  <c r="AZ28" i="22"/>
  <c r="AZ48" i="22" s="1"/>
  <c r="AR28" i="22"/>
  <c r="W28" i="22"/>
  <c r="V28" i="22"/>
  <c r="M28" i="22"/>
  <c r="N28" i="22" s="1"/>
  <c r="H28" i="22"/>
  <c r="BE27" i="22"/>
  <c r="BC27" i="22"/>
  <c r="AY27" i="22"/>
  <c r="AR27" i="22"/>
  <c r="W27" i="22"/>
  <c r="U27" i="22"/>
  <c r="M27" i="22"/>
  <c r="AP27" i="22" s="1"/>
  <c r="H27" i="22"/>
  <c r="BE26" i="22"/>
  <c r="BC26" i="22"/>
  <c r="AY26" i="22"/>
  <c r="AR26" i="22"/>
  <c r="W26" i="22"/>
  <c r="U26" i="22"/>
  <c r="M26" i="22"/>
  <c r="N26" i="22" s="1"/>
  <c r="H26" i="22"/>
  <c r="BE25" i="22"/>
  <c r="BC25" i="22"/>
  <c r="AY25" i="22"/>
  <c r="AY48" i="22" s="1"/>
  <c r="AR25" i="22"/>
  <c r="W25" i="22"/>
  <c r="U25" i="22"/>
  <c r="M25" i="22"/>
  <c r="AP25" i="22" s="1"/>
  <c r="H25" i="22"/>
  <c r="BE24" i="22"/>
  <c r="BC24" i="22"/>
  <c r="AR24" i="22"/>
  <c r="W24" i="22"/>
  <c r="U24" i="22" s="1"/>
  <c r="H24" i="22"/>
  <c r="M24" i="22" s="1"/>
  <c r="BE23" i="22"/>
  <c r="BC23" i="22"/>
  <c r="AR23" i="22"/>
  <c r="W23" i="22"/>
  <c r="U23" i="22"/>
  <c r="M23" i="22"/>
  <c r="N23" i="22" s="1"/>
  <c r="H23" i="22"/>
  <c r="BE22" i="22"/>
  <c r="BC22" i="22"/>
  <c r="AR22" i="22"/>
  <c r="W22" i="22"/>
  <c r="U22" i="22" s="1"/>
  <c r="H22" i="22"/>
  <c r="M22" i="22" s="1"/>
  <c r="BF21" i="22"/>
  <c r="BC21" i="22"/>
  <c r="AR21" i="22"/>
  <c r="W21" i="22"/>
  <c r="V21" i="22"/>
  <c r="M21" i="22"/>
  <c r="N21" i="22" s="1"/>
  <c r="H21" i="22"/>
  <c r="BF20" i="22"/>
  <c r="BC20" i="22"/>
  <c r="AR20" i="22"/>
  <c r="W20" i="22"/>
  <c r="V20" i="22" s="1"/>
  <c r="H20" i="22"/>
  <c r="M20" i="22" s="1"/>
  <c r="BF19" i="22"/>
  <c r="BC19" i="22"/>
  <c r="AR19" i="22"/>
  <c r="W19" i="22"/>
  <c r="V19" i="22"/>
  <c r="M19" i="22"/>
  <c r="N19" i="22" s="1"/>
  <c r="H19" i="22"/>
  <c r="BD18" i="22"/>
  <c r="BC18" i="22"/>
  <c r="AS18" i="22"/>
  <c r="W18" i="22"/>
  <c r="T18" i="22" s="1"/>
  <c r="H18" i="22"/>
  <c r="M18" i="22" s="1"/>
  <c r="BD17" i="22"/>
  <c r="BC17" i="22"/>
  <c r="AS17" i="22"/>
  <c r="W17" i="22"/>
  <c r="T17" i="22"/>
  <c r="M17" i="22"/>
  <c r="AP17" i="22" s="1"/>
  <c r="H17" i="22"/>
  <c r="BD16" i="22"/>
  <c r="BC16" i="22"/>
  <c r="AS16" i="22"/>
  <c r="W16" i="22"/>
  <c r="T16" i="22" s="1"/>
  <c r="H16" i="22"/>
  <c r="M16" i="22" s="1"/>
  <c r="BD15" i="22"/>
  <c r="BC15" i="22"/>
  <c r="AS15" i="22"/>
  <c r="W15" i="22"/>
  <c r="T15" i="22"/>
  <c r="M15" i="22"/>
  <c r="N15" i="22" s="1"/>
  <c r="H15" i="22"/>
  <c r="BD14" i="22"/>
  <c r="BC14" i="22"/>
  <c r="AU14" i="22"/>
  <c r="W14" i="22"/>
  <c r="T14" i="22" s="1"/>
  <c r="H14" i="22"/>
  <c r="M14" i="22" s="1"/>
  <c r="BD13" i="22"/>
  <c r="BC13" i="22"/>
  <c r="AU13" i="22"/>
  <c r="W13" i="22"/>
  <c r="T13" i="22"/>
  <c r="M13" i="22"/>
  <c r="AP13" i="22" s="1"/>
  <c r="H13" i="22"/>
  <c r="BD12" i="22"/>
  <c r="BC12" i="22"/>
  <c r="AU12" i="22"/>
  <c r="AU48" i="22" s="1"/>
  <c r="W12" i="22"/>
  <c r="T12" i="22" s="1"/>
  <c r="H12" i="22"/>
  <c r="M12" i="22" s="1"/>
  <c r="BD11" i="22"/>
  <c r="BC11" i="22"/>
  <c r="AT11" i="22"/>
  <c r="W11" i="22"/>
  <c r="T11" i="22"/>
  <c r="M11" i="22"/>
  <c r="N11" i="22" s="1"/>
  <c r="H11" i="22"/>
  <c r="BD10" i="22"/>
  <c r="BC10" i="22"/>
  <c r="AT10" i="22"/>
  <c r="AT48" i="22" s="1"/>
  <c r="W10" i="22"/>
  <c r="T10" i="22" s="1"/>
  <c r="H10" i="22"/>
  <c r="M10" i="22" s="1"/>
  <c r="BD9" i="22"/>
  <c r="BC9" i="22"/>
  <c r="AR9" i="22"/>
  <c r="W9" i="22"/>
  <c r="T9" i="22"/>
  <c r="M9" i="22"/>
  <c r="AP9" i="22" s="1"/>
  <c r="H9" i="22"/>
  <c r="BD8" i="22"/>
  <c r="BC8" i="22"/>
  <c r="AR8" i="22"/>
  <c r="W8" i="22"/>
  <c r="T8" i="22" s="1"/>
  <c r="H8" i="22"/>
  <c r="M8" i="22" s="1"/>
  <c r="BD7" i="22"/>
  <c r="BD48" i="22" s="1"/>
  <c r="BC7" i="22"/>
  <c r="AR7" i="22"/>
  <c r="W7" i="22"/>
  <c r="T7" i="22"/>
  <c r="M7" i="22"/>
  <c r="N7" i="22" s="1"/>
  <c r="H7" i="22"/>
  <c r="BC48" i="22" l="1"/>
  <c r="BE48" i="22"/>
  <c r="BF48" i="22"/>
  <c r="AR48" i="22"/>
  <c r="AS48" i="22"/>
  <c r="U48" i="22"/>
  <c r="AX49" i="22"/>
  <c r="N34" i="22"/>
  <c r="AP34" i="22"/>
  <c r="T48" i="22"/>
  <c r="BD49" i="22"/>
  <c r="V48" i="22"/>
  <c r="AP8" i="22"/>
  <c r="N8" i="22"/>
  <c r="N10" i="22"/>
  <c r="AP10" i="22"/>
  <c r="AP12" i="22"/>
  <c r="N12" i="22"/>
  <c r="N14" i="22"/>
  <c r="AP14" i="22"/>
  <c r="AP16" i="22"/>
  <c r="N16" i="22"/>
  <c r="N18" i="22"/>
  <c r="AP18" i="22"/>
  <c r="AP20" i="22"/>
  <c r="N20" i="22"/>
  <c r="N22" i="22"/>
  <c r="AP22" i="22"/>
  <c r="AP24" i="22"/>
  <c r="N24" i="22"/>
  <c r="AP33" i="22"/>
  <c r="N33" i="22"/>
  <c r="AP35" i="22"/>
  <c r="N35" i="22"/>
  <c r="N37" i="22"/>
  <c r="AP37" i="22"/>
  <c r="AP39" i="22"/>
  <c r="N39" i="22"/>
  <c r="N43" i="22"/>
  <c r="AP43" i="22"/>
  <c r="AP45" i="22"/>
  <c r="N45" i="22"/>
  <c r="AP21" i="22"/>
  <c r="AP29" i="22"/>
  <c r="AP31" i="22"/>
  <c r="N9" i="22"/>
  <c r="N13" i="22"/>
  <c r="N17" i="22"/>
  <c r="N25" i="22"/>
  <c r="N27" i="22"/>
  <c r="N36" i="22"/>
  <c r="N40" i="22"/>
  <c r="N41" i="22"/>
  <c r="N42" i="22"/>
  <c r="AP7" i="22"/>
  <c r="AP11" i="22"/>
  <c r="AP15" i="22"/>
  <c r="AP19" i="22"/>
  <c r="AP23" i="22"/>
  <c r="AP26" i="22"/>
  <c r="AP28" i="22"/>
  <c r="AP30" i="22"/>
  <c r="AP32" i="22"/>
  <c r="AP38" i="22"/>
  <c r="AP44" i="22"/>
  <c r="AP10" i="19"/>
  <c r="N10" i="19"/>
  <c r="H10" i="19"/>
  <c r="H9" i="19"/>
  <c r="M9" i="19" s="1"/>
  <c r="AP9" i="19" s="1"/>
  <c r="T49" i="22" l="1"/>
  <c r="N9" i="19"/>
  <c r="BH7" i="21"/>
  <c r="BH55" i="21" s="1"/>
  <c r="BI14" i="21"/>
  <c r="BI55" i="21" s="1"/>
  <c r="BI59" i="21" s="1"/>
  <c r="BI15" i="21"/>
  <c r="BJ24" i="21"/>
  <c r="BJ25" i="21"/>
  <c r="BJ26" i="21"/>
  <c r="BJ27" i="21"/>
  <c r="BJ28" i="21"/>
  <c r="BJ29" i="21"/>
  <c r="BJ30" i="21"/>
  <c r="BJ31" i="21"/>
  <c r="BK8" i="21"/>
  <c r="BK9" i="21"/>
  <c r="BK10" i="21"/>
  <c r="BK11" i="21"/>
  <c r="BK12" i="21"/>
  <c r="BK13" i="21"/>
  <c r="BL16" i="21"/>
  <c r="BL17" i="21"/>
  <c r="BL18" i="21"/>
  <c r="BL19" i="21"/>
  <c r="BL20" i="21"/>
  <c r="BL21" i="21"/>
  <c r="BL22" i="21"/>
  <c r="BM32" i="21"/>
  <c r="BM33" i="21"/>
  <c r="BM34" i="21"/>
  <c r="BM35" i="21"/>
  <c r="BM36" i="21"/>
  <c r="BM37" i="21"/>
  <c r="BM38" i="21"/>
  <c r="BM39" i="21"/>
  <c r="BM40" i="21"/>
  <c r="BM41" i="21"/>
  <c r="BM42" i="21"/>
  <c r="BM43" i="21"/>
  <c r="BM44" i="21"/>
  <c r="BM45" i="21"/>
  <c r="BM46" i="21"/>
  <c r="BM47" i="21"/>
  <c r="BM48" i="21"/>
  <c r="BM49" i="21"/>
  <c r="BM50" i="21"/>
  <c r="BM51" i="21"/>
  <c r="BM52" i="21"/>
  <c r="BD7" i="21"/>
  <c r="BD8" i="21"/>
  <c r="BD9" i="21"/>
  <c r="BD10" i="21"/>
  <c r="BD11" i="21"/>
  <c r="BD12" i="21"/>
  <c r="BD13" i="21"/>
  <c r="BD15" i="21"/>
  <c r="BE14" i="21"/>
  <c r="BE16" i="21"/>
  <c r="BE17" i="21"/>
  <c r="BE18" i="21"/>
  <c r="BE19" i="21"/>
  <c r="BE20" i="21"/>
  <c r="BE21" i="21"/>
  <c r="BE22" i="21"/>
  <c r="BE42" i="21"/>
  <c r="BE43" i="21"/>
  <c r="BE45" i="21"/>
  <c r="BE52" i="21"/>
  <c r="BF24" i="21"/>
  <c r="BF25" i="21"/>
  <c r="BF26" i="21"/>
  <c r="BF27" i="21"/>
  <c r="BF28" i="21"/>
  <c r="BF29" i="21"/>
  <c r="BF30" i="21"/>
  <c r="BF31" i="21"/>
  <c r="BF32" i="21"/>
  <c r="BF33" i="21"/>
  <c r="BF34" i="21"/>
  <c r="BF35" i="21"/>
  <c r="BF36" i="21"/>
  <c r="BF37" i="21"/>
  <c r="BF38" i="21"/>
  <c r="BF39" i="21"/>
  <c r="BF40" i="21"/>
  <c r="BF41" i="21"/>
  <c r="BF44" i="21"/>
  <c r="BF46" i="21"/>
  <c r="BF47" i="21"/>
  <c r="BF48" i="21"/>
  <c r="BF49" i="21"/>
  <c r="BF50" i="21"/>
  <c r="BF51" i="21"/>
  <c r="AX33" i="21"/>
  <c r="AX35" i="21"/>
  <c r="AX41" i="21"/>
  <c r="AX51" i="21"/>
  <c r="W7" i="21"/>
  <c r="T7" i="21" s="1"/>
  <c r="W8" i="21"/>
  <c r="T8" i="21" s="1"/>
  <c r="W9" i="21"/>
  <c r="T9" i="21" s="1"/>
  <c r="W10" i="21"/>
  <c r="T10" i="21" s="1"/>
  <c r="W11" i="21"/>
  <c r="T11" i="21" s="1"/>
  <c r="W12" i="21"/>
  <c r="T12" i="21" s="1"/>
  <c r="W13" i="21"/>
  <c r="T13" i="21" s="1"/>
  <c r="W15" i="21"/>
  <c r="T15" i="21" s="1"/>
  <c r="W14" i="21"/>
  <c r="U14" i="21" s="1"/>
  <c r="W16" i="21"/>
  <c r="U16" i="21" s="1"/>
  <c r="W17" i="21"/>
  <c r="U17" i="21" s="1"/>
  <c r="W18" i="21"/>
  <c r="U18" i="21" s="1"/>
  <c r="W19" i="21"/>
  <c r="U19" i="21" s="1"/>
  <c r="W20" i="21"/>
  <c r="U20" i="21" s="1"/>
  <c r="W21" i="21"/>
  <c r="U21" i="21" s="1"/>
  <c r="W22" i="21"/>
  <c r="U22" i="21" s="1"/>
  <c r="W42" i="21"/>
  <c r="U42" i="21" s="1"/>
  <c r="W43" i="21"/>
  <c r="U43" i="21" s="1"/>
  <c r="W45" i="21"/>
  <c r="U45" i="21" s="1"/>
  <c r="W52" i="21"/>
  <c r="U52" i="21" s="1"/>
  <c r="W24" i="21"/>
  <c r="V24" i="21" s="1"/>
  <c r="W25" i="21"/>
  <c r="V25" i="21"/>
  <c r="W26" i="21"/>
  <c r="V26" i="21" s="1"/>
  <c r="W27" i="21"/>
  <c r="V27" i="21" s="1"/>
  <c r="W28" i="21"/>
  <c r="V28" i="21" s="1"/>
  <c r="W29" i="21"/>
  <c r="V29" i="21" s="1"/>
  <c r="W30" i="21"/>
  <c r="V30" i="21" s="1"/>
  <c r="W31" i="21"/>
  <c r="V31" i="21" s="1"/>
  <c r="W32" i="21"/>
  <c r="V32" i="21" s="1"/>
  <c r="W33" i="21"/>
  <c r="V33" i="21" s="1"/>
  <c r="W34" i="21"/>
  <c r="V34" i="21" s="1"/>
  <c r="W35" i="21"/>
  <c r="V35" i="21" s="1"/>
  <c r="W36" i="21"/>
  <c r="V36" i="21" s="1"/>
  <c r="W37" i="21"/>
  <c r="V37" i="21" s="1"/>
  <c r="W38" i="21"/>
  <c r="V38" i="21" s="1"/>
  <c r="W39" i="21"/>
  <c r="V39" i="21" s="1"/>
  <c r="W40" i="21"/>
  <c r="V40" i="21" s="1"/>
  <c r="W41" i="21"/>
  <c r="V41" i="21" s="1"/>
  <c r="W44" i="21"/>
  <c r="V44" i="21" s="1"/>
  <c r="W46" i="21"/>
  <c r="V46" i="21" s="1"/>
  <c r="W47" i="21"/>
  <c r="V47" i="21" s="1"/>
  <c r="W48" i="21"/>
  <c r="V48" i="21" s="1"/>
  <c r="W49" i="21"/>
  <c r="V49" i="21" s="1"/>
  <c r="W50" i="21"/>
  <c r="V50" i="21" s="1"/>
  <c r="W51" i="21"/>
  <c r="V51" i="21" s="1"/>
  <c r="BC7" i="21"/>
  <c r="BC8" i="21"/>
  <c r="BC9" i="21"/>
  <c r="BC10" i="21"/>
  <c r="BC11" i="21"/>
  <c r="BC12" i="21"/>
  <c r="BC13" i="21"/>
  <c r="BC14" i="21"/>
  <c r="BC15" i="21"/>
  <c r="BC16" i="21"/>
  <c r="BC17" i="21"/>
  <c r="BC18" i="21"/>
  <c r="BC19" i="21"/>
  <c r="BC20" i="21"/>
  <c r="BC21" i="21"/>
  <c r="BC22" i="21"/>
  <c r="BC24" i="21"/>
  <c r="BC25" i="21"/>
  <c r="BC26" i="21"/>
  <c r="BC27" i="21"/>
  <c r="BC28" i="21"/>
  <c r="BC29" i="21"/>
  <c r="BC30" i="21"/>
  <c r="BC31" i="21"/>
  <c r="BC32" i="21"/>
  <c r="BC33" i="21"/>
  <c r="BC34" i="21"/>
  <c r="BC35" i="21"/>
  <c r="BC36" i="21"/>
  <c r="BC37" i="21"/>
  <c r="BC38" i="21"/>
  <c r="BC39" i="21"/>
  <c r="BC40" i="21"/>
  <c r="BC41" i="21"/>
  <c r="BC42" i="21"/>
  <c r="BC43" i="21"/>
  <c r="BC44" i="21"/>
  <c r="BC45" i="21"/>
  <c r="BC46" i="21"/>
  <c r="BC47" i="21"/>
  <c r="BC48" i="21"/>
  <c r="BC49" i="21"/>
  <c r="BC50" i="21"/>
  <c r="BC51" i="21"/>
  <c r="BC52" i="21"/>
  <c r="BB14" i="21"/>
  <c r="BA20" i="21"/>
  <c r="BA32" i="21"/>
  <c r="BA38" i="21"/>
  <c r="BA39" i="21"/>
  <c r="BA40" i="21"/>
  <c r="AZ36" i="21"/>
  <c r="AZ37" i="21"/>
  <c r="AZ46" i="21"/>
  <c r="AZ47" i="21"/>
  <c r="AZ48" i="21"/>
  <c r="AZ49" i="21"/>
  <c r="AZ50" i="21"/>
  <c r="AY42" i="21"/>
  <c r="AY43" i="21"/>
  <c r="AY45" i="21"/>
  <c r="AY52" i="21"/>
  <c r="AW32" i="21"/>
  <c r="AW33" i="21"/>
  <c r="AW34" i="21"/>
  <c r="AW35" i="21"/>
  <c r="AW36" i="21"/>
  <c r="AW37" i="21"/>
  <c r="AW38" i="21"/>
  <c r="AW39" i="21"/>
  <c r="AW40" i="21"/>
  <c r="AW41" i="21"/>
  <c r="AV33" i="21"/>
  <c r="AV35" i="21"/>
  <c r="AV39" i="21"/>
  <c r="AV41" i="21"/>
  <c r="AR7" i="21"/>
  <c r="AR8" i="21"/>
  <c r="AR10" i="21"/>
  <c r="AR11" i="21"/>
  <c r="AR14" i="21"/>
  <c r="AR15" i="21"/>
  <c r="AR16" i="21"/>
  <c r="AR18" i="21"/>
  <c r="AR19" i="21"/>
  <c r="AR21" i="21"/>
  <c r="AR22" i="21"/>
  <c r="AR24" i="21"/>
  <c r="AR25" i="21"/>
  <c r="AR26" i="21"/>
  <c r="AR27" i="21"/>
  <c r="AR28" i="21"/>
  <c r="AR29" i="21"/>
  <c r="AR30" i="21"/>
  <c r="AR31" i="21"/>
  <c r="AR42" i="21"/>
  <c r="AR45" i="21"/>
  <c r="AR46" i="21"/>
  <c r="AR51" i="21"/>
  <c r="H52" i="21"/>
  <c r="M52" i="21" s="1"/>
  <c r="H51" i="21"/>
  <c r="M51" i="21" s="1"/>
  <c r="H50" i="21"/>
  <c r="M50" i="21" s="1"/>
  <c r="H49" i="21"/>
  <c r="M49" i="21" s="1"/>
  <c r="H48" i="21"/>
  <c r="M48" i="21" s="1"/>
  <c r="H47" i="21"/>
  <c r="M47" i="21" s="1"/>
  <c r="H46" i="21"/>
  <c r="M46" i="21" s="1"/>
  <c r="H45" i="21"/>
  <c r="M45" i="21" s="1"/>
  <c r="H44" i="21"/>
  <c r="M44" i="21" s="1"/>
  <c r="H43" i="21"/>
  <c r="M43" i="21" s="1"/>
  <c r="H42" i="21"/>
  <c r="M42" i="21" s="1"/>
  <c r="H41" i="21"/>
  <c r="M41" i="21" s="1"/>
  <c r="H40" i="21"/>
  <c r="M40" i="21" s="1"/>
  <c r="H39" i="21"/>
  <c r="M39" i="21" s="1"/>
  <c r="H38" i="21"/>
  <c r="M38" i="21" s="1"/>
  <c r="H37" i="21"/>
  <c r="M37" i="21" s="1"/>
  <c r="H36" i="21"/>
  <c r="M36" i="21" s="1"/>
  <c r="H35" i="21"/>
  <c r="M35" i="21" s="1"/>
  <c r="H34" i="21"/>
  <c r="M34" i="21" s="1"/>
  <c r="H33" i="21"/>
  <c r="M33" i="21" s="1"/>
  <c r="H32" i="21"/>
  <c r="M32" i="21" s="1"/>
  <c r="H31" i="21"/>
  <c r="M31" i="21" s="1"/>
  <c r="H30" i="21"/>
  <c r="M30" i="21" s="1"/>
  <c r="H29" i="21"/>
  <c r="M29" i="21" s="1"/>
  <c r="H28" i="21"/>
  <c r="M28" i="21" s="1"/>
  <c r="H27" i="21"/>
  <c r="M27" i="21" s="1"/>
  <c r="H26" i="21"/>
  <c r="M26" i="21" s="1"/>
  <c r="H25" i="21"/>
  <c r="M25" i="21" s="1"/>
  <c r="H24" i="21"/>
  <c r="M24" i="21" s="1"/>
  <c r="H22" i="21"/>
  <c r="M22" i="21" s="1"/>
  <c r="H21" i="21"/>
  <c r="M21" i="21" s="1"/>
  <c r="H20" i="21"/>
  <c r="M20" i="21" s="1"/>
  <c r="H19" i="21"/>
  <c r="M19" i="21" s="1"/>
  <c r="H18" i="21"/>
  <c r="M18" i="21" s="1"/>
  <c r="H17" i="21"/>
  <c r="M17" i="21" s="1"/>
  <c r="H16" i="21"/>
  <c r="M16" i="21" s="1"/>
  <c r="H15" i="21"/>
  <c r="M15" i="21" s="1"/>
  <c r="H14" i="21"/>
  <c r="M14" i="21" s="1"/>
  <c r="H13" i="21"/>
  <c r="M13" i="21" s="1"/>
  <c r="H12" i="21"/>
  <c r="M12" i="21" s="1"/>
  <c r="H11" i="21"/>
  <c r="M11" i="21" s="1"/>
  <c r="H10" i="21"/>
  <c r="M10" i="21" s="1"/>
  <c r="H9" i="21"/>
  <c r="M9" i="21" s="1"/>
  <c r="H8" i="21"/>
  <c r="M8" i="21" s="1"/>
  <c r="H7" i="21"/>
  <c r="M7" i="21" s="1"/>
  <c r="BC7" i="19"/>
  <c r="BC8" i="19"/>
  <c r="BC11" i="19"/>
  <c r="BC12" i="19"/>
  <c r="BC13" i="19"/>
  <c r="BC14" i="19"/>
  <c r="BC15" i="19"/>
  <c r="BC16" i="19"/>
  <c r="BD20" i="19"/>
  <c r="BD21" i="19"/>
  <c r="BD22" i="19"/>
  <c r="BD23" i="19"/>
  <c r="BD24" i="19"/>
  <c r="BD25" i="19"/>
  <c r="BD33" i="19"/>
  <c r="BD40" i="19"/>
  <c r="BD41" i="19"/>
  <c r="BD42" i="19"/>
  <c r="BD43" i="19"/>
  <c r="BE17" i="19"/>
  <c r="BE18" i="19"/>
  <c r="BE19" i="19"/>
  <c r="BE26" i="19"/>
  <c r="BE27" i="19"/>
  <c r="BE28" i="19"/>
  <c r="BE29" i="19"/>
  <c r="BE30" i="19"/>
  <c r="BE31" i="19"/>
  <c r="BE32" i="19"/>
  <c r="BE34" i="19"/>
  <c r="BE35" i="19"/>
  <c r="BE36" i="19"/>
  <c r="BE37" i="19"/>
  <c r="BE38" i="19"/>
  <c r="BE39" i="19"/>
  <c r="AW28" i="19"/>
  <c r="AW29" i="19"/>
  <c r="AW31" i="19"/>
  <c r="AW32" i="19"/>
  <c r="AW36" i="19"/>
  <c r="AW37" i="19"/>
  <c r="AX23" i="19"/>
  <c r="AX24" i="19"/>
  <c r="AX25" i="19"/>
  <c r="AX33" i="19"/>
  <c r="AX40" i="19"/>
  <c r="AX41" i="19"/>
  <c r="AX42" i="19"/>
  <c r="AX43" i="19"/>
  <c r="AY26" i="19"/>
  <c r="AY27" i="19"/>
  <c r="AZ46" i="19"/>
  <c r="BA46" i="19"/>
  <c r="W7" i="19"/>
  <c r="T7" i="19" s="1"/>
  <c r="W8" i="19"/>
  <c r="T8" i="19" s="1"/>
  <c r="W11" i="19"/>
  <c r="T11" i="19" s="1"/>
  <c r="W12" i="19"/>
  <c r="T12" i="19" s="1"/>
  <c r="W13" i="19"/>
  <c r="T13" i="19" s="1"/>
  <c r="W14" i="19"/>
  <c r="T14" i="19" s="1"/>
  <c r="W15" i="19"/>
  <c r="T15" i="19" s="1"/>
  <c r="W16" i="19"/>
  <c r="T16" i="19" s="1"/>
  <c r="W20" i="19"/>
  <c r="U20" i="19" s="1"/>
  <c r="W21" i="19"/>
  <c r="U21" i="19" s="1"/>
  <c r="W22" i="19"/>
  <c r="U22" i="19" s="1"/>
  <c r="W23" i="19"/>
  <c r="U23" i="19" s="1"/>
  <c r="W24" i="19"/>
  <c r="U24" i="19" s="1"/>
  <c r="W25" i="19"/>
  <c r="U25" i="19" s="1"/>
  <c r="W33" i="19"/>
  <c r="U33" i="19" s="1"/>
  <c r="W40" i="19"/>
  <c r="U40" i="19" s="1"/>
  <c r="W41" i="19"/>
  <c r="U41" i="19" s="1"/>
  <c r="W42" i="19"/>
  <c r="U42" i="19" s="1"/>
  <c r="W43" i="19"/>
  <c r="U43" i="19" s="1"/>
  <c r="W17" i="19"/>
  <c r="V17" i="19" s="1"/>
  <c r="W18" i="19"/>
  <c r="V18" i="19" s="1"/>
  <c r="W19" i="19"/>
  <c r="V19" i="19" s="1"/>
  <c r="W26" i="19"/>
  <c r="V26" i="19" s="1"/>
  <c r="W27" i="19"/>
  <c r="V27" i="19" s="1"/>
  <c r="W28" i="19"/>
  <c r="V28" i="19" s="1"/>
  <c r="W29" i="19"/>
  <c r="V29" i="19" s="1"/>
  <c r="W30" i="19"/>
  <c r="V30" i="19" s="1"/>
  <c r="W31" i="19"/>
  <c r="V31" i="19" s="1"/>
  <c r="W32" i="19"/>
  <c r="V32" i="19" s="1"/>
  <c r="W34" i="19"/>
  <c r="V34" i="19" s="1"/>
  <c r="W35" i="19"/>
  <c r="V35" i="19" s="1"/>
  <c r="W36" i="19"/>
  <c r="V36" i="19" s="1"/>
  <c r="W37" i="19"/>
  <c r="V37" i="19" s="1"/>
  <c r="W38" i="19"/>
  <c r="V38" i="19" s="1"/>
  <c r="W39" i="19"/>
  <c r="V39" i="19" s="1"/>
  <c r="BB7" i="19"/>
  <c r="BB8" i="19"/>
  <c r="BB11" i="19"/>
  <c r="BB12" i="19"/>
  <c r="BB13" i="19"/>
  <c r="BB14" i="19"/>
  <c r="BB15" i="19"/>
  <c r="BB16" i="19"/>
  <c r="BB17" i="19"/>
  <c r="BB18" i="19"/>
  <c r="BB19" i="19"/>
  <c r="BB20" i="19"/>
  <c r="BB21" i="19"/>
  <c r="BB22" i="19"/>
  <c r="BB23" i="19"/>
  <c r="BB24" i="19"/>
  <c r="BB25" i="19"/>
  <c r="BB26" i="19"/>
  <c r="BB27" i="19"/>
  <c r="BB28" i="19"/>
  <c r="BB29" i="19"/>
  <c r="BB30" i="19"/>
  <c r="BB31" i="19"/>
  <c r="BB32" i="19"/>
  <c r="BB33" i="19"/>
  <c r="BB34" i="19"/>
  <c r="BB35" i="19"/>
  <c r="BB36" i="19"/>
  <c r="BB37" i="19"/>
  <c r="BB38" i="19"/>
  <c r="BB39" i="19"/>
  <c r="BB40" i="19"/>
  <c r="BB41" i="19"/>
  <c r="BB42" i="19"/>
  <c r="BB43" i="19"/>
  <c r="AV46" i="19"/>
  <c r="AU46" i="19"/>
  <c r="AT11" i="19"/>
  <c r="AT46" i="19" s="1"/>
  <c r="AT12" i="19"/>
  <c r="AS13" i="19"/>
  <c r="AS14" i="19"/>
  <c r="AS15" i="19"/>
  <c r="AS16" i="19"/>
  <c r="AR7" i="19"/>
  <c r="AR8" i="19"/>
  <c r="AR17" i="19"/>
  <c r="AR18" i="19"/>
  <c r="AR19" i="19"/>
  <c r="AR20" i="19"/>
  <c r="AR21" i="19"/>
  <c r="AR22" i="19"/>
  <c r="AR23" i="19"/>
  <c r="AR24" i="19"/>
  <c r="AR25" i="19"/>
  <c r="AR26" i="19"/>
  <c r="AR27" i="19"/>
  <c r="AR28" i="19"/>
  <c r="AR29" i="19"/>
  <c r="AR30" i="19"/>
  <c r="AR31" i="19"/>
  <c r="AR32" i="19"/>
  <c r="AR33" i="19"/>
  <c r="AR34" i="19"/>
  <c r="AR35" i="19"/>
  <c r="H43" i="19"/>
  <c r="M43" i="19" s="1"/>
  <c r="H42" i="19"/>
  <c r="M42" i="19" s="1"/>
  <c r="H41" i="19"/>
  <c r="M41" i="19" s="1"/>
  <c r="H40" i="19"/>
  <c r="M40" i="19" s="1"/>
  <c r="H39" i="19"/>
  <c r="M39" i="19" s="1"/>
  <c r="H38" i="19"/>
  <c r="M38" i="19" s="1"/>
  <c r="H37" i="19"/>
  <c r="M37" i="19" s="1"/>
  <c r="H36" i="19"/>
  <c r="M36" i="19" s="1"/>
  <c r="H35" i="19"/>
  <c r="M35" i="19" s="1"/>
  <c r="M34" i="19"/>
  <c r="AP34" i="19" s="1"/>
  <c r="H33" i="19"/>
  <c r="M33" i="19" s="1"/>
  <c r="H32" i="19"/>
  <c r="M32" i="19" s="1"/>
  <c r="AP32" i="19" s="1"/>
  <c r="H31" i="19"/>
  <c r="M31" i="19" s="1"/>
  <c r="H30" i="19"/>
  <c r="M30" i="19" s="1"/>
  <c r="AP30" i="19" s="1"/>
  <c r="H29" i="19"/>
  <c r="M29" i="19" s="1"/>
  <c r="H28" i="19"/>
  <c r="M28" i="19" s="1"/>
  <c r="AP28" i="19" s="1"/>
  <c r="H27" i="19"/>
  <c r="M27" i="19" s="1"/>
  <c r="H26" i="19"/>
  <c r="M26" i="19" s="1"/>
  <c r="AP26" i="19" s="1"/>
  <c r="H25" i="19"/>
  <c r="M25" i="19" s="1"/>
  <c r="H24" i="19"/>
  <c r="M24" i="19" s="1"/>
  <c r="AP24" i="19" s="1"/>
  <c r="H23" i="19"/>
  <c r="M23" i="19" s="1"/>
  <c r="H22" i="19"/>
  <c r="M22" i="19" s="1"/>
  <c r="AP22" i="19" s="1"/>
  <c r="H21" i="19"/>
  <c r="M21" i="19" s="1"/>
  <c r="H20" i="19"/>
  <c r="M20" i="19" s="1"/>
  <c r="AP20" i="19" s="1"/>
  <c r="H19" i="19"/>
  <c r="M19" i="19" s="1"/>
  <c r="H18" i="19"/>
  <c r="M18" i="19"/>
  <c r="AP18" i="19" s="1"/>
  <c r="H17" i="19"/>
  <c r="M17" i="19" s="1"/>
  <c r="N17" i="19" s="1"/>
  <c r="H16" i="19"/>
  <c r="M16" i="19" s="1"/>
  <c r="AP16" i="19" s="1"/>
  <c r="H15" i="19"/>
  <c r="M15" i="19" s="1"/>
  <c r="H14" i="19"/>
  <c r="M14" i="19" s="1"/>
  <c r="AP14" i="19" s="1"/>
  <c r="H13" i="19"/>
  <c r="M13" i="19" s="1"/>
  <c r="H12" i="19"/>
  <c r="M12" i="19" s="1"/>
  <c r="AP12" i="19" s="1"/>
  <c r="H11" i="19"/>
  <c r="M11" i="19" s="1"/>
  <c r="H8" i="19"/>
  <c r="M8" i="19" s="1"/>
  <c r="H7" i="19"/>
  <c r="M7" i="19" s="1"/>
  <c r="AP7" i="19" s="1"/>
  <c r="BH7" i="18"/>
  <c r="BH54" i="18" s="1"/>
  <c r="BH58" i="18" s="1"/>
  <c r="BI14" i="18"/>
  <c r="BI15" i="18"/>
  <c r="BJ23" i="18"/>
  <c r="BJ24" i="18"/>
  <c r="BJ25" i="18"/>
  <c r="BJ26" i="18"/>
  <c r="BJ27" i="18"/>
  <c r="BJ28" i="18"/>
  <c r="BJ29" i="18"/>
  <c r="BJ30" i="18"/>
  <c r="BK8" i="18"/>
  <c r="BK9" i="18"/>
  <c r="BK10" i="18"/>
  <c r="BK11" i="18"/>
  <c r="BK12" i="18"/>
  <c r="BK13" i="18"/>
  <c r="BL16" i="18"/>
  <c r="BL17" i="18"/>
  <c r="BL18" i="18"/>
  <c r="BL19" i="18"/>
  <c r="BL20" i="18"/>
  <c r="BL21" i="18"/>
  <c r="BL22" i="18"/>
  <c r="BM31" i="18"/>
  <c r="BM32" i="18"/>
  <c r="BM33" i="18"/>
  <c r="BM34" i="18"/>
  <c r="BM35" i="18"/>
  <c r="BM36" i="18"/>
  <c r="BM37" i="18"/>
  <c r="BM38" i="18"/>
  <c r="BM39" i="18"/>
  <c r="BM40" i="18"/>
  <c r="BM41" i="18"/>
  <c r="BM42" i="18"/>
  <c r="BM43" i="18"/>
  <c r="BM44" i="18"/>
  <c r="BM45" i="18"/>
  <c r="BM46" i="18"/>
  <c r="BM47" i="18"/>
  <c r="BM48" i="18"/>
  <c r="BM49" i="18"/>
  <c r="BM50" i="18"/>
  <c r="BM51" i="18"/>
  <c r="BD7" i="18"/>
  <c r="BD8" i="18"/>
  <c r="BD9" i="18"/>
  <c r="BD10" i="18"/>
  <c r="BD11" i="18"/>
  <c r="BD12" i="18"/>
  <c r="BD13" i="18"/>
  <c r="BD15" i="18"/>
  <c r="BE14" i="18"/>
  <c r="BE16" i="18"/>
  <c r="BE17" i="18"/>
  <c r="BE18" i="18"/>
  <c r="BE19" i="18"/>
  <c r="BE20" i="18"/>
  <c r="BE21" i="18"/>
  <c r="BE22" i="18"/>
  <c r="BE41" i="18"/>
  <c r="BE42" i="18"/>
  <c r="BE44" i="18"/>
  <c r="BE51" i="18"/>
  <c r="BF23" i="18"/>
  <c r="BF24" i="18"/>
  <c r="BF25" i="18"/>
  <c r="BF26" i="18"/>
  <c r="BF27" i="18"/>
  <c r="BF28" i="18"/>
  <c r="BF29" i="18"/>
  <c r="BF30" i="18"/>
  <c r="BF31" i="18"/>
  <c r="BF32" i="18"/>
  <c r="BF33" i="18"/>
  <c r="BF34" i="18"/>
  <c r="BF35" i="18"/>
  <c r="BF36" i="18"/>
  <c r="BF37" i="18"/>
  <c r="BF38" i="18"/>
  <c r="BF39" i="18"/>
  <c r="BF40" i="18"/>
  <c r="BF43" i="18"/>
  <c r="BF45" i="18"/>
  <c r="BF46" i="18"/>
  <c r="BF47" i="18"/>
  <c r="BF48" i="18"/>
  <c r="BF49" i="18"/>
  <c r="BF50" i="18"/>
  <c r="AX32" i="18"/>
  <c r="AX34" i="18"/>
  <c r="AX40" i="18"/>
  <c r="AX50" i="18"/>
  <c r="W7" i="18"/>
  <c r="T7" i="18" s="1"/>
  <c r="W8" i="18"/>
  <c r="T8" i="18" s="1"/>
  <c r="W9" i="18"/>
  <c r="T9" i="18"/>
  <c r="W10" i="18"/>
  <c r="T10" i="18" s="1"/>
  <c r="W11" i="18"/>
  <c r="T11" i="18" s="1"/>
  <c r="W12" i="18"/>
  <c r="T12" i="18" s="1"/>
  <c r="W13" i="18"/>
  <c r="T13" i="18" s="1"/>
  <c r="W15" i="18"/>
  <c r="T15" i="18" s="1"/>
  <c r="W14" i="18"/>
  <c r="U14" i="18" s="1"/>
  <c r="W16" i="18"/>
  <c r="U16" i="18" s="1"/>
  <c r="W17" i="18"/>
  <c r="U17" i="18" s="1"/>
  <c r="W18" i="18"/>
  <c r="U18" i="18" s="1"/>
  <c r="W19" i="18"/>
  <c r="U19" i="18" s="1"/>
  <c r="W20" i="18"/>
  <c r="U20" i="18"/>
  <c r="W21" i="18"/>
  <c r="U21" i="18" s="1"/>
  <c r="W22" i="18"/>
  <c r="U22" i="18" s="1"/>
  <c r="W41" i="18"/>
  <c r="U41" i="18" s="1"/>
  <c r="W42" i="18"/>
  <c r="U42" i="18"/>
  <c r="W44" i="18"/>
  <c r="U44" i="18" s="1"/>
  <c r="W51" i="18"/>
  <c r="U51" i="18" s="1"/>
  <c r="W23" i="18"/>
  <c r="V23" i="18" s="1"/>
  <c r="W24" i="18"/>
  <c r="V24" i="18" s="1"/>
  <c r="W25" i="18"/>
  <c r="V25" i="18" s="1"/>
  <c r="W26" i="18"/>
  <c r="V26" i="18"/>
  <c r="W27" i="18"/>
  <c r="V27" i="18" s="1"/>
  <c r="W28" i="18"/>
  <c r="V28" i="18" s="1"/>
  <c r="W29" i="18"/>
  <c r="V29" i="18" s="1"/>
  <c r="W30" i="18"/>
  <c r="V30" i="18" s="1"/>
  <c r="W31" i="18"/>
  <c r="V31" i="18" s="1"/>
  <c r="W32" i="18"/>
  <c r="V32" i="18"/>
  <c r="W33" i="18"/>
  <c r="V33" i="18" s="1"/>
  <c r="W34" i="18"/>
  <c r="V34" i="18" s="1"/>
  <c r="W35" i="18"/>
  <c r="V35" i="18" s="1"/>
  <c r="W36" i="18"/>
  <c r="V36" i="18"/>
  <c r="W37" i="18"/>
  <c r="V37" i="18" s="1"/>
  <c r="W38" i="18"/>
  <c r="V38" i="18" s="1"/>
  <c r="W39" i="18"/>
  <c r="V39" i="18" s="1"/>
  <c r="W40" i="18"/>
  <c r="V40" i="18" s="1"/>
  <c r="W43" i="18"/>
  <c r="V43" i="18" s="1"/>
  <c r="W45" i="18"/>
  <c r="V45" i="18"/>
  <c r="W46" i="18"/>
  <c r="V46" i="18" s="1"/>
  <c r="W47" i="18"/>
  <c r="V47" i="18" s="1"/>
  <c r="W48" i="18"/>
  <c r="V48" i="18" s="1"/>
  <c r="W49" i="18"/>
  <c r="V49" i="18" s="1"/>
  <c r="W50" i="18"/>
  <c r="V50" i="18" s="1"/>
  <c r="BC7" i="18"/>
  <c r="BC8" i="18"/>
  <c r="BC9" i="18"/>
  <c r="BC10" i="18"/>
  <c r="BC11" i="18"/>
  <c r="BC12" i="18"/>
  <c r="BC13" i="18"/>
  <c r="BC14" i="18"/>
  <c r="BC15" i="18"/>
  <c r="BC16" i="18"/>
  <c r="BC17" i="18"/>
  <c r="BC18" i="18"/>
  <c r="BC19" i="18"/>
  <c r="BC20" i="18"/>
  <c r="BC21" i="18"/>
  <c r="BC22" i="18"/>
  <c r="BC23" i="18"/>
  <c r="BC24" i="18"/>
  <c r="BC25" i="18"/>
  <c r="BC26" i="18"/>
  <c r="BC27" i="18"/>
  <c r="BC28" i="18"/>
  <c r="BC29" i="18"/>
  <c r="BC30" i="18"/>
  <c r="BC31" i="18"/>
  <c r="BC32" i="18"/>
  <c r="BC33" i="18"/>
  <c r="BC34" i="18"/>
  <c r="BC35" i="18"/>
  <c r="BC36" i="18"/>
  <c r="BC37" i="18"/>
  <c r="BC38" i="18"/>
  <c r="BC39" i="18"/>
  <c r="BC40" i="18"/>
  <c r="BC41" i="18"/>
  <c r="BC42" i="18"/>
  <c r="BC43" i="18"/>
  <c r="BC44" i="18"/>
  <c r="BC45" i="18"/>
  <c r="BC46" i="18"/>
  <c r="BC47" i="18"/>
  <c r="BC48" i="18"/>
  <c r="BC49" i="18"/>
  <c r="BC50" i="18"/>
  <c r="BC51" i="18"/>
  <c r="BB14" i="18"/>
  <c r="BB54" i="18" s="1"/>
  <c r="BB58" i="18" s="1"/>
  <c r="BA20" i="18"/>
  <c r="BA31" i="18"/>
  <c r="BA37" i="18"/>
  <c r="BA38" i="18"/>
  <c r="BA39" i="18"/>
  <c r="AZ35" i="18"/>
  <c r="AZ36" i="18"/>
  <c r="AZ45" i="18"/>
  <c r="AZ46" i="18"/>
  <c r="AZ47" i="18"/>
  <c r="AZ48" i="18"/>
  <c r="AZ49" i="18"/>
  <c r="AY41" i="18"/>
  <c r="AY42" i="18"/>
  <c r="AY44" i="18"/>
  <c r="AY51" i="18"/>
  <c r="AW31" i="18"/>
  <c r="AW32" i="18"/>
  <c r="AW33" i="18"/>
  <c r="AW34" i="18"/>
  <c r="AW35" i="18"/>
  <c r="AW36" i="18"/>
  <c r="AW37" i="18"/>
  <c r="AW38" i="18"/>
  <c r="AW39" i="18"/>
  <c r="AW40" i="18"/>
  <c r="AV32" i="18"/>
  <c r="AV34" i="18"/>
  <c r="AV38" i="18"/>
  <c r="AV40" i="18"/>
  <c r="AR7" i="18"/>
  <c r="AR8" i="18"/>
  <c r="AR10" i="18"/>
  <c r="AR11" i="18"/>
  <c r="AR14" i="18"/>
  <c r="AR15" i="18"/>
  <c r="AR16" i="18"/>
  <c r="AR18" i="18"/>
  <c r="AR19" i="18"/>
  <c r="AR21" i="18"/>
  <c r="AR22" i="18"/>
  <c r="AR23" i="18"/>
  <c r="AR24" i="18"/>
  <c r="AR25" i="18"/>
  <c r="AR26" i="18"/>
  <c r="AR27" i="18"/>
  <c r="AR28" i="18"/>
  <c r="AR29" i="18"/>
  <c r="AR30" i="18"/>
  <c r="AR41" i="18"/>
  <c r="AR44" i="18"/>
  <c r="AR45" i="18"/>
  <c r="AR50" i="18"/>
  <c r="H51" i="18"/>
  <c r="M51" i="18" s="1"/>
  <c r="H50" i="18"/>
  <c r="M50" i="18" s="1"/>
  <c r="H49" i="18"/>
  <c r="M49" i="18" s="1"/>
  <c r="H48" i="18"/>
  <c r="M48" i="18" s="1"/>
  <c r="H47" i="18"/>
  <c r="M47" i="18" s="1"/>
  <c r="H46" i="18"/>
  <c r="M46" i="18" s="1"/>
  <c r="H45" i="18"/>
  <c r="M45" i="18" s="1"/>
  <c r="H44" i="18"/>
  <c r="M44" i="18" s="1"/>
  <c r="H43" i="18"/>
  <c r="M43" i="18" s="1"/>
  <c r="H42" i="18"/>
  <c r="M42" i="18" s="1"/>
  <c r="H41" i="18"/>
  <c r="M41" i="18" s="1"/>
  <c r="H40" i="18"/>
  <c r="M40" i="18" s="1"/>
  <c r="H39" i="18"/>
  <c r="M39" i="18" s="1"/>
  <c r="H38" i="18"/>
  <c r="M38" i="18" s="1"/>
  <c r="H37" i="18"/>
  <c r="M37" i="18" s="1"/>
  <c r="H36" i="18"/>
  <c r="M36" i="18" s="1"/>
  <c r="H35" i="18"/>
  <c r="M35" i="18" s="1"/>
  <c r="H34" i="18"/>
  <c r="M34" i="18" s="1"/>
  <c r="H33" i="18"/>
  <c r="M33" i="18" s="1"/>
  <c r="H32" i="18"/>
  <c r="M32" i="18" s="1"/>
  <c r="H31" i="18"/>
  <c r="M31" i="18" s="1"/>
  <c r="H30" i="18"/>
  <c r="M30" i="18" s="1"/>
  <c r="H29" i="18"/>
  <c r="M29" i="18" s="1"/>
  <c r="H28" i="18"/>
  <c r="M28" i="18" s="1"/>
  <c r="H27" i="18"/>
  <c r="M27" i="18" s="1"/>
  <c r="H26" i="18"/>
  <c r="M26" i="18" s="1"/>
  <c r="H25" i="18"/>
  <c r="M25" i="18" s="1"/>
  <c r="H24" i="18"/>
  <c r="M24" i="18" s="1"/>
  <c r="H23" i="18"/>
  <c r="M23" i="18" s="1"/>
  <c r="H22" i="18"/>
  <c r="M22" i="18" s="1"/>
  <c r="H21" i="18"/>
  <c r="M21" i="18" s="1"/>
  <c r="H20" i="18"/>
  <c r="M20" i="18" s="1"/>
  <c r="H19" i="18"/>
  <c r="M19" i="18" s="1"/>
  <c r="H18" i="18"/>
  <c r="M18" i="18" s="1"/>
  <c r="H17" i="18"/>
  <c r="M17" i="18" s="1"/>
  <c r="H16" i="18"/>
  <c r="M16" i="18" s="1"/>
  <c r="H15" i="18"/>
  <c r="M15" i="18" s="1"/>
  <c r="H14" i="18"/>
  <c r="M14" i="18" s="1"/>
  <c r="H13" i="18"/>
  <c r="M13" i="18" s="1"/>
  <c r="H12" i="18"/>
  <c r="M12" i="18" s="1"/>
  <c r="H11" i="18"/>
  <c r="M11" i="18" s="1"/>
  <c r="H10" i="18"/>
  <c r="M10" i="18" s="1"/>
  <c r="H9" i="18"/>
  <c r="M9" i="18" s="1"/>
  <c r="H8" i="18"/>
  <c r="M8" i="18" s="1"/>
  <c r="H7" i="18"/>
  <c r="M7" i="18" s="1"/>
  <c r="BD7" i="16"/>
  <c r="BD8" i="16"/>
  <c r="BD9" i="16"/>
  <c r="BD10" i="16"/>
  <c r="BD11" i="16"/>
  <c r="BD12" i="16"/>
  <c r="BD13" i="16"/>
  <c r="BD14" i="16"/>
  <c r="BD15" i="16"/>
  <c r="BD16" i="16"/>
  <c r="BD17" i="16"/>
  <c r="BD18" i="16"/>
  <c r="BE22" i="16"/>
  <c r="BE23" i="16"/>
  <c r="BE24" i="16"/>
  <c r="BE25" i="16"/>
  <c r="BE26" i="16"/>
  <c r="BE27" i="16"/>
  <c r="BE35" i="16"/>
  <c r="BE42" i="16"/>
  <c r="BE43" i="16"/>
  <c r="BE44" i="16"/>
  <c r="BE45" i="16"/>
  <c r="BF19" i="16"/>
  <c r="BF20" i="16"/>
  <c r="BF48" i="16" s="1"/>
  <c r="BF54" i="18" s="1"/>
  <c r="BF21" i="16"/>
  <c r="BF28" i="16"/>
  <c r="BF29" i="16"/>
  <c r="BF30" i="16"/>
  <c r="BF31" i="16"/>
  <c r="BF32" i="16"/>
  <c r="BF33" i="16"/>
  <c r="BF34" i="16"/>
  <c r="BF36" i="16"/>
  <c r="BF37" i="16"/>
  <c r="BF38" i="16"/>
  <c r="BF39" i="16"/>
  <c r="BF40" i="16"/>
  <c r="BF41" i="16"/>
  <c r="AX30" i="16"/>
  <c r="AX31" i="16"/>
  <c r="AX33" i="16"/>
  <c r="AX34" i="16"/>
  <c r="AX38" i="16"/>
  <c r="AX39" i="16"/>
  <c r="AY25" i="16"/>
  <c r="AY26" i="16"/>
  <c r="AY27" i="16"/>
  <c r="AY35" i="16"/>
  <c r="AY42" i="16"/>
  <c r="AY43" i="16"/>
  <c r="AY44" i="16"/>
  <c r="AY45" i="16"/>
  <c r="AZ28" i="16"/>
  <c r="AZ29" i="16"/>
  <c r="BA48" i="16"/>
  <c r="BB48" i="16"/>
  <c r="W7" i="16"/>
  <c r="T7" i="16" s="1"/>
  <c r="W8" i="16"/>
  <c r="T8" i="16" s="1"/>
  <c r="W9" i="16"/>
  <c r="T9" i="16" s="1"/>
  <c r="W10" i="16"/>
  <c r="T10" i="16" s="1"/>
  <c r="W11" i="16"/>
  <c r="T11" i="16" s="1"/>
  <c r="W12" i="16"/>
  <c r="T12" i="16" s="1"/>
  <c r="W13" i="16"/>
  <c r="T13" i="16" s="1"/>
  <c r="W14" i="16"/>
  <c r="T14" i="16" s="1"/>
  <c r="W15" i="16"/>
  <c r="T15" i="16" s="1"/>
  <c r="W16" i="16"/>
  <c r="T16" i="16" s="1"/>
  <c r="W17" i="16"/>
  <c r="T17" i="16" s="1"/>
  <c r="W18" i="16"/>
  <c r="T18" i="16" s="1"/>
  <c r="W22" i="16"/>
  <c r="U22" i="16" s="1"/>
  <c r="W23" i="16"/>
  <c r="U23" i="16" s="1"/>
  <c r="W24" i="16"/>
  <c r="U24" i="16" s="1"/>
  <c r="W25" i="16"/>
  <c r="U25" i="16"/>
  <c r="W26" i="16"/>
  <c r="U26" i="16" s="1"/>
  <c r="W27" i="16"/>
  <c r="U27" i="16"/>
  <c r="W35" i="16"/>
  <c r="U35" i="16" s="1"/>
  <c r="W42" i="16"/>
  <c r="U42" i="16" s="1"/>
  <c r="W43" i="16"/>
  <c r="U43" i="16" s="1"/>
  <c r="W44" i="16"/>
  <c r="U44" i="16"/>
  <c r="W45" i="16"/>
  <c r="U45" i="16" s="1"/>
  <c r="W19" i="16"/>
  <c r="V19" i="16" s="1"/>
  <c r="W20" i="16"/>
  <c r="V20" i="16" s="1"/>
  <c r="W21" i="16"/>
  <c r="V21" i="16" s="1"/>
  <c r="W28" i="16"/>
  <c r="V28" i="16" s="1"/>
  <c r="W29" i="16"/>
  <c r="V29" i="16" s="1"/>
  <c r="W30" i="16"/>
  <c r="V30" i="16" s="1"/>
  <c r="W31" i="16"/>
  <c r="V31" i="16" s="1"/>
  <c r="W32" i="16"/>
  <c r="V32" i="16" s="1"/>
  <c r="W33" i="16"/>
  <c r="V33" i="16" s="1"/>
  <c r="W34" i="16"/>
  <c r="V34" i="16" s="1"/>
  <c r="W36" i="16"/>
  <c r="V36" i="16" s="1"/>
  <c r="W37" i="16"/>
  <c r="V37" i="16" s="1"/>
  <c r="W38" i="16"/>
  <c r="V38" i="16" s="1"/>
  <c r="W39" i="16"/>
  <c r="V39" i="16" s="1"/>
  <c r="W40" i="16"/>
  <c r="V40" i="16" s="1"/>
  <c r="W41" i="16"/>
  <c r="V41" i="16" s="1"/>
  <c r="BC7" i="16"/>
  <c r="BC8" i="16"/>
  <c r="BC9" i="16"/>
  <c r="BC10" i="16"/>
  <c r="BC11" i="16"/>
  <c r="BC12" i="16"/>
  <c r="BC13" i="16"/>
  <c r="BC14" i="16"/>
  <c r="BC15" i="16"/>
  <c r="BC16" i="16"/>
  <c r="BC17" i="16"/>
  <c r="BC18" i="16"/>
  <c r="BC19" i="16"/>
  <c r="BC20" i="16"/>
  <c r="BC21" i="16"/>
  <c r="BC22" i="16"/>
  <c r="BC23" i="16"/>
  <c r="BC24" i="16"/>
  <c r="BC25" i="16"/>
  <c r="BC26" i="16"/>
  <c r="BC27" i="16"/>
  <c r="BC28" i="16"/>
  <c r="BC29" i="16"/>
  <c r="BC30" i="16"/>
  <c r="BC31" i="16"/>
  <c r="BC32" i="16"/>
  <c r="BC33" i="16"/>
  <c r="BC34" i="16"/>
  <c r="BC35" i="16"/>
  <c r="BC36" i="16"/>
  <c r="BC37" i="16"/>
  <c r="BC38" i="16"/>
  <c r="BC39" i="16"/>
  <c r="BC40" i="16"/>
  <c r="BC41" i="16"/>
  <c r="BC42" i="16"/>
  <c r="BC43" i="16"/>
  <c r="BC44" i="16"/>
  <c r="BC45" i="16"/>
  <c r="AW48" i="16"/>
  <c r="AV48" i="16"/>
  <c r="AU12" i="16"/>
  <c r="AU13" i="16"/>
  <c r="AU14" i="16"/>
  <c r="AT10" i="16"/>
  <c r="AT11" i="16"/>
  <c r="AS15" i="16"/>
  <c r="AS16" i="16"/>
  <c r="AS17" i="16"/>
  <c r="AS18" i="16"/>
  <c r="AR7" i="16"/>
  <c r="AR48" i="16" s="1"/>
  <c r="AR8" i="16"/>
  <c r="AR9" i="16"/>
  <c r="AR19" i="16"/>
  <c r="AR20" i="16"/>
  <c r="AR21" i="16"/>
  <c r="AR22" i="16"/>
  <c r="AR23" i="16"/>
  <c r="AR24" i="16"/>
  <c r="AR25" i="16"/>
  <c r="AR26" i="16"/>
  <c r="AR27" i="16"/>
  <c r="AR28" i="16"/>
  <c r="AR29" i="16"/>
  <c r="AR30" i="16"/>
  <c r="AR31" i="16"/>
  <c r="AR32" i="16"/>
  <c r="AR33" i="16"/>
  <c r="AR34" i="16"/>
  <c r="AR35" i="16"/>
  <c r="AR36" i="16"/>
  <c r="AR37" i="16"/>
  <c r="H45" i="16"/>
  <c r="M45" i="16"/>
  <c r="AP45" i="16" s="1"/>
  <c r="H44" i="16"/>
  <c r="M44" i="16"/>
  <c r="AP44" i="16" s="1"/>
  <c r="H43" i="16"/>
  <c r="M43" i="16"/>
  <c r="AP43" i="16" s="1"/>
  <c r="H42" i="16"/>
  <c r="M42" i="16"/>
  <c r="AP42" i="16" s="1"/>
  <c r="H41" i="16"/>
  <c r="M41" i="16"/>
  <c r="AP41" i="16" s="1"/>
  <c r="H40" i="16"/>
  <c r="M40" i="16"/>
  <c r="AP40" i="16" s="1"/>
  <c r="H39" i="16"/>
  <c r="M39" i="16"/>
  <c r="AP39" i="16" s="1"/>
  <c r="H38" i="16"/>
  <c r="M38" i="16"/>
  <c r="AP38" i="16" s="1"/>
  <c r="H37" i="16"/>
  <c r="M37" i="16"/>
  <c r="AP37" i="16" s="1"/>
  <c r="H36" i="16"/>
  <c r="M36" i="16"/>
  <c r="AP36" i="16" s="1"/>
  <c r="H35" i="16"/>
  <c r="M35" i="16"/>
  <c r="AP35" i="16" s="1"/>
  <c r="H34" i="16"/>
  <c r="M34" i="16"/>
  <c r="AP34" i="16" s="1"/>
  <c r="H33" i="16"/>
  <c r="M33" i="16"/>
  <c r="AP33" i="16" s="1"/>
  <c r="H32" i="16"/>
  <c r="M32" i="16"/>
  <c r="N32" i="16" s="1"/>
  <c r="AP32" i="16"/>
  <c r="H31" i="16"/>
  <c r="M31" i="16"/>
  <c r="N31" i="16" s="1"/>
  <c r="AP31" i="16"/>
  <c r="H30" i="16"/>
  <c r="M30" i="16"/>
  <c r="N30" i="16" s="1"/>
  <c r="AP30" i="16"/>
  <c r="H29" i="16"/>
  <c r="M29" i="16"/>
  <c r="N29" i="16" s="1"/>
  <c r="AP29" i="16"/>
  <c r="H28" i="16"/>
  <c r="M28" i="16"/>
  <c r="N28" i="16" s="1"/>
  <c r="AP28" i="16"/>
  <c r="H27" i="16"/>
  <c r="M27" i="16"/>
  <c r="N27" i="16" s="1"/>
  <c r="AP27" i="16"/>
  <c r="H26" i="16"/>
  <c r="M26" i="16"/>
  <c r="N26" i="16" s="1"/>
  <c r="AP26" i="16"/>
  <c r="H25" i="16"/>
  <c r="M25" i="16"/>
  <c r="N25" i="16" s="1"/>
  <c r="AP25" i="16"/>
  <c r="H24" i="16"/>
  <c r="M24" i="16"/>
  <c r="N24" i="16" s="1"/>
  <c r="AP24" i="16"/>
  <c r="H23" i="16"/>
  <c r="M23" i="16"/>
  <c r="N23" i="16" s="1"/>
  <c r="AP23" i="16"/>
  <c r="H22" i="16"/>
  <c r="M22" i="16"/>
  <c r="N22" i="16" s="1"/>
  <c r="AP22" i="16"/>
  <c r="H21" i="16"/>
  <c r="M21" i="16"/>
  <c r="N21" i="16" s="1"/>
  <c r="AP21" i="16"/>
  <c r="H20" i="16"/>
  <c r="M20" i="16"/>
  <c r="N20" i="16" s="1"/>
  <c r="AP20" i="16"/>
  <c r="H19" i="16"/>
  <c r="M19" i="16"/>
  <c r="N19" i="16" s="1"/>
  <c r="AP19" i="16"/>
  <c r="H18" i="16"/>
  <c r="M18" i="16"/>
  <c r="N18" i="16" s="1"/>
  <c r="AP18" i="16"/>
  <c r="H17" i="16"/>
  <c r="M17" i="16"/>
  <c r="N17" i="16" s="1"/>
  <c r="AP17" i="16"/>
  <c r="H16" i="16"/>
  <c r="M16" i="16"/>
  <c r="N16" i="16" s="1"/>
  <c r="AP16" i="16"/>
  <c r="H15" i="16"/>
  <c r="M15" i="16"/>
  <c r="N15" i="16" s="1"/>
  <c r="AP15" i="16"/>
  <c r="H14" i="16"/>
  <c r="M14" i="16"/>
  <c r="N14" i="16" s="1"/>
  <c r="AP14" i="16"/>
  <c r="H13" i="16"/>
  <c r="M13" i="16"/>
  <c r="N13" i="16" s="1"/>
  <c r="AP13" i="16"/>
  <c r="H12" i="16"/>
  <c r="M12" i="16"/>
  <c r="N12" i="16" s="1"/>
  <c r="AP12" i="16"/>
  <c r="H11" i="16"/>
  <c r="M11" i="16"/>
  <c r="N11" i="16" s="1"/>
  <c r="AP11" i="16"/>
  <c r="H10" i="16"/>
  <c r="M10" i="16"/>
  <c r="N10" i="16" s="1"/>
  <c r="AP10" i="16"/>
  <c r="H9" i="16"/>
  <c r="M9" i="16"/>
  <c r="N9" i="16" s="1"/>
  <c r="AP9" i="16"/>
  <c r="H8" i="16"/>
  <c r="M8" i="16"/>
  <c r="N8" i="16" s="1"/>
  <c r="AP8" i="16"/>
  <c r="H7" i="16"/>
  <c r="M7" i="16"/>
  <c r="N7" i="16" s="1"/>
  <c r="AP7" i="16"/>
  <c r="H44" i="9"/>
  <c r="M44" i="9"/>
  <c r="H43" i="9"/>
  <c r="M43" i="9" s="1"/>
  <c r="H42" i="9"/>
  <c r="M42" i="9"/>
  <c r="H40" i="9"/>
  <c r="M40" i="9" s="1"/>
  <c r="H39" i="9"/>
  <c r="M39" i="9"/>
  <c r="H38" i="9"/>
  <c r="M38" i="9" s="1"/>
  <c r="H32" i="9"/>
  <c r="M32" i="9"/>
  <c r="H29" i="9"/>
  <c r="M29" i="9" s="1"/>
  <c r="H28" i="9"/>
  <c r="M28" i="9"/>
  <c r="H27" i="9"/>
  <c r="M27" i="9" s="1"/>
  <c r="BF21" i="9"/>
  <c r="BC21" i="9"/>
  <c r="AR21" i="9"/>
  <c r="H21" i="9"/>
  <c r="M21" i="9"/>
  <c r="AP21" i="9"/>
  <c r="W21" i="9"/>
  <c r="V21" i="9" s="1"/>
  <c r="N21" i="9"/>
  <c r="BF20" i="9"/>
  <c r="BC20" i="9"/>
  <c r="AR20" i="9"/>
  <c r="H20" i="9"/>
  <c r="M20" i="9"/>
  <c r="AP20" i="9"/>
  <c r="W20" i="9"/>
  <c r="V20" i="9" s="1"/>
  <c r="N20" i="9"/>
  <c r="BF19" i="9"/>
  <c r="BC19" i="9"/>
  <c r="AR19" i="9"/>
  <c r="H19" i="9"/>
  <c r="M19" i="9"/>
  <c r="AP19" i="9" s="1"/>
  <c r="W19" i="9"/>
  <c r="V19" i="9" s="1"/>
  <c r="N19" i="9"/>
  <c r="W7" i="9"/>
  <c r="T7" i="9" s="1"/>
  <c r="W8" i="9"/>
  <c r="T8" i="9" s="1"/>
  <c r="W9" i="9"/>
  <c r="T9" i="9" s="1"/>
  <c r="W10" i="9"/>
  <c r="T10" i="9"/>
  <c r="W11" i="9"/>
  <c r="T11" i="9" s="1"/>
  <c r="W12" i="9"/>
  <c r="T12" i="9" s="1"/>
  <c r="W13" i="9"/>
  <c r="T13" i="9" s="1"/>
  <c r="W14" i="9"/>
  <c r="T14" i="9" s="1"/>
  <c r="W15" i="9"/>
  <c r="T15" i="9" s="1"/>
  <c r="W16" i="9"/>
  <c r="T16" i="9" s="1"/>
  <c r="W17" i="9"/>
  <c r="T17" i="9" s="1"/>
  <c r="W18" i="9"/>
  <c r="T18" i="9"/>
  <c r="W22" i="9"/>
  <c r="U22" i="9" s="1"/>
  <c r="W23" i="9"/>
  <c r="U23" i="9" s="1"/>
  <c r="W24" i="9"/>
  <c r="U24" i="9" s="1"/>
  <c r="W25" i="9"/>
  <c r="U25" i="9"/>
  <c r="W26" i="9"/>
  <c r="U26" i="9" s="1"/>
  <c r="W27" i="9"/>
  <c r="U27" i="9" s="1"/>
  <c r="W35" i="9"/>
  <c r="U35" i="9" s="1"/>
  <c r="W42" i="9"/>
  <c r="U42" i="9" s="1"/>
  <c r="W43" i="9"/>
  <c r="U43" i="9" s="1"/>
  <c r="W44" i="9"/>
  <c r="U44" i="9" s="1"/>
  <c r="W45" i="9"/>
  <c r="U45" i="9" s="1"/>
  <c r="W28" i="9"/>
  <c r="V28" i="9" s="1"/>
  <c r="W29" i="9"/>
  <c r="V29" i="9"/>
  <c r="W30" i="9"/>
  <c r="V30" i="9" s="1"/>
  <c r="W31" i="9"/>
  <c r="V31" i="9" s="1"/>
  <c r="W32" i="9"/>
  <c r="V32" i="9" s="1"/>
  <c r="W33" i="9"/>
  <c r="V33" i="9"/>
  <c r="W34" i="9"/>
  <c r="V34" i="9" s="1"/>
  <c r="W36" i="9"/>
  <c r="V36" i="9"/>
  <c r="W37" i="9"/>
  <c r="V37" i="9" s="1"/>
  <c r="W38" i="9"/>
  <c r="V38" i="9" s="1"/>
  <c r="W39" i="9"/>
  <c r="V39" i="9" s="1"/>
  <c r="W40" i="9"/>
  <c r="V40" i="9" s="1"/>
  <c r="W41" i="9"/>
  <c r="V41" i="9" s="1"/>
  <c r="BD7" i="9"/>
  <c r="BD8" i="9"/>
  <c r="BD9" i="9"/>
  <c r="BD10" i="9"/>
  <c r="BD11" i="9"/>
  <c r="BD12" i="9"/>
  <c r="BD13" i="9"/>
  <c r="BD14" i="9"/>
  <c r="BD15" i="9"/>
  <c r="BD16" i="9"/>
  <c r="BD17" i="9"/>
  <c r="BD18" i="9"/>
  <c r="BE22" i="9"/>
  <c r="BE23" i="9"/>
  <c r="BE24" i="9"/>
  <c r="BE25" i="9"/>
  <c r="BE26" i="9"/>
  <c r="BE27" i="9"/>
  <c r="BE35" i="9"/>
  <c r="BE42" i="9"/>
  <c r="BE43" i="9"/>
  <c r="BE44" i="9"/>
  <c r="BE45" i="9"/>
  <c r="BF28" i="9"/>
  <c r="BF29" i="9"/>
  <c r="BF30" i="9"/>
  <c r="BF31" i="9"/>
  <c r="BF32" i="9"/>
  <c r="BF33" i="9"/>
  <c r="BF34" i="9"/>
  <c r="BF36" i="9"/>
  <c r="BF37" i="9"/>
  <c r="BF38" i="9"/>
  <c r="BF39" i="9"/>
  <c r="BF40" i="9"/>
  <c r="BF41" i="9"/>
  <c r="BC7" i="9"/>
  <c r="BC8" i="9"/>
  <c r="BC9" i="9"/>
  <c r="BC10" i="9"/>
  <c r="BC11" i="9"/>
  <c r="BC12" i="9"/>
  <c r="BC13" i="9"/>
  <c r="BC14" i="9"/>
  <c r="BC15" i="9"/>
  <c r="BC16" i="9"/>
  <c r="BC17" i="9"/>
  <c r="BC18" i="9"/>
  <c r="BC22" i="9"/>
  <c r="BC23" i="9"/>
  <c r="BC24" i="9"/>
  <c r="BC25" i="9"/>
  <c r="BC26" i="9"/>
  <c r="BC27" i="9"/>
  <c r="BC28" i="9"/>
  <c r="BC29" i="9"/>
  <c r="BC30" i="9"/>
  <c r="BC31" i="9"/>
  <c r="BC32" i="9"/>
  <c r="BC33" i="9"/>
  <c r="BC34" i="9"/>
  <c r="BC35" i="9"/>
  <c r="BC36" i="9"/>
  <c r="BC37" i="9"/>
  <c r="BC38" i="9"/>
  <c r="BC39" i="9"/>
  <c r="BC40" i="9"/>
  <c r="BC41" i="9"/>
  <c r="BC42" i="9"/>
  <c r="BC43" i="9"/>
  <c r="BC44" i="9"/>
  <c r="BC45" i="9"/>
  <c r="AX30" i="9"/>
  <c r="AX31" i="9"/>
  <c r="AX33" i="9"/>
  <c r="AX34" i="9"/>
  <c r="AX38" i="9"/>
  <c r="AX39" i="9"/>
  <c r="AY25" i="9"/>
  <c r="AY26" i="9"/>
  <c r="AY27" i="9"/>
  <c r="AY35" i="9"/>
  <c r="AY42" i="9"/>
  <c r="AY43" i="9"/>
  <c r="AY44" i="9"/>
  <c r="AY45" i="9"/>
  <c r="AY48" i="9"/>
  <c r="AZ28" i="9"/>
  <c r="AZ29" i="9"/>
  <c r="BA48" i="9"/>
  <c r="BB48" i="9"/>
  <c r="AW48" i="9"/>
  <c r="AV48" i="9"/>
  <c r="AU12" i="9"/>
  <c r="AU48" i="9" s="1"/>
  <c r="AU55" i="21" s="1"/>
  <c r="AU59" i="21" s="1"/>
  <c r="AU13" i="9"/>
  <c r="AU14" i="9"/>
  <c r="AT10" i="9"/>
  <c r="AT11" i="9"/>
  <c r="AS15" i="9"/>
  <c r="AS16" i="9"/>
  <c r="AS48" i="9" s="1"/>
  <c r="AS55" i="21" s="1"/>
  <c r="AS59" i="21" s="1"/>
  <c r="AS17" i="9"/>
  <c r="AS18" i="9"/>
  <c r="AR7" i="9"/>
  <c r="AR8" i="9"/>
  <c r="AR9" i="9"/>
  <c r="AR22" i="9"/>
  <c r="AR23" i="9"/>
  <c r="AR24" i="9"/>
  <c r="AR25" i="9"/>
  <c r="AR26" i="9"/>
  <c r="AR27" i="9"/>
  <c r="AR28" i="9"/>
  <c r="AR29" i="9"/>
  <c r="AR30" i="9"/>
  <c r="AR31" i="9"/>
  <c r="AR32" i="9"/>
  <c r="AR33" i="9"/>
  <c r="AR34" i="9"/>
  <c r="AR35" i="9"/>
  <c r="AR36" i="9"/>
  <c r="AR37" i="9"/>
  <c r="H12" i="9"/>
  <c r="M12" i="9" s="1"/>
  <c r="H13" i="9"/>
  <c r="M13" i="9"/>
  <c r="AP13" i="9" s="1"/>
  <c r="H14" i="9"/>
  <c r="M14" i="9" s="1"/>
  <c r="H15" i="9"/>
  <c r="M15" i="9"/>
  <c r="AP15" i="9" s="1"/>
  <c r="H16" i="9"/>
  <c r="M16" i="9" s="1"/>
  <c r="H17" i="9"/>
  <c r="M17" i="9"/>
  <c r="AP17" i="9" s="1"/>
  <c r="H18" i="9"/>
  <c r="M18" i="9" s="1"/>
  <c r="H22" i="9"/>
  <c r="M22" i="9"/>
  <c r="AP22" i="9" s="1"/>
  <c r="H23" i="9"/>
  <c r="M23" i="9" s="1"/>
  <c r="H24" i="9"/>
  <c r="M24" i="9"/>
  <c r="AP24" i="9" s="1"/>
  <c r="H9" i="9"/>
  <c r="M9" i="9" s="1"/>
  <c r="H8" i="9"/>
  <c r="M8" i="9"/>
  <c r="H45" i="9"/>
  <c r="M45" i="9" s="1"/>
  <c r="AP44" i="9"/>
  <c r="N44" i="9"/>
  <c r="AP43" i="9"/>
  <c r="N43" i="9"/>
  <c r="AP42" i="9"/>
  <c r="N42" i="9"/>
  <c r="H41" i="9"/>
  <c r="M41" i="9"/>
  <c r="AP41" i="9" s="1"/>
  <c r="AP40" i="9"/>
  <c r="N40" i="9"/>
  <c r="AP39" i="9"/>
  <c r="N39" i="9"/>
  <c r="AP38" i="9"/>
  <c r="N38" i="9"/>
  <c r="H37" i="9"/>
  <c r="M37" i="9" s="1"/>
  <c r="M36" i="9"/>
  <c r="AP36" i="9" s="1"/>
  <c r="H35" i="9"/>
  <c r="M35" i="9" s="1"/>
  <c r="H34" i="9"/>
  <c r="M34" i="9" s="1"/>
  <c r="H33" i="9"/>
  <c r="M33" i="9" s="1"/>
  <c r="AP32" i="9"/>
  <c r="N32" i="9"/>
  <c r="H31" i="9"/>
  <c r="M31" i="9" s="1"/>
  <c r="H30" i="9"/>
  <c r="M30" i="9" s="1"/>
  <c r="AP29" i="9"/>
  <c r="N29" i="9"/>
  <c r="AP28" i="9"/>
  <c r="N28" i="9"/>
  <c r="AP27" i="9"/>
  <c r="N27" i="9"/>
  <c r="H26" i="9"/>
  <c r="M26" i="9"/>
  <c r="AP26" i="9"/>
  <c r="N26" i="9"/>
  <c r="H25" i="9"/>
  <c r="M25" i="9"/>
  <c r="AP25" i="9"/>
  <c r="N25" i="9"/>
  <c r="H11" i="9"/>
  <c r="M11" i="9"/>
  <c r="AP11" i="9"/>
  <c r="N11" i="9"/>
  <c r="H10" i="9"/>
  <c r="M10" i="9"/>
  <c r="AP10" i="9"/>
  <c r="N10" i="9"/>
  <c r="AP8" i="9"/>
  <c r="N8" i="9"/>
  <c r="H7" i="9"/>
  <c r="M7" i="9"/>
  <c r="AP7" i="9"/>
  <c r="N7" i="9"/>
  <c r="N33" i="16"/>
  <c r="AV54" i="18" l="1"/>
  <c r="AV58" i="18" s="1"/>
  <c r="AX48" i="16"/>
  <c r="AX54" i="18" s="1"/>
  <c r="AZ48" i="16"/>
  <c r="AR48" i="9"/>
  <c r="AW54" i="18"/>
  <c r="BA54" i="18"/>
  <c r="BA58" i="18" s="1"/>
  <c r="V54" i="18"/>
  <c r="V58" i="18" s="1"/>
  <c r="AR54" i="18"/>
  <c r="AR58" i="18" s="1"/>
  <c r="AZ54" i="18"/>
  <c r="AZ58" i="18" s="1"/>
  <c r="BB55" i="21"/>
  <c r="BB59" i="21" s="1"/>
  <c r="AV55" i="21"/>
  <c r="AR55" i="21"/>
  <c r="AR59" i="21" s="1"/>
  <c r="AW55" i="21"/>
  <c r="AW59" i="21" s="1"/>
  <c r="BA55" i="21"/>
  <c r="BA59" i="21" s="1"/>
  <c r="AT48" i="16"/>
  <c r="AT54" i="18" s="1"/>
  <c r="AT58" i="18" s="1"/>
  <c r="BC48" i="16"/>
  <c r="BC54" i="18" s="1"/>
  <c r="BC58" i="18" s="1"/>
  <c r="AU48" i="16"/>
  <c r="AU54" i="18" s="1"/>
  <c r="AU58" i="18" s="1"/>
  <c r="AS48" i="16"/>
  <c r="AS54" i="18" s="1"/>
  <c r="AS58" i="18" s="1"/>
  <c r="V48" i="9"/>
  <c r="V55" i="21" s="1"/>
  <c r="V59" i="21" s="1"/>
  <c r="AX48" i="9"/>
  <c r="BE48" i="9"/>
  <c r="BE55" i="21" s="1"/>
  <c r="BE59" i="21" s="1"/>
  <c r="AT48" i="9"/>
  <c r="AT55" i="21" s="1"/>
  <c r="AT59" i="21" s="1"/>
  <c r="BC48" i="9"/>
  <c r="BC55" i="21" s="1"/>
  <c r="BC59" i="21" s="1"/>
  <c r="BD48" i="9"/>
  <c r="T48" i="9"/>
  <c r="T55" i="21" s="1"/>
  <c r="AZ48" i="9"/>
  <c r="AZ55" i="21" s="1"/>
  <c r="AZ59" i="21" s="1"/>
  <c r="BF48" i="9"/>
  <c r="BF55" i="21" s="1"/>
  <c r="BF59" i="21" s="1"/>
  <c r="BJ54" i="18"/>
  <c r="BJ58" i="18" s="1"/>
  <c r="BI54" i="18"/>
  <c r="BI58" i="18" s="1"/>
  <c r="N45" i="9"/>
  <c r="AP45" i="9"/>
  <c r="U48" i="9"/>
  <c r="U55" i="21" s="1"/>
  <c r="U59" i="21" s="1"/>
  <c r="AP30" i="9"/>
  <c r="N30" i="9"/>
  <c r="N33" i="9"/>
  <c r="AP33" i="9"/>
  <c r="N37" i="9"/>
  <c r="AP37" i="9"/>
  <c r="N23" i="9"/>
  <c r="AP23" i="9"/>
  <c r="N12" i="9"/>
  <c r="AP12" i="9"/>
  <c r="AP31" i="9"/>
  <c r="N31" i="9"/>
  <c r="AP34" i="9"/>
  <c r="N34" i="9"/>
  <c r="AP9" i="9"/>
  <c r="N9" i="9"/>
  <c r="N14" i="9"/>
  <c r="AP14" i="9"/>
  <c r="AP35" i="9"/>
  <c r="N35" i="9"/>
  <c r="N16" i="9"/>
  <c r="AP16" i="9"/>
  <c r="N18" i="9"/>
  <c r="AP18" i="9"/>
  <c r="T48" i="16"/>
  <c r="T54" i="18" s="1"/>
  <c r="N17" i="9"/>
  <c r="N24" i="9"/>
  <c r="N13" i="9"/>
  <c r="N15" i="9"/>
  <c r="N22" i="9"/>
  <c r="N36" i="9"/>
  <c r="N41" i="9"/>
  <c r="V48" i="16"/>
  <c r="U48" i="16"/>
  <c r="U54" i="18" s="1"/>
  <c r="U58" i="18" s="1"/>
  <c r="BD48" i="16"/>
  <c r="AP9" i="18"/>
  <c r="N9" i="18"/>
  <c r="AP13" i="18"/>
  <c r="N13" i="18"/>
  <c r="AP17" i="18"/>
  <c r="N17" i="18"/>
  <c r="AP21" i="18"/>
  <c r="N21" i="18"/>
  <c r="AP25" i="18"/>
  <c r="N25" i="18"/>
  <c r="AP29" i="18"/>
  <c r="N29" i="18"/>
  <c r="AP33" i="18"/>
  <c r="N33" i="18"/>
  <c r="AP37" i="18"/>
  <c r="N37" i="18"/>
  <c r="AP41" i="18"/>
  <c r="N41" i="18"/>
  <c r="AP45" i="18"/>
  <c r="N45" i="18"/>
  <c r="AP49" i="18"/>
  <c r="N49" i="18"/>
  <c r="AX58" i="18"/>
  <c r="BL54" i="18"/>
  <c r="BL58" i="18" s="1"/>
  <c r="N34" i="16"/>
  <c r="N35" i="16"/>
  <c r="N36" i="16"/>
  <c r="N37" i="16"/>
  <c r="N38" i="16"/>
  <c r="N39" i="16"/>
  <c r="N40" i="16"/>
  <c r="N41" i="16"/>
  <c r="N42" i="16"/>
  <c r="N43" i="16"/>
  <c r="N44" i="16"/>
  <c r="N45" i="16"/>
  <c r="BE48" i="16"/>
  <c r="BE54" i="18" s="1"/>
  <c r="BE58" i="18" s="1"/>
  <c r="AP10" i="18"/>
  <c r="N10" i="18"/>
  <c r="AP14" i="18"/>
  <c r="N14" i="18"/>
  <c r="AP18" i="18"/>
  <c r="N18" i="18"/>
  <c r="AP22" i="18"/>
  <c r="N22" i="18"/>
  <c r="AP26" i="18"/>
  <c r="N26" i="18"/>
  <c r="AP30" i="18"/>
  <c r="N30" i="18"/>
  <c r="AP34" i="18"/>
  <c r="N34" i="18"/>
  <c r="AP38" i="18"/>
  <c r="N38" i="18"/>
  <c r="AP42" i="18"/>
  <c r="N42" i="18"/>
  <c r="AP46" i="18"/>
  <c r="N46" i="18"/>
  <c r="AP50" i="18"/>
  <c r="N50" i="18"/>
  <c r="BF58" i="18"/>
  <c r="BM54" i="18"/>
  <c r="BM58" i="18" s="1"/>
  <c r="AP7" i="18"/>
  <c r="N7" i="18"/>
  <c r="AP11" i="18"/>
  <c r="N11" i="18"/>
  <c r="AP15" i="18"/>
  <c r="N15" i="18"/>
  <c r="AP19" i="18"/>
  <c r="N19" i="18"/>
  <c r="AP23" i="18"/>
  <c r="N23" i="18"/>
  <c r="AP27" i="18"/>
  <c r="N27" i="18"/>
  <c r="AP31" i="18"/>
  <c r="N31" i="18"/>
  <c r="AP35" i="18"/>
  <c r="N35" i="18"/>
  <c r="AP39" i="18"/>
  <c r="N39" i="18"/>
  <c r="AP43" i="18"/>
  <c r="N43" i="18"/>
  <c r="AP47" i="18"/>
  <c r="N47" i="18"/>
  <c r="AP51" i="18"/>
  <c r="N51" i="18"/>
  <c r="AW58" i="18"/>
  <c r="AY48" i="16"/>
  <c r="AP8" i="18"/>
  <c r="N8" i="18"/>
  <c r="AP12" i="18"/>
  <c r="N12" i="18"/>
  <c r="AP16" i="18"/>
  <c r="N16" i="18"/>
  <c r="AP20" i="18"/>
  <c r="N20" i="18"/>
  <c r="AP24" i="18"/>
  <c r="N24" i="18"/>
  <c r="AP28" i="18"/>
  <c r="N28" i="18"/>
  <c r="AP32" i="18"/>
  <c r="N32" i="18"/>
  <c r="AP36" i="18"/>
  <c r="N36" i="18"/>
  <c r="AP40" i="18"/>
  <c r="N40" i="18"/>
  <c r="AP44" i="18"/>
  <c r="N44" i="18"/>
  <c r="AP48" i="18"/>
  <c r="N48" i="18"/>
  <c r="BK54" i="18"/>
  <c r="BK58" i="18" s="1"/>
  <c r="BL55" i="21"/>
  <c r="BL59" i="21" s="1"/>
  <c r="AW46" i="19"/>
  <c r="BM55" i="21"/>
  <c r="BM59" i="21" s="1"/>
  <c r="AY46" i="19"/>
  <c r="AV59" i="21"/>
  <c r="BK55" i="21"/>
  <c r="BK59" i="21" s="1"/>
  <c r="BJ55" i="21"/>
  <c r="BJ59" i="21" s="1"/>
  <c r="N45" i="21"/>
  <c r="AP45" i="21"/>
  <c r="AP13" i="21"/>
  <c r="N13" i="21"/>
  <c r="AP21" i="21"/>
  <c r="N21" i="21"/>
  <c r="AP30" i="21"/>
  <c r="N30" i="21"/>
  <c r="AP38" i="21"/>
  <c r="N38" i="21"/>
  <c r="AP46" i="21"/>
  <c r="N46" i="21"/>
  <c r="N14" i="21"/>
  <c r="AP14" i="21"/>
  <c r="N39" i="21"/>
  <c r="AP39" i="21"/>
  <c r="N37" i="21"/>
  <c r="AP37" i="21"/>
  <c r="N22" i="21"/>
  <c r="AP22" i="21"/>
  <c r="N31" i="21"/>
  <c r="AP31" i="21"/>
  <c r="N47" i="21"/>
  <c r="AP47" i="21"/>
  <c r="AP7" i="21"/>
  <c r="N7" i="21"/>
  <c r="AP15" i="21"/>
  <c r="N15" i="21"/>
  <c r="AP24" i="21"/>
  <c r="N24" i="21"/>
  <c r="AP32" i="21"/>
  <c r="N32" i="21"/>
  <c r="AP40" i="21"/>
  <c r="N40" i="21"/>
  <c r="AP48" i="21"/>
  <c r="N48" i="21"/>
  <c r="N29" i="21"/>
  <c r="AP29" i="21"/>
  <c r="N20" i="21"/>
  <c r="AP20" i="21"/>
  <c r="N8" i="21"/>
  <c r="AP8" i="21"/>
  <c r="N16" i="21"/>
  <c r="AP16" i="21"/>
  <c r="N25" i="21"/>
  <c r="AP25" i="21"/>
  <c r="N33" i="21"/>
  <c r="AP33" i="21"/>
  <c r="N41" i="21"/>
  <c r="AP41" i="21"/>
  <c r="N49" i="21"/>
  <c r="AP49" i="21"/>
  <c r="AP9" i="21"/>
  <c r="N9" i="21"/>
  <c r="AP17" i="21"/>
  <c r="N17" i="21"/>
  <c r="AP26" i="21"/>
  <c r="N26" i="21"/>
  <c r="AP34" i="21"/>
  <c r="N34" i="21"/>
  <c r="AP42" i="21"/>
  <c r="N42" i="21"/>
  <c r="AP50" i="21"/>
  <c r="N50" i="21"/>
  <c r="N12" i="21"/>
  <c r="AP12" i="21"/>
  <c r="N10" i="21"/>
  <c r="AP10" i="21"/>
  <c r="N18" i="21"/>
  <c r="AP18" i="21"/>
  <c r="N27" i="21"/>
  <c r="AP27" i="21"/>
  <c r="N35" i="21"/>
  <c r="AP35" i="21"/>
  <c r="N43" i="21"/>
  <c r="AP43" i="21"/>
  <c r="N51" i="21"/>
  <c r="AP51" i="21"/>
  <c r="AP11" i="21"/>
  <c r="N11" i="21"/>
  <c r="AP19" i="21"/>
  <c r="N19" i="21"/>
  <c r="AP28" i="21"/>
  <c r="N28" i="21"/>
  <c r="AP36" i="21"/>
  <c r="N36" i="21"/>
  <c r="AP44" i="21"/>
  <c r="N44" i="21"/>
  <c r="AP52" i="21"/>
  <c r="N52" i="21"/>
  <c r="BH59" i="21"/>
  <c r="BC46" i="19"/>
  <c r="AR46" i="19"/>
  <c r="AS46" i="19"/>
  <c r="AX46" i="19"/>
  <c r="BD46" i="19"/>
  <c r="BB46" i="19"/>
  <c r="BE46" i="19"/>
  <c r="AP27" i="19"/>
  <c r="N27" i="19"/>
  <c r="AP17" i="19"/>
  <c r="AP33" i="19"/>
  <c r="N33" i="19"/>
  <c r="AP41" i="19"/>
  <c r="N41" i="19"/>
  <c r="AP23" i="19"/>
  <c r="N23" i="19"/>
  <c r="AP42" i="19"/>
  <c r="N42" i="19"/>
  <c r="AP11" i="19"/>
  <c r="N11" i="19"/>
  <c r="N40" i="19"/>
  <c r="AP40" i="19"/>
  <c r="AP13" i="19"/>
  <c r="N13" i="19"/>
  <c r="AP29" i="19"/>
  <c r="N29" i="19"/>
  <c r="AP35" i="19"/>
  <c r="N35" i="19"/>
  <c r="AP43" i="19"/>
  <c r="N43" i="19"/>
  <c r="AP19" i="19"/>
  <c r="N19" i="19"/>
  <c r="AP36" i="19"/>
  <c r="N36" i="19"/>
  <c r="AP8" i="19"/>
  <c r="N8" i="19"/>
  <c r="AP25" i="19"/>
  <c r="N25" i="19"/>
  <c r="AP37" i="19"/>
  <c r="N37" i="19"/>
  <c r="T46" i="19"/>
  <c r="AP15" i="19"/>
  <c r="N15" i="19"/>
  <c r="AP38" i="19"/>
  <c r="N38" i="19"/>
  <c r="V46" i="19"/>
  <c r="AP31" i="19"/>
  <c r="N31" i="19"/>
  <c r="AP21" i="19"/>
  <c r="N21" i="19"/>
  <c r="AP39" i="19"/>
  <c r="N39" i="19"/>
  <c r="U46" i="19"/>
  <c r="N7" i="19"/>
  <c r="N12" i="19"/>
  <c r="N16" i="19"/>
  <c r="N20" i="19"/>
  <c r="N26" i="19"/>
  <c r="N30" i="19"/>
  <c r="N34" i="19"/>
  <c r="N14" i="19"/>
  <c r="N18" i="19"/>
  <c r="N22" i="19"/>
  <c r="N24" i="19"/>
  <c r="N28" i="19"/>
  <c r="N32" i="19"/>
  <c r="T49" i="9" l="1"/>
  <c r="AX49" i="16"/>
  <c r="AY54" i="18"/>
  <c r="AY55" i="21"/>
  <c r="AY59" i="21" s="1"/>
  <c r="BD54" i="18"/>
  <c r="BD55" i="18" s="1"/>
  <c r="BD59" i="18" s="1"/>
  <c r="BD49" i="16"/>
  <c r="BD49" i="9"/>
  <c r="BD55" i="21"/>
  <c r="AX49" i="9"/>
  <c r="AX55" i="21"/>
  <c r="BH55" i="18"/>
  <c r="BH59" i="18" s="1"/>
  <c r="AW47" i="19"/>
  <c r="BH56" i="21"/>
  <c r="BH60" i="21" s="1"/>
  <c r="T58" i="18"/>
  <c r="T55" i="18"/>
  <c r="T59" i="18" s="1"/>
  <c r="T49" i="16"/>
  <c r="T59" i="21"/>
  <c r="T56" i="21"/>
  <c r="T60" i="21" s="1"/>
  <c r="BC47" i="19"/>
  <c r="T47" i="19"/>
  <c r="BD58" i="18" l="1"/>
  <c r="AX55" i="18"/>
  <c r="AX59" i="18" s="1"/>
  <c r="AY58" i="18"/>
  <c r="AX59" i="21"/>
  <c r="AX56" i="21"/>
  <c r="AX60" i="21" s="1"/>
  <c r="BD59" i="21"/>
  <c r="BD56" i="21"/>
  <c r="BD60" i="21" s="1"/>
</calcChain>
</file>

<file path=xl/sharedStrings.xml><?xml version="1.0" encoding="utf-8"?>
<sst xmlns="http://schemas.openxmlformats.org/spreadsheetml/2006/main" count="2369" uniqueCount="288">
  <si>
    <t>○</t>
    <phoneticPr fontId="7"/>
  </si>
  <si>
    <t>◎</t>
    <phoneticPr fontId="7"/>
  </si>
  <si>
    <t>①</t>
    <phoneticPr fontId="7"/>
  </si>
  <si>
    <t>○⑤</t>
  </si>
  <si>
    <t>△ab</t>
  </si>
  <si>
    <t>△ab①</t>
  </si>
  <si>
    <t>△b</t>
  </si>
  <si>
    <t>電気情報工学ゼミ</t>
  </si>
  <si>
    <t>英語（4年）</t>
    <rPh sb="0" eb="2">
      <t>エイゴ</t>
    </rPh>
    <rPh sb="4" eb="5">
      <t>ネン</t>
    </rPh>
    <phoneticPr fontId="5"/>
  </si>
  <si>
    <t>英語（5年）</t>
    <rPh sb="0" eb="2">
      <t>エイゴ</t>
    </rPh>
    <rPh sb="4" eb="5">
      <t>ネン</t>
    </rPh>
    <phoneticPr fontId="5"/>
  </si>
  <si>
    <t>△B</t>
    <phoneticPr fontId="7"/>
  </si>
  <si>
    <t>△C</t>
    <phoneticPr fontId="5"/>
  </si>
  <si>
    <t>国際文化論Ⅱ</t>
    <phoneticPr fontId="3"/>
  </si>
  <si>
    <t>4単位以上</t>
    <rPh sb="1" eb="5">
      <t>タンイイジョウ</t>
    </rPh>
    <phoneticPr fontId="5"/>
  </si>
  <si>
    <t>　　</t>
    <phoneticPr fontId="5"/>
  </si>
  <si>
    <t>技術者倫理</t>
    <phoneticPr fontId="5"/>
  </si>
  <si>
    <t>社会学</t>
    <rPh sb="0" eb="3">
      <t>シャカイガク</t>
    </rPh>
    <phoneticPr fontId="5"/>
  </si>
  <si>
    <t>本科専門科目</t>
    <rPh sb="0" eb="1">
      <t>ホン</t>
    </rPh>
    <rPh sb="1" eb="2">
      <t>カ</t>
    </rPh>
    <rPh sb="2" eb="4">
      <t>センモン</t>
    </rPh>
    <rPh sb="4" eb="6">
      <t>カモク</t>
    </rPh>
    <phoneticPr fontId="3"/>
  </si>
  <si>
    <t>前期</t>
    <rPh sb="0" eb="2">
      <t>ゼンキ</t>
    </rPh>
    <phoneticPr fontId="5"/>
  </si>
  <si>
    <t>専門科目</t>
    <rPh sb="0" eb="4">
      <t>センモンカモク</t>
    </rPh>
    <phoneticPr fontId="5"/>
  </si>
  <si>
    <t>後期</t>
    <rPh sb="0" eb="2">
      <t>コウキ</t>
    </rPh>
    <phoneticPr fontId="5"/>
  </si>
  <si>
    <t>一般科目</t>
    <rPh sb="0" eb="2">
      <t>イッパン</t>
    </rPh>
    <phoneticPr fontId="5"/>
  </si>
  <si>
    <t>本科一般科目</t>
    <rPh sb="0" eb="2">
      <t>ホンカ</t>
    </rPh>
    <rPh sb="2" eb="4">
      <t>イッパン</t>
    </rPh>
    <phoneticPr fontId="5"/>
  </si>
  <si>
    <t>国語</t>
    <rPh sb="0" eb="2">
      <t>コクゴ</t>
    </rPh>
    <phoneticPr fontId="5"/>
  </si>
  <si>
    <t>選択英語</t>
    <rPh sb="0" eb="4">
      <t>センタクエイゴ</t>
    </rPh>
    <phoneticPr fontId="5"/>
  </si>
  <si>
    <t>実験</t>
  </si>
  <si>
    <t>10単位以上</t>
    <rPh sb="2" eb="6">
      <t>タンイイジョウ</t>
    </rPh>
    <phoneticPr fontId="5"/>
  </si>
  <si>
    <t>実用英語</t>
  </si>
  <si>
    <t>△①</t>
  </si>
  <si>
    <t>○①</t>
  </si>
  <si>
    <t>Ⅴ・専門工学科目</t>
    <rPh sb="2" eb="4">
      <t>センモン</t>
    </rPh>
    <rPh sb="4" eb="8">
      <t>コウガクカモク</t>
    </rPh>
    <phoneticPr fontId="5"/>
  </si>
  <si>
    <t>Ⅶイ・数学・自然
　　・情報等科目</t>
    <phoneticPr fontId="7"/>
  </si>
  <si>
    <t>Ⅶウ・専門分野科目</t>
    <phoneticPr fontId="7"/>
  </si>
  <si>
    <t>4単位以上</t>
    <rPh sb="1" eb="3">
      <t>タンイ</t>
    </rPh>
    <rPh sb="3" eb="5">
      <t>イジョウ</t>
    </rPh>
    <phoneticPr fontId="5"/>
  </si>
  <si>
    <t>解析学特論</t>
    <phoneticPr fontId="5"/>
  </si>
  <si>
    <t>専攻科での区分</t>
    <rPh sb="0" eb="2">
      <t>センコウ</t>
    </rPh>
    <rPh sb="2" eb="3">
      <t>ホンカ</t>
    </rPh>
    <rPh sb="5" eb="7">
      <t>クブン</t>
    </rPh>
    <phoneticPr fontId="3"/>
  </si>
  <si>
    <t>本科５年（２年）</t>
    <rPh sb="0" eb="2">
      <t>ホンカ</t>
    </rPh>
    <rPh sb="3" eb="4">
      <t>ネン</t>
    </rPh>
    <rPh sb="6" eb="7">
      <t>ネン</t>
    </rPh>
    <phoneticPr fontId="5"/>
  </si>
  <si>
    <t>豊かな創造性</t>
    <rPh sb="0" eb="1">
      <t>ユタ</t>
    </rPh>
    <rPh sb="3" eb="6">
      <t>ソウゾウセイ</t>
    </rPh>
    <phoneticPr fontId="7"/>
  </si>
  <si>
    <r>
      <t>「生産デザイン工学」
プログラム修了要件</t>
    </r>
    <r>
      <rPr>
        <sz val="10"/>
        <rFont val="Century"/>
        <family val="1"/>
      </rPr>
      <t/>
    </r>
    <rPh sb="1" eb="3">
      <t>セイサン</t>
    </rPh>
    <rPh sb="7" eb="9">
      <t>コウガク</t>
    </rPh>
    <rPh sb="16" eb="18">
      <t>シュウリョウ</t>
    </rPh>
    <rPh sb="18" eb="20">
      <t>ヨウケン</t>
    </rPh>
    <phoneticPr fontId="5"/>
  </si>
  <si>
    <t>Ⅲ・Ⅳ・Ⅴ
修得チェック表</t>
    <rPh sb="6" eb="8">
      <t>シュウトク</t>
    </rPh>
    <rPh sb="12" eb="13">
      <t>ヒョウ</t>
    </rPh>
    <phoneticPr fontId="7"/>
  </si>
  <si>
    <t>専攻科目</t>
    <rPh sb="0" eb="4">
      <t>センコウカモク</t>
    </rPh>
    <phoneticPr fontId="5"/>
  </si>
  <si>
    <t>卒業研究</t>
  </si>
  <si>
    <t>実務実習</t>
  </si>
  <si>
    <t>一般科目</t>
    <rPh sb="0" eb="2">
      <t>イッパン</t>
    </rPh>
    <rPh sb="2" eb="4">
      <t>カモク</t>
    </rPh>
    <phoneticPr fontId="7"/>
  </si>
  <si>
    <t>共通科目</t>
    <rPh sb="0" eb="4">
      <t>キョウツウカモク</t>
    </rPh>
    <phoneticPr fontId="7"/>
  </si>
  <si>
    <t>専攻科目</t>
    <rPh sb="0" eb="4">
      <t>センコウカモク</t>
    </rPh>
    <phoneticPr fontId="7"/>
  </si>
  <si>
    <t>授業科目</t>
    <rPh sb="0" eb="2">
      <t>ジュギョウ</t>
    </rPh>
    <rPh sb="2" eb="4">
      <t>カモク</t>
    </rPh>
    <phoneticPr fontId="3"/>
  </si>
  <si>
    <t>単位数</t>
    <rPh sb="0" eb="3">
      <t>タンイスウ</t>
    </rPh>
    <phoneticPr fontId="3"/>
  </si>
  <si>
    <t>修得
単位数
124
単位
以上</t>
    <rPh sb="0" eb="5">
      <t>シュウトクタンイ</t>
    </rPh>
    <rPh sb="5" eb="6">
      <t>スウ</t>
    </rPh>
    <rPh sb="11" eb="13">
      <t>タンイ</t>
    </rPh>
    <rPh sb="14" eb="16">
      <t>イジョウ</t>
    </rPh>
    <phoneticPr fontId="7"/>
  </si>
  <si>
    <t>合否判定</t>
    <rPh sb="0" eb="2">
      <t>ゴウヒ</t>
    </rPh>
    <rPh sb="2" eb="4">
      <t>ハンテイ</t>
    </rPh>
    <phoneticPr fontId="3"/>
  </si>
  <si>
    <t>専攻科２年（４年）</t>
    <rPh sb="0" eb="3">
      <t>センコウカ</t>
    </rPh>
    <rPh sb="4" eb="5">
      <t>ネン</t>
    </rPh>
    <rPh sb="7" eb="8">
      <t>ネン</t>
    </rPh>
    <phoneticPr fontId="5"/>
  </si>
  <si>
    <t>演習</t>
  </si>
  <si>
    <t>微分方程式</t>
    <rPh sb="0" eb="2">
      <t>ビブン</t>
    </rPh>
    <rPh sb="2" eb="5">
      <t>ホウテイシキ</t>
    </rPh>
    <phoneticPr fontId="3"/>
  </si>
  <si>
    <t>講義</t>
    <rPh sb="0" eb="2">
      <t>コウギ</t>
    </rPh>
    <phoneticPr fontId="5"/>
  </si>
  <si>
    <t>科学技術英語</t>
  </si>
  <si>
    <t>機械電気工学特別実験</t>
  </si>
  <si>
    <t>創造デザイン演習</t>
  </si>
  <si>
    <t>機械電気工学特論</t>
  </si>
  <si>
    <t>◎</t>
  </si>
  <si>
    <t>選択科目</t>
    <rPh sb="0" eb="4">
      <t>センタクカモク</t>
    </rPh>
    <phoneticPr fontId="7"/>
  </si>
  <si>
    <t>○:必修、△:選択必修</t>
    <phoneticPr fontId="7"/>
  </si>
  <si>
    <t>③</t>
    <phoneticPr fontId="7"/>
  </si>
  <si>
    <t>④</t>
    <phoneticPr fontId="7"/>
  </si>
  <si>
    <t>　</t>
    <phoneticPr fontId="5"/>
  </si>
  <si>
    <t>○</t>
    <phoneticPr fontId="5"/>
  </si>
  <si>
    <t>△④</t>
    <phoneticPr fontId="7"/>
  </si>
  <si>
    <t>歴史学</t>
    <rPh sb="0" eb="3">
      <t>レキシガク</t>
    </rPh>
    <phoneticPr fontId="5"/>
  </si>
  <si>
    <t>必修・選択必修のまとめ</t>
  </si>
  <si>
    <t>入力部分</t>
    <rPh sb="0" eb="2">
      <t>ニュウリョク</t>
    </rPh>
    <rPh sb="2" eb="4">
      <t>ブブン</t>
    </rPh>
    <phoneticPr fontId="7"/>
  </si>
  <si>
    <t>Ⅳ・基礎工学の科目</t>
    <rPh sb="2" eb="6">
      <t>キソコウガク</t>
    </rPh>
    <rPh sb="7" eb="9">
      <t>カモク</t>
    </rPh>
    <phoneticPr fontId="5"/>
  </si>
  <si>
    <t>メカトロニクス特論</t>
  </si>
  <si>
    <t>熱移動と流れの工学</t>
  </si>
  <si>
    <t>変形加工学</t>
  </si>
  <si>
    <t>ＣＡＥ</t>
  </si>
  <si>
    <t>Ⅶア・人文社会等科目</t>
    <phoneticPr fontId="7"/>
  </si>
  <si>
    <t>△②</t>
  </si>
  <si>
    <t>それぞれ
１科目以上</t>
    <phoneticPr fontId="7"/>
  </si>
  <si>
    <t>1600時間以上</t>
    <rPh sb="4" eb="6">
      <t>ジカン</t>
    </rPh>
    <rPh sb="6" eb="8">
      <t>イジョウ</t>
    </rPh>
    <phoneticPr fontId="7"/>
  </si>
  <si>
    <t>材料強度学</t>
  </si>
  <si>
    <t>流体力学特論</t>
  </si>
  <si>
    <t>機械設計特論</t>
  </si>
  <si>
    <t>材料力学特論</t>
  </si>
  <si>
    <t>振動工学</t>
  </si>
  <si>
    <t>電磁気学特論</t>
  </si>
  <si>
    <t>電子デバイス</t>
  </si>
  <si>
    <t>情報システム工学</t>
  </si>
  <si>
    <t>計測工学</t>
  </si>
  <si>
    <t>△ab④</t>
    <phoneticPr fontId="7"/>
  </si>
  <si>
    <t>必修科目・悲愁選択科目
修得チェック表</t>
    <rPh sb="0" eb="2">
      <t>ヒッシュウ</t>
    </rPh>
    <rPh sb="2" eb="4">
      <t>カモク</t>
    </rPh>
    <rPh sb="5" eb="9">
      <t>ヒシュウセンタク</t>
    </rPh>
    <rPh sb="9" eb="11">
      <t>カモク</t>
    </rPh>
    <rPh sb="12" eb="14">
      <t>シュウトク</t>
    </rPh>
    <rPh sb="18" eb="19">
      <t>ヒョウ</t>
    </rPh>
    <phoneticPr fontId="7"/>
  </si>
  <si>
    <t>一般力学</t>
  </si>
  <si>
    <t>250
時間
以上</t>
    <rPh sb="4" eb="6">
      <t>ジカン</t>
    </rPh>
    <rPh sb="7" eb="9">
      <t>イジョウ</t>
    </rPh>
    <phoneticPr fontId="7"/>
  </si>
  <si>
    <t>豊かな人間性
確かな実行力</t>
    <rPh sb="0" eb="1">
      <t>ユタ</t>
    </rPh>
    <rPh sb="3" eb="6">
      <t>ニンゲンセイ</t>
    </rPh>
    <rPh sb="7" eb="8">
      <t>タシ</t>
    </rPh>
    <rPh sb="10" eb="13">
      <t>ジッコウリョク</t>
    </rPh>
    <phoneticPr fontId="7"/>
  </si>
  <si>
    <t>優れた知性</t>
    <rPh sb="0" eb="1">
      <t>スグ</t>
    </rPh>
    <rPh sb="3" eb="5">
      <t>チセイ</t>
    </rPh>
    <phoneticPr fontId="7"/>
  </si>
  <si>
    <t>高度な社会性</t>
    <rPh sb="0" eb="2">
      <t>コウド</t>
    </rPh>
    <rPh sb="3" eb="6">
      <t>シャカイセイ</t>
    </rPh>
    <phoneticPr fontId="7"/>
  </si>
  <si>
    <t>応用物理特論</t>
    <phoneticPr fontId="5"/>
  </si>
  <si>
    <t>実習</t>
  </si>
  <si>
    <t>回路網理論</t>
  </si>
  <si>
    <t>電子回路</t>
  </si>
  <si>
    <t>半導体工学</t>
  </si>
  <si>
    <t>電気材料工学</t>
  </si>
  <si>
    <t>計算機工学</t>
  </si>
  <si>
    <t>６科目以上</t>
    <rPh sb="1" eb="3">
      <t>カモク</t>
    </rPh>
    <rPh sb="3" eb="5">
      <t>イジョウ</t>
    </rPh>
    <phoneticPr fontId="7"/>
  </si>
  <si>
    <t>選択</t>
  </si>
  <si>
    <t>倫理学</t>
  </si>
  <si>
    <t>中国古典学</t>
  </si>
  <si>
    <t>900
時間
以上</t>
    <rPh sb="4" eb="6">
      <t>ジカン</t>
    </rPh>
    <rPh sb="7" eb="9">
      <t>イジョウ</t>
    </rPh>
    <phoneticPr fontId="7"/>
  </si>
  <si>
    <t>N0.</t>
    <phoneticPr fontId="7"/>
  </si>
  <si>
    <t>分類　</t>
    <phoneticPr fontId="5"/>
  </si>
  <si>
    <t>成績</t>
    <phoneticPr fontId="7"/>
  </si>
  <si>
    <t>必修科目</t>
    <phoneticPr fontId="7"/>
  </si>
  <si>
    <t>選択必修科目</t>
    <phoneticPr fontId="7"/>
  </si>
  <si>
    <t>６・修得単位数</t>
    <phoneticPr fontId="7"/>
  </si>
  <si>
    <t>(h)</t>
  </si>
  <si>
    <t>文章表現法</t>
  </si>
  <si>
    <t>共通科目</t>
  </si>
  <si>
    <t>線形数学</t>
  </si>
  <si>
    <t>○:必修、△:選択必修</t>
    <phoneticPr fontId="7"/>
  </si>
  <si>
    <t>A1</t>
    <phoneticPr fontId="5"/>
  </si>
  <si>
    <t>A2</t>
    <phoneticPr fontId="5"/>
  </si>
  <si>
    <t>B1</t>
    <phoneticPr fontId="5"/>
  </si>
  <si>
    <t>B2</t>
    <phoneticPr fontId="5"/>
  </si>
  <si>
    <t>B3</t>
    <phoneticPr fontId="5"/>
  </si>
  <si>
    <t>電気情報工学実験（4年）</t>
  </si>
  <si>
    <t>電気情報工学実験（5年）</t>
  </si>
  <si>
    <t>エネルギー変換工学</t>
  </si>
  <si>
    <t>電力輸送工学</t>
  </si>
  <si>
    <t>高電圧工学</t>
  </si>
  <si>
    <t>知的財産権</t>
    <rPh sb="2" eb="4">
      <t>ザイサン</t>
    </rPh>
    <phoneticPr fontId="5"/>
  </si>
  <si>
    <t>応用数学</t>
    <rPh sb="0" eb="4">
      <t>オウヨウスウガク</t>
    </rPh>
    <phoneticPr fontId="3"/>
  </si>
  <si>
    <t>専攻科の
修了要件</t>
    <rPh sb="0" eb="3">
      <t>センコウカ</t>
    </rPh>
    <rPh sb="5" eb="9">
      <t>シュウリョウヨウケン</t>
    </rPh>
    <phoneticPr fontId="7"/>
  </si>
  <si>
    <t>△B</t>
    <phoneticPr fontId="5"/>
  </si>
  <si>
    <t>△C</t>
    <phoneticPr fontId="7"/>
  </si>
  <si>
    <t>△A</t>
    <phoneticPr fontId="7"/>
  </si>
  <si>
    <t>B4</t>
    <phoneticPr fontId="5"/>
  </si>
  <si>
    <t>氏　名</t>
    <rPh sb="0" eb="3">
      <t>シメイ</t>
    </rPh>
    <phoneticPr fontId="7"/>
  </si>
  <si>
    <t>総合英語</t>
  </si>
  <si>
    <t>必修</t>
  </si>
  <si>
    <t>講義</t>
  </si>
  <si>
    <t>○</t>
    <phoneticPr fontId="7"/>
  </si>
  <si>
    <t>法規及び施設管理</t>
  </si>
  <si>
    <t>知能情報処理</t>
  </si>
  <si>
    <t>国際文化論Ⅰ</t>
    <rPh sb="0" eb="2">
      <t>コクサイ</t>
    </rPh>
    <rPh sb="2" eb="5">
      <t>ブンカロン</t>
    </rPh>
    <phoneticPr fontId="5"/>
  </si>
  <si>
    <t>歴史学概論</t>
    <rPh sb="0" eb="2">
      <t>レキシ</t>
    </rPh>
    <rPh sb="2" eb="3">
      <t>ガク</t>
    </rPh>
    <rPh sb="3" eb="5">
      <t>ガイロン</t>
    </rPh>
    <phoneticPr fontId="5"/>
  </si>
  <si>
    <t>哲学</t>
    <rPh sb="0" eb="2">
      <t>テツガク</t>
    </rPh>
    <phoneticPr fontId="5"/>
  </si>
  <si>
    <t>産業財産権法</t>
    <rPh sb="0" eb="2">
      <t>サンギョウ</t>
    </rPh>
    <rPh sb="2" eb="4">
      <t>ザイサン</t>
    </rPh>
    <rPh sb="4" eb="5">
      <t>ショユウケン</t>
    </rPh>
    <rPh sb="5" eb="6">
      <t>ホウ</t>
    </rPh>
    <phoneticPr fontId="5"/>
  </si>
  <si>
    <t>Ⅲ・教育目標達成度
　　評価科目</t>
    <phoneticPr fontId="5"/>
  </si>
  <si>
    <t>△b③</t>
  </si>
  <si>
    <t>△b④</t>
  </si>
  <si>
    <t>必修科目・選択必修科目 修得状況</t>
    <rPh sb="0" eb="2">
      <t>ヒッシュウ</t>
    </rPh>
    <rPh sb="2" eb="4">
      <t>カモク</t>
    </rPh>
    <rPh sb="5" eb="9">
      <t>センタクヒッシュウウ</t>
    </rPh>
    <rPh sb="9" eb="11">
      <t>カモク</t>
    </rPh>
    <rPh sb="12" eb="16">
      <t>シュウトクジョウキョウ</t>
    </rPh>
    <phoneticPr fontId="7"/>
  </si>
  <si>
    <t>応用情報工学</t>
    <phoneticPr fontId="5"/>
  </si>
  <si>
    <t>△②</t>
    <phoneticPr fontId="7"/>
  </si>
  <si>
    <t>電磁波工学</t>
  </si>
  <si>
    <t>学年別配当
（単位数）</t>
    <rPh sb="0" eb="5">
      <t>ガクネンベツハイトウ</t>
    </rPh>
    <rPh sb="7" eb="10">
      <t>タンイスウ</t>
    </rPh>
    <phoneticPr fontId="5"/>
  </si>
  <si>
    <t>専攻科１年（３年）</t>
    <rPh sb="0" eb="3">
      <t>センコウカ</t>
    </rPh>
    <rPh sb="4" eb="5">
      <t>ネン</t>
    </rPh>
    <phoneticPr fontId="5"/>
  </si>
  <si>
    <t>電気機器</t>
  </si>
  <si>
    <t>制御工学（4年）</t>
  </si>
  <si>
    <t>パワーエレクトロニクス</t>
  </si>
  <si>
    <t>電気回路特論</t>
  </si>
  <si>
    <t>電子計測特論</t>
  </si>
  <si>
    <t>電子材料プロセス工学</t>
  </si>
  <si>
    <t>電子物性工学</t>
  </si>
  <si>
    <t>気体電子工学</t>
  </si>
  <si>
    <t>放電工学</t>
  </si>
  <si>
    <t>４Ⅱ・選択必修科目</t>
    <phoneticPr fontId="7"/>
  </si>
  <si>
    <t>制御工学（5年）</t>
  </si>
  <si>
    <t>通信工学</t>
  </si>
  <si>
    <t>電気電子情報設計</t>
  </si>
  <si>
    <t>必修</t>
    <rPh sb="0" eb="2">
      <t>ヒッシュウ</t>
    </rPh>
    <phoneticPr fontId="7"/>
  </si>
  <si>
    <t>選択</t>
    <rPh sb="0" eb="2">
      <t>センタク</t>
    </rPh>
    <phoneticPr fontId="7"/>
  </si>
  <si>
    <t>必修科目</t>
    <rPh sb="0" eb="2">
      <t>ヒッシュウ</t>
    </rPh>
    <rPh sb="2" eb="4">
      <t>カモク</t>
    </rPh>
    <phoneticPr fontId="7"/>
  </si>
  <si>
    <t>応用物理</t>
    <rPh sb="0" eb="2">
      <t>オウヨウ</t>
    </rPh>
    <rPh sb="2" eb="4">
      <t>ブツリ</t>
    </rPh>
    <phoneticPr fontId="3"/>
  </si>
  <si>
    <t>△B</t>
  </si>
  <si>
    <t>△C</t>
  </si>
  <si>
    <t>△A</t>
  </si>
  <si>
    <t>電気磁気学</t>
  </si>
  <si>
    <t>法学</t>
    <rPh sb="0" eb="2">
      <t>ホウガク</t>
    </rPh>
    <phoneticPr fontId="5"/>
  </si>
  <si>
    <t>本科４年（1年）</t>
    <rPh sb="0" eb="1">
      <t>ホン</t>
    </rPh>
    <rPh sb="1" eb="2">
      <t>センコウカ</t>
    </rPh>
    <rPh sb="3" eb="4">
      <t>ネン</t>
    </rPh>
    <phoneticPr fontId="5"/>
  </si>
  <si>
    <t>ドイツ語</t>
    <rPh sb="3" eb="4">
      <t>ゴ</t>
    </rPh>
    <phoneticPr fontId="3"/>
  </si>
  <si>
    <t>講義</t>
    <rPh sb="0" eb="2">
      <t>コウギ</t>
    </rPh>
    <phoneticPr fontId="3"/>
  </si>
  <si>
    <t>△④</t>
  </si>
  <si>
    <t>統計学特論</t>
  </si>
  <si>
    <t>通信工学特論</t>
  </si>
  <si>
    <t>単位数</t>
    <rPh sb="0" eb="2">
      <t>シュウトクタンイ</t>
    </rPh>
    <rPh sb="2" eb="3">
      <t>スウ</t>
    </rPh>
    <phoneticPr fontId="7"/>
  </si>
  <si>
    <t>授業時間　（名目）</t>
    <rPh sb="0" eb="2">
      <t>ジュギョウ</t>
    </rPh>
    <rPh sb="2" eb="4">
      <t>ジカン</t>
    </rPh>
    <rPh sb="6" eb="8">
      <t>メイモク</t>
    </rPh>
    <phoneticPr fontId="3"/>
  </si>
  <si>
    <t>授業時間（実時間）</t>
    <rPh sb="0" eb="2">
      <t>ジュギョウ</t>
    </rPh>
    <rPh sb="2" eb="4">
      <t>ジカン</t>
    </rPh>
    <phoneticPr fontId="7"/>
  </si>
  <si>
    <t>授業時間
（実時間）</t>
    <rPh sb="0" eb="4">
      <t>ジュギョウジカン</t>
    </rPh>
    <rPh sb="6" eb="9">
      <t>ジツジカン</t>
    </rPh>
    <phoneticPr fontId="7"/>
  </si>
  <si>
    <t>一般化学</t>
  </si>
  <si>
    <t>出席時間</t>
    <rPh sb="0" eb="4">
      <t>シュッセキジカン</t>
    </rPh>
    <phoneticPr fontId="7"/>
  </si>
  <si>
    <t>本科での区分</t>
    <rPh sb="0" eb="2">
      <t>ホンカ</t>
    </rPh>
    <rPh sb="4" eb="6">
      <t>クブン</t>
    </rPh>
    <phoneticPr fontId="3"/>
  </si>
  <si>
    <t>本科での選択・必修の別</t>
    <rPh sb="0" eb="2">
      <t>ホンカ</t>
    </rPh>
    <rPh sb="10" eb="11">
      <t>ベツ</t>
    </rPh>
    <phoneticPr fontId="7"/>
  </si>
  <si>
    <t>専攻科での選択・必修の別</t>
    <rPh sb="0" eb="2">
      <t>センコウ</t>
    </rPh>
    <rPh sb="2" eb="3">
      <t>ホンカ</t>
    </rPh>
    <rPh sb="11" eb="12">
      <t>ベツ</t>
    </rPh>
    <phoneticPr fontId="7"/>
  </si>
  <si>
    <t>○</t>
  </si>
  <si>
    <t>※ 教育目標達成度評価科目【△A,△B,△C】から、それぞれ1科目以上を修得
※ 教育目標達成度評価科目【△a】から２科目以上、【△b】から４科目以上選択し修得
※ 基礎工学の科目【△①〜△⑤】から、それぞれ１科目以上、全体で６科目以上を修得
※ 上記選択必修科目はプログラム1年〜4年を対象とする。</t>
    <rPh sb="61" eb="63">
      <t>イジョウ</t>
    </rPh>
    <rPh sb="73" eb="75">
      <t>イジョウ</t>
    </rPh>
    <phoneticPr fontId="7"/>
  </si>
  <si>
    <t>C1</t>
    <phoneticPr fontId="5"/>
  </si>
  <si>
    <t>D1</t>
    <phoneticPr fontId="5"/>
  </si>
  <si>
    <t>D2</t>
    <phoneticPr fontId="5"/>
  </si>
  <si>
    <t>D3</t>
    <phoneticPr fontId="5"/>
  </si>
  <si>
    <t>A</t>
    <phoneticPr fontId="7"/>
  </si>
  <si>
    <t>B</t>
    <phoneticPr fontId="7"/>
  </si>
  <si>
    <t>C</t>
    <phoneticPr fontId="7"/>
  </si>
  <si>
    <t>a</t>
    <phoneticPr fontId="7"/>
  </si>
  <si>
    <t>b</t>
    <phoneticPr fontId="7"/>
  </si>
  <si>
    <t>①</t>
    <phoneticPr fontId="7"/>
  </si>
  <si>
    <t>②</t>
    <phoneticPr fontId="7"/>
  </si>
  <si>
    <t>⑤</t>
    <phoneticPr fontId="7"/>
  </si>
  <si>
    <t>○</t>
    <phoneticPr fontId="5"/>
  </si>
  <si>
    <t>○</t>
    <phoneticPr fontId="7"/>
  </si>
  <si>
    <t>◎</t>
    <phoneticPr fontId="7"/>
  </si>
  <si>
    <t>○</t>
    <phoneticPr fontId="7"/>
  </si>
  <si>
    <t>◎</t>
    <phoneticPr fontId="7"/>
  </si>
  <si>
    <t>△C</t>
    <phoneticPr fontId="7"/>
  </si>
  <si>
    <t>△A</t>
    <phoneticPr fontId="5"/>
  </si>
  <si>
    <t>○</t>
    <phoneticPr fontId="3"/>
  </si>
  <si>
    <t>※ 教育目標達成度評価科目【△A,△B,△C】から、それぞれ1科目以上を修得
※ 教育目標達成度評価科目【△a】から２科目以上、【△b】から４科目以上選択し修得
※ 基礎工学の科目【△①〜△⑤】から、それぞれ１科目以上、全体で６科目以上を修得
※ 上記選択必修科目はプログラム1年〜4年を対象とする。</t>
    <phoneticPr fontId="7"/>
  </si>
  <si>
    <t>◎</t>
    <phoneticPr fontId="5"/>
  </si>
  <si>
    <t>地球環境科学</t>
    <phoneticPr fontId="5"/>
  </si>
  <si>
    <t>○⑤</t>
    <phoneticPr fontId="7"/>
  </si>
  <si>
    <t>○②</t>
  </si>
  <si>
    <t>△③</t>
  </si>
  <si>
    <t>○③</t>
  </si>
  <si>
    <t xml:space="preserve">授業時間（名目）
（変更の場合入力） </t>
    <rPh sb="5" eb="7">
      <t>メイモク</t>
    </rPh>
    <rPh sb="10" eb="12">
      <t>ヘンコウ</t>
    </rPh>
    <rPh sb="13" eb="15">
      <t>バアイ</t>
    </rPh>
    <rPh sb="15" eb="17">
      <t>ニュウリョク</t>
    </rPh>
    <phoneticPr fontId="7"/>
  </si>
  <si>
    <t>授業時間
（実時間）</t>
    <rPh sb="0" eb="4">
      <t>ジュギョウジカン</t>
    </rPh>
    <rPh sb="6" eb="7">
      <t>ジツシカン</t>
    </rPh>
    <rPh sb="7" eb="9">
      <t>ジカン</t>
    </rPh>
    <phoneticPr fontId="7"/>
  </si>
  <si>
    <t>Ⅶ
修得チェック表</t>
    <phoneticPr fontId="7"/>
  </si>
  <si>
    <t>Ⅶア・人文社会等科目</t>
    <phoneticPr fontId="7"/>
  </si>
  <si>
    <t>修得科目の授業時間
（実時間）</t>
    <rPh sb="0" eb="2">
      <t>シュウトク</t>
    </rPh>
    <rPh sb="2" eb="4">
      <t>カモク</t>
    </rPh>
    <rPh sb="5" eb="9">
      <t>ジュギョウジカン</t>
    </rPh>
    <phoneticPr fontId="7"/>
  </si>
  <si>
    <t>１科目</t>
    <rPh sb="1" eb="3">
      <t>カモク</t>
    </rPh>
    <phoneticPr fontId="7"/>
  </si>
  <si>
    <t>２科目</t>
    <rPh sb="1" eb="3">
      <t>カモク</t>
    </rPh>
    <phoneticPr fontId="7"/>
  </si>
  <si>
    <t>４科目</t>
    <rPh sb="1" eb="3">
      <t>カモク</t>
    </rPh>
    <phoneticPr fontId="7"/>
  </si>
  <si>
    <r>
      <t>この表の使い方：　　「青色」の「入力部分</t>
    </r>
    <r>
      <rPr>
        <sz val="12"/>
        <color indexed="10"/>
        <rFont val="ＭＳ Ｐゴシック"/>
        <family val="3"/>
        <charset val="128"/>
      </rPr>
      <t>、</t>
    </r>
    <r>
      <rPr>
        <sz val="14"/>
        <color indexed="10"/>
        <rFont val="ＭＳ Ｐゴシック"/>
        <family val="3"/>
        <charset val="128"/>
      </rPr>
      <t>「成績」の欄に、「60-100」点を入力</t>
    </r>
    <r>
      <rPr>
        <sz val="12"/>
        <rFont val="ＭＳ Ｐゴシック"/>
        <family val="3"/>
        <charset val="128"/>
      </rPr>
      <t>すれば、修得単位数、修得科目の授業時間数が、自動的に計算されます。</t>
    </r>
    <rPh sb="2" eb="3">
      <t>ヒョウ</t>
    </rPh>
    <rPh sb="4" eb="5">
      <t>ツカ</t>
    </rPh>
    <rPh sb="6" eb="7">
      <t>カタ</t>
    </rPh>
    <rPh sb="11" eb="13">
      <t>アオイロ</t>
    </rPh>
    <rPh sb="16" eb="20">
      <t>ニュウリョクブブン</t>
    </rPh>
    <rPh sb="22" eb="24">
      <t>セイセキ</t>
    </rPh>
    <rPh sb="26" eb="27">
      <t>ラン</t>
    </rPh>
    <rPh sb="37" eb="38">
      <t>テン</t>
    </rPh>
    <rPh sb="39" eb="41">
      <t>ニュウリョク</t>
    </rPh>
    <rPh sb="45" eb="47">
      <t>シュウトク</t>
    </rPh>
    <rPh sb="47" eb="50">
      <t>タンイスウケイサン</t>
    </rPh>
    <rPh sb="51" eb="55">
      <t>シュウトクカモク</t>
    </rPh>
    <rPh sb="56" eb="61">
      <t>ジュギョウジカンスウ</t>
    </rPh>
    <rPh sb="63" eb="66">
      <t>ジドウテキ</t>
    </rPh>
    <rPh sb="67" eb="69">
      <t>ケイサン</t>
    </rPh>
    <phoneticPr fontId="7"/>
  </si>
  <si>
    <t>修得科目</t>
    <phoneticPr fontId="7"/>
  </si>
  <si>
    <t>修得科目</t>
    <phoneticPr fontId="7"/>
  </si>
  <si>
    <r>
      <t>各科目の学習・教育</t>
    </r>
    <r>
      <rPr>
        <sz val="11"/>
        <rFont val="ＭＳ Ｐゴシック"/>
        <family val="3"/>
        <charset val="128"/>
      </rPr>
      <t>到達</t>
    </r>
    <r>
      <rPr>
        <sz val="11"/>
        <rFont val="ＭＳ Ｐゴシック"/>
        <family val="3"/>
        <charset val="128"/>
      </rPr>
      <t>目標との関連</t>
    </r>
    <rPh sb="0" eb="3">
      <t>カクカモク</t>
    </rPh>
    <rPh sb="4" eb="6">
      <t>ガクシュウ</t>
    </rPh>
    <rPh sb="7" eb="13">
      <t>キョウイクモクヒョウ</t>
    </rPh>
    <rPh sb="15" eb="17">
      <t>カンレン</t>
    </rPh>
    <phoneticPr fontId="5"/>
  </si>
  <si>
    <t>各科目の学習・教育到達目標との関連</t>
    <rPh sb="0" eb="3">
      <t>カクカモク</t>
    </rPh>
    <rPh sb="4" eb="6">
      <t>ガクシュウ</t>
    </rPh>
    <rPh sb="7" eb="13">
      <t>キョウイクモクヒョウ</t>
    </rPh>
    <rPh sb="15" eb="17">
      <t>カンレン</t>
    </rPh>
    <phoneticPr fontId="5"/>
  </si>
  <si>
    <t>C2</t>
    <phoneticPr fontId="5"/>
  </si>
  <si>
    <t>C3</t>
    <phoneticPr fontId="5"/>
  </si>
  <si>
    <t>C4</t>
    <phoneticPr fontId="5"/>
  </si>
  <si>
    <t>C5</t>
    <phoneticPr fontId="5"/>
  </si>
  <si>
    <r>
      <t>C</t>
    </r>
    <r>
      <rPr>
        <sz val="11"/>
        <rFont val="ＭＳ Ｐゴシック"/>
        <family val="3"/>
        <charset val="128"/>
      </rPr>
      <t>2</t>
    </r>
    <phoneticPr fontId="5"/>
  </si>
  <si>
    <r>
      <t>C</t>
    </r>
    <r>
      <rPr>
        <sz val="11"/>
        <rFont val="ＭＳ Ｐゴシック"/>
        <family val="3"/>
        <charset val="128"/>
      </rPr>
      <t>3</t>
    </r>
    <phoneticPr fontId="5"/>
  </si>
  <si>
    <r>
      <t>C</t>
    </r>
    <r>
      <rPr>
        <sz val="11"/>
        <rFont val="ＭＳ Ｐゴシック"/>
        <family val="3"/>
        <charset val="128"/>
      </rPr>
      <t>4</t>
    </r>
    <phoneticPr fontId="5"/>
  </si>
  <si>
    <r>
      <t>C</t>
    </r>
    <r>
      <rPr>
        <sz val="11"/>
        <rFont val="ＭＳ Ｐゴシック"/>
        <family val="3"/>
        <charset val="128"/>
      </rPr>
      <t>5</t>
    </r>
    <phoneticPr fontId="5"/>
  </si>
  <si>
    <t>◎</t>
    <phoneticPr fontId="7"/>
  </si>
  <si>
    <t>１科目
選択</t>
    <rPh sb="1" eb="3">
      <t>カモク</t>
    </rPh>
    <rPh sb="4" eb="6">
      <t>センタク</t>
    </rPh>
    <phoneticPr fontId="5"/>
  </si>
  <si>
    <t>１科目
選択</t>
    <rPh sb="1" eb="3">
      <t>カモク</t>
    </rPh>
    <phoneticPr fontId="5"/>
  </si>
  <si>
    <t>7単位を選択</t>
    <rPh sb="1" eb="3">
      <t>タンイ</t>
    </rPh>
    <rPh sb="4" eb="6">
      <t>センタク</t>
    </rPh>
    <phoneticPr fontId="3"/>
  </si>
  <si>
    <t>専攻科特別研究I</t>
    <rPh sb="0" eb="3">
      <t>センコウカ</t>
    </rPh>
    <rPh sb="3" eb="7">
      <t>トクベツケンキュウ</t>
    </rPh>
    <phoneticPr fontId="7"/>
  </si>
  <si>
    <t>専攻科特別研究II</t>
    <phoneticPr fontId="7"/>
  </si>
  <si>
    <t>制御工学特論</t>
    <rPh sb="0" eb="4">
      <t>セイギョコウガク</t>
    </rPh>
    <rPh sb="4" eb="6">
      <t>トクロン</t>
    </rPh>
    <phoneticPr fontId="7"/>
  </si>
  <si>
    <t>創造デザイン基礎演習</t>
    <rPh sb="0" eb="10">
      <t>ソウゾウデ</t>
    </rPh>
    <phoneticPr fontId="7"/>
  </si>
  <si>
    <t>演習</t>
    <rPh sb="0" eb="2">
      <t>エンシュウ</t>
    </rPh>
    <phoneticPr fontId="7"/>
  </si>
  <si>
    <t>Ⅰ群科目</t>
    <rPh sb="0" eb="2">
      <t>イチグン</t>
    </rPh>
    <rPh sb="2" eb="4">
      <t>カモク</t>
    </rPh>
    <phoneticPr fontId="7"/>
  </si>
  <si>
    <t>Ⅱ群科目</t>
    <rPh sb="1" eb="2">
      <t>グン</t>
    </rPh>
    <rPh sb="2" eb="4">
      <t>カモク</t>
    </rPh>
    <phoneticPr fontId="5"/>
  </si>
  <si>
    <t>Ⅱ群科目</t>
    <rPh sb="0" eb="2">
      <t>ニグン</t>
    </rPh>
    <rPh sb="2" eb="4">
      <t>カモク</t>
    </rPh>
    <phoneticPr fontId="3"/>
  </si>
  <si>
    <t>必修科目</t>
    <rPh sb="0" eb="2">
      <t>ヒッシュウ</t>
    </rPh>
    <rPh sb="2" eb="4">
      <t>カモク</t>
    </rPh>
    <phoneticPr fontId="3"/>
  </si>
  <si>
    <t xml:space="preserve"> </t>
    <phoneticPr fontId="3"/>
  </si>
  <si>
    <t>○②</t>
    <phoneticPr fontId="3"/>
  </si>
  <si>
    <t>オペレーティングシステム</t>
    <phoneticPr fontId="3"/>
  </si>
  <si>
    <t>情報ネットワーク</t>
    <rPh sb="0" eb="2">
      <t>ジョウホウ</t>
    </rPh>
    <phoneticPr fontId="3"/>
  </si>
  <si>
    <t>　</t>
    <phoneticPr fontId="3"/>
  </si>
  <si>
    <t>表６ (2)-①a   プログラム教育課程表　電気情報工学科４,５年用</t>
    <rPh sb="23" eb="25">
      <t>デンキ</t>
    </rPh>
    <rPh sb="25" eb="27">
      <t>ジョウホウ</t>
    </rPh>
    <rPh sb="27" eb="28">
      <t>コウガク</t>
    </rPh>
    <phoneticPr fontId="5"/>
  </si>
  <si>
    <t>表６ (2)-①b   プログラム教育課程表　電気情報工学科４,５年用</t>
    <rPh sb="23" eb="25">
      <t>デンキ</t>
    </rPh>
    <rPh sb="25" eb="27">
      <t>ジョウホウ</t>
    </rPh>
    <rPh sb="27" eb="28">
      <t>コウガク</t>
    </rPh>
    <phoneticPr fontId="5"/>
  </si>
  <si>
    <t>（最終確認日：2019年3月16日）</t>
    <rPh sb="1" eb="3">
      <t>サイシュウ</t>
    </rPh>
    <rPh sb="3" eb="6">
      <t>カクニンビ</t>
    </rPh>
    <rPh sb="11" eb="12">
      <t>ネン</t>
    </rPh>
    <rPh sb="13" eb="14">
      <t>ガツ</t>
    </rPh>
    <rPh sb="16" eb="17">
      <t>ニチ</t>
    </rPh>
    <phoneticPr fontId="7"/>
  </si>
  <si>
    <t>農学概論</t>
    <rPh sb="0" eb="4">
      <t>ノウガクガイロン</t>
    </rPh>
    <phoneticPr fontId="3"/>
  </si>
  <si>
    <t>選択</t>
    <phoneticPr fontId="3"/>
  </si>
  <si>
    <t>講義</t>
    <phoneticPr fontId="3"/>
  </si>
  <si>
    <r>
      <t>（最終確認日：</t>
    </r>
    <r>
      <rPr>
        <sz val="12"/>
        <color rgb="FFFF0000"/>
        <rFont val="ＭＳ Ｐゴシック"/>
        <family val="3"/>
        <charset val="128"/>
      </rPr>
      <t>2020年2月21日</t>
    </r>
    <r>
      <rPr>
        <sz val="12"/>
        <color indexed="48"/>
        <rFont val="ＭＳ Ｐゴシック"/>
        <family val="3"/>
        <charset val="128"/>
      </rPr>
      <t>）</t>
    </r>
    <rPh sb="1" eb="3">
      <t>サイシュウ</t>
    </rPh>
    <rPh sb="3" eb="6">
      <t>カクニンビ</t>
    </rPh>
    <rPh sb="11" eb="12">
      <t>ネン</t>
    </rPh>
    <rPh sb="13" eb="14">
      <t>ガツ</t>
    </rPh>
    <rPh sb="16" eb="17">
      <t>ニチ</t>
    </rPh>
    <phoneticPr fontId="7"/>
  </si>
  <si>
    <t>英語Ⅳ</t>
    <rPh sb="0" eb="2">
      <t>エイゴ</t>
    </rPh>
    <phoneticPr fontId="5"/>
  </si>
  <si>
    <t>英語Ⅴ</t>
    <rPh sb="0" eb="2">
      <t>エイゴ</t>
    </rPh>
    <phoneticPr fontId="5"/>
  </si>
  <si>
    <t>国際文化論Ⅲ</t>
    <rPh sb="0" eb="2">
      <t>コクサイ</t>
    </rPh>
    <rPh sb="2" eb="5">
      <t>ブンカロン</t>
    </rPh>
    <phoneticPr fontId="5"/>
  </si>
  <si>
    <t>表６ (2)-②b プログラム教育課程表　機械電気工学専攻（電気系）</t>
    <rPh sb="21" eb="23">
      <t>キカイ</t>
    </rPh>
    <rPh sb="23" eb="25">
      <t>デンキ</t>
    </rPh>
    <rPh sb="25" eb="27">
      <t>コウガク</t>
    </rPh>
    <rPh sb="30" eb="32">
      <t>デンキ</t>
    </rPh>
    <rPh sb="32" eb="33">
      <t>キカイケイ</t>
    </rPh>
    <phoneticPr fontId="5"/>
  </si>
  <si>
    <t>表６ (2)-②a プログラム教育課程表　機械電気工学専攻（電気系）</t>
    <rPh sb="21" eb="23">
      <t>キカイ</t>
    </rPh>
    <rPh sb="23" eb="25">
      <t>デンキ</t>
    </rPh>
    <rPh sb="25" eb="27">
      <t>コウガク</t>
    </rPh>
    <rPh sb="30" eb="32">
      <t>デンキ</t>
    </rPh>
    <rPh sb="32" eb="33">
      <t>キカイケイ</t>
    </rPh>
    <phoneticPr fontId="5"/>
  </si>
  <si>
    <t>表６ (2)-①c   プログラム教育課程表　電気情報工学科４,５年用</t>
    <rPh sb="23" eb="25">
      <t>デンキ</t>
    </rPh>
    <rPh sb="25" eb="27">
      <t>ジョウホウ</t>
    </rPh>
    <rPh sb="27" eb="28">
      <t>コウガク</t>
    </rPh>
    <phoneticPr fontId="5"/>
  </si>
  <si>
    <t>（最終確認日：2020年3月12日）</t>
    <rPh sb="1" eb="3">
      <t>サイシュウ</t>
    </rPh>
    <rPh sb="3" eb="6">
      <t>カクニンビ</t>
    </rPh>
    <rPh sb="11" eb="12">
      <t>ネン</t>
    </rPh>
    <rPh sb="13" eb="14">
      <t>ガツ</t>
    </rPh>
    <rPh sb="16" eb="17">
      <t>ニチ</t>
    </rPh>
    <phoneticPr fontId="7"/>
  </si>
  <si>
    <r>
      <t>※ 教育目標達成度評価科目【△A,△B</t>
    </r>
    <r>
      <rPr>
        <sz val="9"/>
        <color theme="1"/>
        <rFont val="ＭＳ Ｐゴシック"/>
        <family val="3"/>
        <charset val="128"/>
      </rPr>
      <t>】から、それぞれ1科目以上を修得
※ 教育目標達成度評価科目【△a】から２科目以上、【△b】から４科目以上選択し修得
※ 基礎工学の科目【△①〜△⑤】から、それぞれ１科目以上、全体で６科目以上を修得
※ 上記選択必修科目はプログラム1年〜4年を対象とする。</t>
    </r>
    <phoneticPr fontId="7"/>
  </si>
  <si>
    <t>（令和2年度以降の専攻科入学者に適用）</t>
    <rPh sb="1" eb="3">
      <t>レイワ</t>
    </rPh>
    <phoneticPr fontId="7"/>
  </si>
  <si>
    <t>　</t>
    <phoneticPr fontId="3"/>
  </si>
  <si>
    <t>○</t>
    <phoneticPr fontId="3"/>
  </si>
  <si>
    <t>（令和2年度のプログラム入学者に適用）</t>
    <rPh sb="1" eb="3">
      <t>レイワ</t>
    </rPh>
    <rPh sb="4" eb="6">
      <t>ネンド</t>
    </rPh>
    <phoneticPr fontId="7"/>
  </si>
  <si>
    <r>
      <t>（最終確認日：</t>
    </r>
    <r>
      <rPr>
        <sz val="12"/>
        <color rgb="FFFF0000"/>
        <rFont val="ＭＳ Ｐゴシック"/>
        <family val="3"/>
        <charset val="128"/>
      </rPr>
      <t>2020年3月24日</t>
    </r>
    <r>
      <rPr>
        <sz val="12"/>
        <color indexed="48"/>
        <rFont val="ＭＳ Ｐゴシック"/>
        <family val="3"/>
        <charset val="128"/>
      </rPr>
      <t>）</t>
    </r>
    <rPh sb="1" eb="3">
      <t>サイシュウ</t>
    </rPh>
    <rPh sb="3" eb="6">
      <t>カクニンビ</t>
    </rPh>
    <rPh sb="11" eb="12">
      <t>ネン</t>
    </rPh>
    <rPh sb="13" eb="14">
      <t>ガツ</t>
    </rPh>
    <rPh sb="16" eb="17">
      <t>ニチ</t>
    </rPh>
    <phoneticPr fontId="7"/>
  </si>
  <si>
    <t>（平成29年度のプログラム入学者に適用）</t>
    <rPh sb="5" eb="7">
      <t>ネンド</t>
    </rPh>
    <phoneticPr fontId="7"/>
  </si>
  <si>
    <t>（最終確認日：2020年3月24日）</t>
    <rPh sb="1" eb="3">
      <t>サイシュウ</t>
    </rPh>
    <rPh sb="3" eb="6">
      <t>カクニンビ</t>
    </rPh>
    <rPh sb="11" eb="12">
      <t>ネン</t>
    </rPh>
    <rPh sb="13" eb="14">
      <t>ガツ</t>
    </rPh>
    <rPh sb="16" eb="17">
      <t>ニチ</t>
    </rPh>
    <phoneticPr fontId="7"/>
  </si>
  <si>
    <t>（平成31年度のプログラム入学者に適用）</t>
    <rPh sb="6" eb="7">
      <t>ド</t>
    </rPh>
    <phoneticPr fontId="7"/>
  </si>
  <si>
    <t>（平成30年度のプログラム入学者に適用）</t>
    <rPh sb="6" eb="7">
      <t>ド</t>
    </rPh>
    <phoneticPr fontId="7"/>
  </si>
  <si>
    <t>国際文化論Ⅲ</t>
    <phoneticPr fontId="3"/>
  </si>
  <si>
    <t>（平成31年度の専攻科入学者に適用）</t>
    <rPh sb="1" eb="3">
      <t>ヘイセイ</t>
    </rPh>
    <phoneticPr fontId="7"/>
  </si>
  <si>
    <t>C</t>
    <phoneticPr fontId="7"/>
  </si>
  <si>
    <t>45
科目以上</t>
    <rPh sb="3" eb="5">
      <t>カモク</t>
    </rPh>
    <rPh sb="5" eb="7">
      <t>イジョウ</t>
    </rPh>
    <phoneticPr fontId="7"/>
  </si>
  <si>
    <t>修得科目の授業時間
の合計（実時間）</t>
    <rPh sb="11" eb="13">
      <t>ゴウケイ</t>
    </rPh>
    <rPh sb="14" eb="15">
      <t>ジツ</t>
    </rPh>
    <rPh sb="15" eb="17">
      <t>ジカン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</si>
</sst>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_ #,##0;[Red]_ \-#,##0"/>
    <numFmt numFmtId="177" formatCode="\ @"/>
    <numFmt numFmtId="178" formatCode="0.0"/>
    <numFmt numFmtId="180" formatCode="#,##0.0;[Red]\-#,##0.0"/>
    <numFmt numFmtId="181" formatCode="0.00_);[Red]\(0.00\)"/>
  </numFmts>
  <fonts count="34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Osaka"/>
      <family val="3"/>
      <charset val="128"/>
    </font>
    <font>
      <sz val="6"/>
      <name val="Osaka"/>
      <family val="3"/>
      <charset val="128"/>
    </font>
    <font>
      <sz val="10"/>
      <name val="Century"/>
      <family val="1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4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34">
    <border>
      <left/>
      <right/>
      <top/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indexed="8"/>
      </bottom>
      <diagonal/>
    </border>
    <border>
      <left style="medium">
        <color auto="1"/>
      </left>
      <right style="hair">
        <color auto="1"/>
      </right>
      <top/>
      <bottom style="hair">
        <color indexed="8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indexed="8"/>
      </bottom>
      <diagonal/>
    </border>
    <border>
      <left style="thin">
        <color auto="1"/>
      </left>
      <right style="hair">
        <color auto="1"/>
      </right>
      <top/>
      <bottom style="hair">
        <color indexed="8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indexed="8"/>
      </top>
      <bottom style="hair">
        <color auto="1"/>
      </bottom>
      <diagonal/>
    </border>
    <border>
      <left style="medium">
        <color auto="1"/>
      </left>
      <right/>
      <top style="hair">
        <color indexed="8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indexed="8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indexed="8"/>
      </top>
      <bottom/>
      <diagonal/>
    </border>
    <border>
      <left style="medium">
        <color auto="1"/>
      </left>
      <right style="hair">
        <color auto="1"/>
      </right>
      <top style="hair">
        <color indexed="8"/>
      </top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 style="hair">
        <color auto="1"/>
      </right>
      <top style="hair">
        <color indexed="8"/>
      </top>
      <bottom style="hair">
        <color indexed="8"/>
      </bottom>
      <diagonal/>
    </border>
    <border>
      <left style="medium">
        <color auto="1"/>
      </left>
      <right style="hair">
        <color auto="1"/>
      </right>
      <top style="hair">
        <color indexed="8"/>
      </top>
      <bottom/>
      <diagonal/>
    </border>
    <border>
      <left style="medium">
        <color auto="1"/>
      </left>
      <right/>
      <top style="hair">
        <color indexed="8"/>
      </top>
      <bottom/>
      <diagonal/>
    </border>
    <border>
      <left style="thin">
        <color auto="1"/>
      </left>
      <right style="hair">
        <color auto="1"/>
      </right>
      <top style="hair">
        <color indexed="8"/>
      </top>
      <bottom/>
      <diagonal/>
    </border>
    <border>
      <left style="hair">
        <color auto="1"/>
      </left>
      <right style="hair">
        <color auto="1"/>
      </right>
      <top style="hair">
        <color indexed="8"/>
      </top>
      <bottom style="hair">
        <color auto="1"/>
      </bottom>
      <diagonal/>
    </border>
    <border>
      <left style="hair">
        <color auto="1"/>
      </left>
      <right/>
      <top style="hair">
        <color indexed="8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indexed="8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indexed="8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indexed="8"/>
      </bottom>
      <diagonal/>
    </border>
    <border>
      <left style="medium">
        <color auto="1"/>
      </left>
      <right/>
      <top style="thin">
        <color auto="1"/>
      </top>
      <bottom style="hair">
        <color indexed="8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indexed="8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</borders>
  <cellStyleXfs count="1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4" fillId="0" borderId="0"/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1184">
    <xf numFmtId="0" fontId="0" fillId="0" borderId="0" xfId="0">
      <alignment vertical="center"/>
    </xf>
    <xf numFmtId="0" fontId="11" fillId="0" borderId="0" xfId="3" applyFont="1" applyFill="1" applyBorder="1" applyAlignment="1" applyProtection="1">
      <alignment horizontal="left" vertical="center"/>
    </xf>
    <xf numFmtId="0" fontId="8" fillId="0" borderId="0" xfId="0" applyFont="1" applyFill="1" applyProtection="1">
      <alignment vertical="center"/>
    </xf>
    <xf numFmtId="0" fontId="8" fillId="0" borderId="0" xfId="3" applyFont="1" applyFill="1" applyBorder="1" applyAlignment="1" applyProtection="1">
      <alignment horizontal="left" vertical="center"/>
    </xf>
    <xf numFmtId="0" fontId="15" fillId="0" borderId="0" xfId="3" applyFont="1" applyFill="1" applyBorder="1" applyAlignment="1" applyProtection="1">
      <alignment horizontal="center" vertical="center" textRotation="255" wrapText="1"/>
    </xf>
    <xf numFmtId="0" fontId="16" fillId="0" borderId="0" xfId="3" applyFont="1" applyFill="1" applyBorder="1" applyAlignment="1" applyProtection="1">
      <alignment horizontal="center" vertical="center"/>
    </xf>
    <xf numFmtId="0" fontId="9" fillId="0" borderId="0" xfId="3" applyFont="1" applyFill="1" applyBorder="1" applyAlignment="1" applyProtection="1">
      <alignment horizontal="center" vertical="center" textRotation="255" wrapText="1"/>
    </xf>
    <xf numFmtId="0" fontId="12" fillId="0" borderId="4" xfId="3" applyFont="1" applyFill="1" applyBorder="1" applyAlignment="1" applyProtection="1">
      <alignment horizontal="center" vertical="center" textRotation="255" wrapText="1"/>
    </xf>
    <xf numFmtId="0" fontId="16" fillId="0" borderId="6" xfId="3" applyFont="1" applyFill="1" applyBorder="1" applyAlignment="1" applyProtection="1">
      <alignment horizontal="center" vertical="center"/>
    </xf>
    <xf numFmtId="0" fontId="16" fillId="0" borderId="7" xfId="3" applyFont="1" applyFill="1" applyBorder="1" applyAlignment="1" applyProtection="1">
      <alignment horizontal="center" vertical="center"/>
    </xf>
    <xf numFmtId="0" fontId="16" fillId="0" borderId="8" xfId="3" applyFont="1" applyFill="1" applyBorder="1" applyAlignment="1" applyProtection="1">
      <alignment horizontal="center" vertical="center"/>
    </xf>
    <xf numFmtId="0" fontId="16" fillId="0" borderId="9" xfId="3" applyFont="1" applyFill="1" applyBorder="1" applyAlignment="1" applyProtection="1">
      <alignment horizontal="center" vertical="center"/>
    </xf>
    <xf numFmtId="0" fontId="16" fillId="0" borderId="10" xfId="3" applyFont="1" applyFill="1" applyBorder="1" applyAlignment="1" applyProtection="1">
      <alignment horizontal="center" vertical="center"/>
    </xf>
    <xf numFmtId="0" fontId="12" fillId="0" borderId="11" xfId="3" applyFont="1" applyFill="1" applyBorder="1" applyAlignment="1" applyProtection="1">
      <alignment horizontal="center" vertical="center" textRotation="255" wrapText="1"/>
    </xf>
    <xf numFmtId="0" fontId="12" fillId="0" borderId="8" xfId="3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</xf>
    <xf numFmtId="178" fontId="12" fillId="2" borderId="18" xfId="0" applyNumberFormat="1" applyFont="1" applyFill="1" applyBorder="1" applyAlignment="1" applyProtection="1">
      <alignment horizontal="center" vertical="center"/>
    </xf>
    <xf numFmtId="178" fontId="12" fillId="2" borderId="21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8" fillId="0" borderId="17" xfId="3" applyFont="1" applyFill="1" applyBorder="1" applyAlignment="1" applyProtection="1">
      <alignment horizontal="center" vertical="center"/>
    </xf>
    <xf numFmtId="0" fontId="8" fillId="0" borderId="22" xfId="3" applyFont="1" applyFill="1" applyBorder="1" applyAlignment="1" applyProtection="1">
      <alignment horizontal="center" vertical="center"/>
    </xf>
    <xf numFmtId="0" fontId="8" fillId="0" borderId="20" xfId="3" applyFont="1" applyFill="1" applyBorder="1" applyAlignment="1" applyProtection="1">
      <alignment horizontal="center" vertical="center"/>
    </xf>
    <xf numFmtId="0" fontId="8" fillId="0" borderId="18" xfId="3" applyFont="1" applyFill="1" applyBorder="1" applyAlignment="1" applyProtection="1">
      <alignment horizontal="center" vertical="center"/>
    </xf>
    <xf numFmtId="0" fontId="8" fillId="0" borderId="21" xfId="3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horizontal="center" vertical="center"/>
    </xf>
    <xf numFmtId="177" fontId="15" fillId="0" borderId="16" xfId="0" applyNumberFormat="1" applyFont="1" applyBorder="1" applyAlignment="1" applyProtection="1">
      <alignment vertical="center"/>
    </xf>
    <xf numFmtId="0" fontId="12" fillId="0" borderId="23" xfId="0" applyFont="1" applyBorder="1" applyAlignment="1" applyProtection="1">
      <alignment horizontal="center" vertical="center"/>
    </xf>
    <xf numFmtId="0" fontId="12" fillId="2" borderId="20" xfId="0" applyFont="1" applyFill="1" applyBorder="1" applyAlignment="1" applyProtection="1">
      <alignment horizontal="center" vertical="center"/>
    </xf>
    <xf numFmtId="0" fontId="12" fillId="2" borderId="18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 applyProtection="1">
      <alignment horizontal="center" vertical="center"/>
    </xf>
    <xf numFmtId="0" fontId="12" fillId="2" borderId="21" xfId="0" applyFont="1" applyFill="1" applyBorder="1" applyAlignment="1" applyProtection="1">
      <alignment horizontal="center" vertical="center"/>
    </xf>
    <xf numFmtId="178" fontId="12" fillId="0" borderId="17" xfId="0" applyNumberFormat="1" applyFont="1" applyFill="1" applyBorder="1" applyAlignment="1" applyProtection="1">
      <alignment horizontal="center" vertical="center"/>
    </xf>
    <xf numFmtId="178" fontId="12" fillId="2" borderId="33" xfId="0" applyNumberFormat="1" applyFont="1" applyFill="1" applyBorder="1" applyAlignment="1" applyProtection="1">
      <alignment horizontal="center" vertical="center"/>
    </xf>
    <xf numFmtId="178" fontId="12" fillId="2" borderId="34" xfId="0" applyNumberFormat="1" applyFont="1" applyFill="1" applyBorder="1" applyAlignment="1" applyProtection="1">
      <alignment horizontal="center" vertical="center"/>
    </xf>
    <xf numFmtId="0" fontId="8" fillId="0" borderId="28" xfId="3" applyFont="1" applyFill="1" applyBorder="1" applyAlignment="1" applyProtection="1">
      <alignment horizontal="center" vertical="center"/>
    </xf>
    <xf numFmtId="0" fontId="8" fillId="0" borderId="35" xfId="3" applyFont="1" applyFill="1" applyBorder="1" applyAlignment="1" applyProtection="1">
      <alignment horizontal="center" vertical="center"/>
    </xf>
    <xf numFmtId="0" fontId="8" fillId="0" borderId="32" xfId="3" applyFont="1" applyFill="1" applyBorder="1" applyAlignment="1" applyProtection="1">
      <alignment horizontal="center" vertical="center"/>
    </xf>
    <xf numFmtId="0" fontId="8" fillId="0" borderId="33" xfId="3" applyFont="1" applyFill="1" applyBorder="1" applyAlignment="1" applyProtection="1">
      <alignment horizontal="center" vertical="center"/>
    </xf>
    <xf numFmtId="0" fontId="8" fillId="0" borderId="34" xfId="3" applyFont="1" applyFill="1" applyBorder="1" applyAlignment="1" applyProtection="1">
      <alignment horizontal="center" vertical="center"/>
    </xf>
    <xf numFmtId="177" fontId="15" fillId="0" borderId="36" xfId="0" applyNumberFormat="1" applyFont="1" applyBorder="1" applyAlignment="1" applyProtection="1">
      <alignment vertical="center"/>
    </xf>
    <xf numFmtId="0" fontId="12" fillId="0" borderId="37" xfId="0" applyFont="1" applyBorder="1" applyAlignment="1" applyProtection="1">
      <alignment horizontal="center" vertical="center"/>
    </xf>
    <xf numFmtId="0" fontId="12" fillId="2" borderId="32" xfId="0" applyFont="1" applyFill="1" applyBorder="1" applyAlignment="1" applyProtection="1">
      <alignment horizontal="center" vertical="center"/>
    </xf>
    <xf numFmtId="0" fontId="12" fillId="2" borderId="29" xfId="0" applyFont="1" applyFill="1" applyBorder="1" applyAlignment="1" applyProtection="1">
      <alignment vertical="center"/>
    </xf>
    <xf numFmtId="0" fontId="12" fillId="2" borderId="38" xfId="0" applyFont="1" applyFill="1" applyBorder="1" applyAlignment="1" applyProtection="1">
      <alignment horizontal="center" vertical="center"/>
    </xf>
    <xf numFmtId="0" fontId="12" fillId="2" borderId="39" xfId="0" applyFont="1" applyFill="1" applyBorder="1" applyAlignment="1" applyProtection="1">
      <alignment horizontal="center" vertical="center"/>
    </xf>
    <xf numFmtId="0" fontId="12" fillId="2" borderId="29" xfId="0" applyFont="1" applyFill="1" applyBorder="1" applyAlignment="1" applyProtection="1">
      <alignment horizontal="center" vertical="center"/>
    </xf>
    <xf numFmtId="0" fontId="12" fillId="2" borderId="40" xfId="0" applyFont="1" applyFill="1" applyBorder="1" applyAlignment="1" applyProtection="1">
      <alignment horizontal="center" vertical="center"/>
    </xf>
    <xf numFmtId="178" fontId="12" fillId="0" borderId="28" xfId="0" applyNumberFormat="1" applyFont="1" applyFill="1" applyBorder="1" applyAlignment="1" applyProtection="1">
      <alignment horizontal="center" vertical="center"/>
    </xf>
    <xf numFmtId="0" fontId="12" fillId="0" borderId="33" xfId="0" applyFont="1" applyFill="1" applyBorder="1" applyAlignment="1" applyProtection="1">
      <alignment horizontal="center" vertical="center"/>
    </xf>
    <xf numFmtId="177" fontId="15" fillId="0" borderId="27" xfId="0" applyNumberFormat="1" applyFont="1" applyBorder="1" applyAlignment="1" applyProtection="1">
      <alignment vertical="center"/>
    </xf>
    <xf numFmtId="0" fontId="12" fillId="2" borderId="37" xfId="0" applyFont="1" applyFill="1" applyBorder="1" applyAlignment="1" applyProtection="1">
      <alignment horizontal="center" vertical="center"/>
    </xf>
    <xf numFmtId="0" fontId="12" fillId="0" borderId="33" xfId="0" applyFont="1" applyBorder="1" applyAlignment="1" applyProtection="1">
      <alignment horizontal="center" vertical="center"/>
    </xf>
    <xf numFmtId="0" fontId="12" fillId="2" borderId="33" xfId="0" applyFont="1" applyFill="1" applyBorder="1" applyAlignment="1" applyProtection="1">
      <alignment horizontal="center" vertical="center"/>
    </xf>
    <xf numFmtId="0" fontId="12" fillId="2" borderId="34" xfId="0" applyFont="1" applyFill="1" applyBorder="1" applyAlignment="1" applyProtection="1">
      <alignment horizontal="center" vertical="center"/>
    </xf>
    <xf numFmtId="0" fontId="12" fillId="0" borderId="38" xfId="0" applyFont="1" applyBorder="1" applyAlignment="1" applyProtection="1">
      <alignment horizontal="center" vertical="center"/>
    </xf>
    <xf numFmtId="0" fontId="12" fillId="0" borderId="32" xfId="0" applyFont="1" applyFill="1" applyBorder="1" applyAlignment="1" applyProtection="1">
      <alignment horizontal="center" vertical="center"/>
    </xf>
    <xf numFmtId="178" fontId="12" fillId="2" borderId="46" xfId="0" applyNumberFormat="1" applyFont="1" applyFill="1" applyBorder="1" applyAlignment="1" applyProtection="1">
      <alignment horizontal="center" vertical="center"/>
    </xf>
    <xf numFmtId="178" fontId="12" fillId="2" borderId="49" xfId="0" applyNumberFormat="1" applyFont="1" applyFill="1" applyBorder="1" applyAlignment="1" applyProtection="1">
      <alignment horizontal="center" vertical="center"/>
    </xf>
    <xf numFmtId="0" fontId="8" fillId="0" borderId="45" xfId="3" applyFont="1" applyFill="1" applyBorder="1" applyAlignment="1" applyProtection="1">
      <alignment horizontal="center" vertical="center"/>
    </xf>
    <xf numFmtId="0" fontId="8" fillId="0" borderId="50" xfId="3" applyFont="1" applyFill="1" applyBorder="1" applyAlignment="1" applyProtection="1">
      <alignment horizontal="center" vertical="center"/>
    </xf>
    <xf numFmtId="0" fontId="8" fillId="0" borderId="48" xfId="3" applyFont="1" applyFill="1" applyBorder="1" applyAlignment="1" applyProtection="1">
      <alignment horizontal="center" vertical="center"/>
    </xf>
    <xf numFmtId="0" fontId="8" fillId="0" borderId="46" xfId="3" applyFont="1" applyFill="1" applyBorder="1" applyAlignment="1" applyProtection="1">
      <alignment horizontal="center" vertical="center"/>
    </xf>
    <xf numFmtId="0" fontId="8" fillId="0" borderId="49" xfId="3" applyFont="1" applyFill="1" applyBorder="1" applyAlignment="1" applyProtection="1">
      <alignment horizontal="center" vertical="center"/>
    </xf>
    <xf numFmtId="177" fontId="15" fillId="0" borderId="44" xfId="0" applyNumberFormat="1" applyFont="1" applyBorder="1" applyAlignment="1" applyProtection="1">
      <alignment vertical="center"/>
    </xf>
    <xf numFmtId="0" fontId="12" fillId="2" borderId="51" xfId="0" applyFont="1" applyFill="1" applyBorder="1" applyAlignment="1" applyProtection="1">
      <alignment horizontal="center" vertical="center"/>
    </xf>
    <xf numFmtId="0" fontId="12" fillId="0" borderId="48" xfId="0" applyFont="1" applyFill="1" applyBorder="1" applyAlignment="1" applyProtection="1">
      <alignment horizontal="center" vertical="center"/>
    </xf>
    <xf numFmtId="0" fontId="12" fillId="2" borderId="46" xfId="0" applyFont="1" applyFill="1" applyBorder="1" applyAlignment="1" applyProtection="1">
      <alignment horizontal="center" vertical="center"/>
    </xf>
    <xf numFmtId="0" fontId="12" fillId="2" borderId="47" xfId="0" applyFont="1" applyFill="1" applyBorder="1" applyAlignment="1" applyProtection="1">
      <alignment horizontal="center" vertical="center"/>
    </xf>
    <xf numFmtId="0" fontId="12" fillId="2" borderId="48" xfId="0" applyFont="1" applyFill="1" applyBorder="1" applyAlignment="1" applyProtection="1">
      <alignment horizontal="center" vertical="center"/>
    </xf>
    <xf numFmtId="0" fontId="12" fillId="2" borderId="49" xfId="0" applyFont="1" applyFill="1" applyBorder="1" applyAlignment="1" applyProtection="1">
      <alignment horizontal="center" vertical="center"/>
    </xf>
    <xf numFmtId="178" fontId="12" fillId="0" borderId="45" xfId="0" applyNumberFormat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178" fontId="12" fillId="0" borderId="2" xfId="3" applyNumberFormat="1" applyFont="1" applyFill="1" applyBorder="1" applyAlignment="1" applyProtection="1">
      <alignment horizontal="center" vertical="center"/>
    </xf>
    <xf numFmtId="0" fontId="12" fillId="2" borderId="55" xfId="3" applyFont="1" applyFill="1" applyBorder="1" applyAlignment="1" applyProtection="1">
      <alignment horizontal="center" vertical="center"/>
    </xf>
    <xf numFmtId="0" fontId="12" fillId="0" borderId="0" xfId="3" applyFont="1" applyFill="1" applyBorder="1" applyAlignment="1" applyProtection="1">
      <alignment horizontal="center" vertical="center"/>
    </xf>
    <xf numFmtId="0" fontId="8" fillId="0" borderId="1" xfId="3" applyFont="1" applyFill="1" applyBorder="1" applyAlignment="1" applyProtection="1">
      <alignment horizontal="center" vertical="center"/>
    </xf>
    <xf numFmtId="0" fontId="8" fillId="0" borderId="3" xfId="3" applyFont="1" applyFill="1" applyBorder="1" applyAlignment="1" applyProtection="1">
      <alignment horizontal="center" vertical="center"/>
    </xf>
    <xf numFmtId="0" fontId="8" fillId="0" borderId="54" xfId="3" applyFont="1" applyFill="1" applyBorder="1" applyAlignment="1" applyProtection="1">
      <alignment horizontal="center" vertical="center"/>
    </xf>
    <xf numFmtId="0" fontId="8" fillId="0" borderId="2" xfId="3" applyFont="1" applyFill="1" applyBorder="1" applyAlignment="1" applyProtection="1">
      <alignment horizontal="center" vertical="center"/>
    </xf>
    <xf numFmtId="0" fontId="8" fillId="0" borderId="55" xfId="3" applyFont="1" applyFill="1" applyBorder="1" applyAlignment="1" applyProtection="1">
      <alignment horizontal="center" vertical="center"/>
    </xf>
    <xf numFmtId="177" fontId="15" fillId="0" borderId="16" xfId="0" applyNumberFormat="1" applyFont="1" applyFill="1" applyBorder="1" applyAlignment="1" applyProtection="1">
      <alignment vertical="center"/>
    </xf>
    <xf numFmtId="0" fontId="12" fillId="2" borderId="54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2" xfId="3" applyFont="1" applyFill="1" applyBorder="1" applyAlignment="1" applyProtection="1">
      <alignment horizontal="center" vertical="center"/>
    </xf>
    <xf numFmtId="178" fontId="12" fillId="0" borderId="33" xfId="3" applyNumberFormat="1" applyFont="1" applyFill="1" applyBorder="1" applyAlignment="1" applyProtection="1">
      <alignment horizontal="center" vertical="center"/>
    </xf>
    <xf numFmtId="0" fontId="12" fillId="2" borderId="34" xfId="3" applyFont="1" applyFill="1" applyBorder="1" applyAlignment="1" applyProtection="1">
      <alignment horizontal="center" vertical="center"/>
    </xf>
    <xf numFmtId="177" fontId="15" fillId="0" borderId="27" xfId="0" applyNumberFormat="1" applyFont="1" applyFill="1" applyBorder="1" applyAlignment="1" applyProtection="1">
      <alignment vertical="center"/>
    </xf>
    <xf numFmtId="0" fontId="12" fillId="2" borderId="38" xfId="3" applyFont="1" applyFill="1" applyBorder="1" applyAlignment="1" applyProtection="1">
      <alignment horizontal="center" vertical="center"/>
    </xf>
    <xf numFmtId="0" fontId="12" fillId="2" borderId="33" xfId="3" applyFont="1" applyFill="1" applyBorder="1" applyAlignment="1" applyProtection="1">
      <alignment horizontal="center" vertical="center"/>
    </xf>
    <xf numFmtId="0" fontId="12" fillId="2" borderId="28" xfId="3" applyFont="1" applyFill="1" applyBorder="1" applyAlignment="1" applyProtection="1">
      <alignment horizontal="center" vertical="center"/>
    </xf>
    <xf numFmtId="0" fontId="12" fillId="2" borderId="48" xfId="3" applyFont="1" applyFill="1" applyBorder="1" applyAlignment="1" applyProtection="1">
      <alignment horizontal="center" vertical="center"/>
    </xf>
    <xf numFmtId="178" fontId="12" fillId="0" borderId="46" xfId="3" applyNumberFormat="1" applyFont="1" applyFill="1" applyBorder="1" applyAlignment="1" applyProtection="1">
      <alignment horizontal="center" vertical="center"/>
    </xf>
    <xf numFmtId="0" fontId="12" fillId="2" borderId="49" xfId="3" applyFont="1" applyFill="1" applyBorder="1" applyAlignment="1" applyProtection="1">
      <alignment horizontal="center" vertical="center"/>
    </xf>
    <xf numFmtId="177" fontId="15" fillId="0" borderId="44" xfId="0" applyNumberFormat="1" applyFont="1" applyFill="1" applyBorder="1" applyAlignment="1" applyProtection="1">
      <alignment vertical="center"/>
    </xf>
    <xf numFmtId="0" fontId="12" fillId="0" borderId="51" xfId="0" applyFont="1" applyFill="1" applyBorder="1" applyAlignment="1" applyProtection="1">
      <alignment horizontal="center" vertical="center"/>
    </xf>
    <xf numFmtId="0" fontId="12" fillId="2" borderId="47" xfId="3" applyFont="1" applyFill="1" applyBorder="1" applyAlignment="1" applyProtection="1">
      <alignment horizontal="center" vertical="center"/>
    </xf>
    <xf numFmtId="0" fontId="12" fillId="2" borderId="46" xfId="3" applyFont="1" applyFill="1" applyBorder="1" applyAlignment="1" applyProtection="1">
      <alignment horizontal="center" vertical="center"/>
    </xf>
    <xf numFmtId="0" fontId="12" fillId="2" borderId="45" xfId="3" applyFont="1" applyFill="1" applyBorder="1" applyAlignment="1" applyProtection="1">
      <alignment horizontal="center" vertical="center"/>
    </xf>
    <xf numFmtId="0" fontId="8" fillId="0" borderId="60" xfId="3" applyFont="1" applyFill="1" applyBorder="1" applyAlignment="1" applyProtection="1">
      <alignment horizontal="center" vertical="center"/>
    </xf>
    <xf numFmtId="0" fontId="12" fillId="0" borderId="56" xfId="0" applyFont="1" applyFill="1" applyBorder="1" applyAlignment="1" applyProtection="1">
      <alignment horizontal="center" vertical="center"/>
    </xf>
    <xf numFmtId="0" fontId="12" fillId="2" borderId="53" xfId="0" applyFont="1" applyFill="1" applyBorder="1" applyAlignment="1" applyProtection="1">
      <alignment horizontal="center" vertical="center"/>
    </xf>
    <xf numFmtId="0" fontId="12" fillId="2" borderId="55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8" fillId="0" borderId="67" xfId="3" applyFont="1" applyFill="1" applyBorder="1" applyAlignment="1" applyProtection="1">
      <alignment horizontal="center" vertical="center"/>
    </xf>
    <xf numFmtId="177" fontId="15" fillId="0" borderId="66" xfId="0" applyNumberFormat="1" applyFont="1" applyFill="1" applyBorder="1" applyAlignment="1" applyProtection="1">
      <alignment vertical="center"/>
    </xf>
    <xf numFmtId="0" fontId="12" fillId="0" borderId="68" xfId="0" applyFont="1" applyFill="1" applyBorder="1" applyAlignment="1" applyProtection="1">
      <alignment horizontal="center" vertical="center"/>
    </xf>
    <xf numFmtId="0" fontId="12" fillId="2" borderId="69" xfId="0" applyFont="1" applyFill="1" applyBorder="1" applyAlignment="1" applyProtection="1">
      <alignment horizontal="center" vertical="center"/>
    </xf>
    <xf numFmtId="0" fontId="12" fillId="2" borderId="63" xfId="0" applyFont="1" applyFill="1" applyBorder="1" applyAlignment="1" applyProtection="1">
      <alignment horizontal="center" vertical="center"/>
    </xf>
    <xf numFmtId="0" fontId="12" fillId="2" borderId="64" xfId="0" applyFont="1" applyFill="1" applyBorder="1" applyAlignment="1" applyProtection="1">
      <alignment horizontal="center" vertical="center"/>
    </xf>
    <xf numFmtId="0" fontId="12" fillId="2" borderId="28" xfId="0" applyFont="1" applyFill="1" applyBorder="1" applyAlignment="1" applyProtection="1">
      <alignment horizontal="center" vertical="center"/>
    </xf>
    <xf numFmtId="0" fontId="12" fillId="0" borderId="72" xfId="0" applyFont="1" applyFill="1" applyBorder="1" applyAlignment="1" applyProtection="1">
      <alignment horizontal="center" vertical="center"/>
    </xf>
    <xf numFmtId="0" fontId="12" fillId="2" borderId="73" xfId="0" applyFont="1" applyFill="1" applyBorder="1" applyAlignment="1" applyProtection="1">
      <alignment horizontal="center" vertical="center"/>
    </xf>
    <xf numFmtId="178" fontId="12" fillId="0" borderId="34" xfId="0" applyNumberFormat="1" applyFont="1" applyFill="1" applyBorder="1" applyAlignment="1" applyProtection="1">
      <alignment horizontal="center" vertical="center"/>
    </xf>
    <xf numFmtId="0" fontId="12" fillId="0" borderId="37" xfId="0" applyFont="1" applyFill="1" applyBorder="1" applyAlignment="1" applyProtection="1">
      <alignment horizontal="center" vertical="center"/>
    </xf>
    <xf numFmtId="0" fontId="12" fillId="0" borderId="76" xfId="0" applyFont="1" applyFill="1" applyBorder="1" applyAlignment="1" applyProtection="1">
      <alignment horizontal="center" vertical="center"/>
    </xf>
    <xf numFmtId="0" fontId="12" fillId="2" borderId="77" xfId="0" applyFont="1" applyFill="1" applyBorder="1" applyAlignment="1" applyProtection="1">
      <alignment horizontal="center" vertical="center"/>
    </xf>
    <xf numFmtId="177" fontId="15" fillId="0" borderId="36" xfId="0" applyNumberFormat="1" applyFont="1" applyFill="1" applyBorder="1" applyAlignment="1" applyProtection="1">
      <alignment vertical="center"/>
    </xf>
    <xf numFmtId="0" fontId="12" fillId="0" borderId="79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center" vertical="center"/>
    </xf>
    <xf numFmtId="0" fontId="12" fillId="2" borderId="30" xfId="0" applyFont="1" applyFill="1" applyBorder="1" applyAlignment="1" applyProtection="1">
      <alignment horizontal="center" vertical="center"/>
    </xf>
    <xf numFmtId="0" fontId="12" fillId="2" borderId="81" xfId="0" applyFont="1" applyFill="1" applyBorder="1" applyAlignment="1" applyProtection="1">
      <alignment horizontal="center" vertical="center"/>
    </xf>
    <xf numFmtId="0" fontId="12" fillId="2" borderId="82" xfId="0" applyFont="1" applyFill="1" applyBorder="1" applyAlignment="1" applyProtection="1">
      <alignment horizontal="center" vertical="center"/>
    </xf>
    <xf numFmtId="177" fontId="15" fillId="0" borderId="87" xfId="0" applyNumberFormat="1" applyFont="1" applyFill="1" applyBorder="1" applyAlignment="1" applyProtection="1">
      <alignment vertical="center"/>
    </xf>
    <xf numFmtId="0" fontId="12" fillId="2" borderId="84" xfId="0" applyFont="1" applyFill="1" applyBorder="1" applyAlignment="1" applyProtection="1">
      <alignment horizontal="center" vertical="center"/>
    </xf>
    <xf numFmtId="0" fontId="12" fillId="0" borderId="87" xfId="3" applyFont="1" applyFill="1" applyBorder="1" applyAlignment="1" applyProtection="1">
      <alignment horizontal="center" vertical="center"/>
    </xf>
    <xf numFmtId="0" fontId="8" fillId="0" borderId="90" xfId="3" applyFont="1" applyFill="1" applyBorder="1" applyAlignment="1" applyProtection="1">
      <alignment horizontal="center" vertical="center"/>
    </xf>
    <xf numFmtId="0" fontId="8" fillId="0" borderId="91" xfId="3" applyFont="1" applyFill="1" applyBorder="1" applyAlignment="1" applyProtection="1">
      <alignment horizontal="center" vertical="center"/>
    </xf>
    <xf numFmtId="0" fontId="8" fillId="0" borderId="29" xfId="3" applyFont="1" applyFill="1" applyBorder="1" applyAlignment="1" applyProtection="1">
      <alignment horizontal="center" vertical="center"/>
    </xf>
    <xf numFmtId="0" fontId="8" fillId="0" borderId="39" xfId="3" applyFont="1" applyFill="1" applyBorder="1" applyAlignment="1" applyProtection="1">
      <alignment horizontal="center" vertical="center"/>
    </xf>
    <xf numFmtId="0" fontId="8" fillId="0" borderId="40" xfId="3" applyFont="1" applyFill="1" applyBorder="1" applyAlignment="1" applyProtection="1">
      <alignment horizontal="center" vertical="center"/>
    </xf>
    <xf numFmtId="0" fontId="12" fillId="2" borderId="45" xfId="0" applyFont="1" applyFill="1" applyBorder="1" applyAlignment="1" applyProtection="1">
      <alignment horizontal="center" vertical="center"/>
    </xf>
    <xf numFmtId="178" fontId="12" fillId="0" borderId="49" xfId="0" applyNumberFormat="1" applyFont="1" applyFill="1" applyBorder="1" applyAlignment="1" applyProtection="1">
      <alignment horizontal="center" vertical="center"/>
    </xf>
    <xf numFmtId="178" fontId="12" fillId="0" borderId="55" xfId="0" applyNumberFormat="1" applyFont="1" applyFill="1" applyBorder="1" applyAlignment="1" applyProtection="1">
      <alignment horizontal="center" vertical="center"/>
    </xf>
    <xf numFmtId="0" fontId="12" fillId="2" borderId="56" xfId="0" applyFont="1" applyFill="1" applyBorder="1" applyAlignment="1" applyProtection="1">
      <alignment horizontal="center" vertical="center"/>
    </xf>
    <xf numFmtId="0" fontId="12" fillId="0" borderId="54" xfId="0" applyFont="1" applyFill="1" applyBorder="1" applyAlignment="1" applyProtection="1">
      <alignment horizontal="center" vertical="center"/>
    </xf>
    <xf numFmtId="0" fontId="12" fillId="0" borderId="100" xfId="0" applyFont="1" applyFill="1" applyBorder="1" applyAlignment="1" applyProtection="1">
      <alignment horizontal="center" vertical="center"/>
    </xf>
    <xf numFmtId="0" fontId="12" fillId="2" borderId="97" xfId="0" applyFont="1" applyFill="1" applyBorder="1" applyAlignment="1" applyProtection="1">
      <alignment horizontal="center" vertical="center"/>
    </xf>
    <xf numFmtId="178" fontId="12" fillId="0" borderId="100" xfId="3" applyNumberFormat="1" applyFont="1" applyFill="1" applyBorder="1" applyAlignment="1" applyProtection="1">
      <alignment horizontal="center" vertical="center"/>
    </xf>
    <xf numFmtId="0" fontId="8" fillId="0" borderId="99" xfId="3" applyFont="1" applyFill="1" applyBorder="1" applyAlignment="1" applyProtection="1">
      <alignment horizontal="center" vertical="center"/>
    </xf>
    <xf numFmtId="0" fontId="8" fillId="0" borderId="103" xfId="3" applyFont="1" applyFill="1" applyBorder="1" applyAlignment="1" applyProtection="1">
      <alignment horizontal="center" vertical="center"/>
    </xf>
    <xf numFmtId="0" fontId="8" fillId="0" borderId="97" xfId="3" applyFont="1" applyFill="1" applyBorder="1" applyAlignment="1" applyProtection="1">
      <alignment horizontal="center" vertical="center"/>
    </xf>
    <xf numFmtId="0" fontId="8" fillId="0" borderId="100" xfId="3" applyFont="1" applyFill="1" applyBorder="1" applyAlignment="1" applyProtection="1">
      <alignment horizontal="center" vertical="center"/>
    </xf>
    <xf numFmtId="0" fontId="8" fillId="0" borderId="102" xfId="3" applyFont="1" applyFill="1" applyBorder="1" applyAlignment="1" applyProtection="1">
      <alignment horizontal="center" vertical="center"/>
    </xf>
    <xf numFmtId="177" fontId="15" fillId="0" borderId="98" xfId="0" applyNumberFormat="1" applyFont="1" applyFill="1" applyBorder="1" applyAlignment="1" applyProtection="1">
      <alignment vertical="center"/>
    </xf>
    <xf numFmtId="0" fontId="12" fillId="2" borderId="104" xfId="0" applyFont="1" applyFill="1" applyBorder="1" applyAlignment="1" applyProtection="1">
      <alignment horizontal="center" vertical="center"/>
    </xf>
    <xf numFmtId="0" fontId="12" fillId="2" borderId="100" xfId="0" applyFont="1" applyFill="1" applyBorder="1" applyAlignment="1" applyProtection="1">
      <alignment horizontal="center" vertical="center"/>
    </xf>
    <xf numFmtId="0" fontId="12" fillId="2" borderId="101" xfId="0" applyFont="1" applyFill="1" applyBorder="1" applyAlignment="1" applyProtection="1">
      <alignment horizontal="center" vertical="center"/>
    </xf>
    <xf numFmtId="0" fontId="12" fillId="2" borderId="102" xfId="0" applyFont="1" applyFill="1" applyBorder="1" applyAlignment="1" applyProtection="1">
      <alignment horizontal="center" vertical="center"/>
    </xf>
    <xf numFmtId="0" fontId="12" fillId="2" borderId="99" xfId="0" applyFont="1" applyFill="1" applyBorder="1" applyAlignment="1" applyProtection="1">
      <alignment horizontal="center" vertical="center"/>
    </xf>
    <xf numFmtId="0" fontId="12" fillId="2" borderId="102" xfId="3" applyFont="1" applyFill="1" applyBorder="1" applyAlignment="1" applyProtection="1">
      <alignment horizontal="center" vertical="center"/>
    </xf>
    <xf numFmtId="0" fontId="8" fillId="0" borderId="0" xfId="0" applyFont="1" applyFill="1" applyBorder="1" applyProtection="1">
      <alignment vertical="center"/>
    </xf>
    <xf numFmtId="0" fontId="8" fillId="0" borderId="0" xfId="3" applyFont="1" applyFill="1" applyBorder="1" applyAlignment="1" applyProtection="1">
      <alignment vertical="center" wrapText="1"/>
    </xf>
    <xf numFmtId="0" fontId="9" fillId="0" borderId="0" xfId="3" applyFont="1" applyFill="1" applyBorder="1" applyAlignment="1" applyProtection="1">
      <alignment vertical="center"/>
    </xf>
    <xf numFmtId="0" fontId="12" fillId="0" borderId="0" xfId="0" applyFont="1" applyFill="1" applyProtection="1">
      <alignment vertical="center"/>
    </xf>
    <xf numFmtId="0" fontId="12" fillId="0" borderId="0" xfId="0" applyFont="1" applyProtection="1">
      <alignment vertical="center"/>
    </xf>
    <xf numFmtId="0" fontId="8" fillId="0" borderId="108" xfId="3" applyFont="1" applyFill="1" applyBorder="1" applyAlignment="1" applyProtection="1">
      <alignment horizontal="center" vertical="center"/>
    </xf>
    <xf numFmtId="178" fontId="9" fillId="0" borderId="109" xfId="3" applyNumberFormat="1" applyFont="1" applyFill="1" applyBorder="1" applyAlignment="1" applyProtection="1">
      <alignment horizontal="center" vertical="center"/>
    </xf>
    <xf numFmtId="178" fontId="9" fillId="0" borderId="110" xfId="3" applyNumberFormat="1" applyFont="1" applyFill="1" applyBorder="1" applyAlignment="1" applyProtection="1">
      <alignment horizontal="center" vertical="center"/>
    </xf>
    <xf numFmtId="178" fontId="9" fillId="0" borderId="111" xfId="3" applyNumberFormat="1" applyFont="1" applyFill="1" applyBorder="1" applyAlignment="1" applyProtection="1">
      <alignment horizontal="center" vertical="center"/>
    </xf>
    <xf numFmtId="0" fontId="16" fillId="0" borderId="0" xfId="0" applyFont="1" applyFill="1" applyProtection="1">
      <alignment vertical="center"/>
    </xf>
    <xf numFmtId="0" fontId="12" fillId="0" borderId="114" xfId="0" applyFont="1" applyBorder="1" applyAlignment="1" applyProtection="1">
      <alignment horizontal="center" vertical="center" wrapText="1"/>
    </xf>
    <xf numFmtId="0" fontId="13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3" borderId="115" xfId="0" applyFont="1" applyFill="1" applyBorder="1" applyAlignment="1" applyProtection="1">
      <alignment horizontal="center" vertical="center"/>
      <protection locked="0"/>
    </xf>
    <xf numFmtId="0" fontId="8" fillId="3" borderId="116" xfId="0" applyFont="1" applyFill="1" applyBorder="1" applyAlignment="1" applyProtection="1">
      <alignment horizontal="center" vertical="center"/>
      <protection locked="0"/>
    </xf>
    <xf numFmtId="0" fontId="16" fillId="3" borderId="117" xfId="0" applyFont="1" applyFill="1" applyBorder="1" applyAlignment="1" applyProtection="1">
      <alignment horizontal="center" vertical="center"/>
      <protection locked="0"/>
    </xf>
    <xf numFmtId="0" fontId="8" fillId="3" borderId="118" xfId="0" applyFont="1" applyFill="1" applyBorder="1" applyAlignment="1" applyProtection="1">
      <alignment horizontal="center" vertical="center"/>
      <protection locked="0"/>
    </xf>
    <xf numFmtId="0" fontId="16" fillId="3" borderId="24" xfId="0" applyFont="1" applyFill="1" applyBorder="1" applyAlignment="1" applyProtection="1">
      <alignment horizontal="center" vertical="center"/>
      <protection locked="0"/>
    </xf>
    <xf numFmtId="0" fontId="16" fillId="3" borderId="41" xfId="0" applyFont="1" applyFill="1" applyBorder="1" applyAlignment="1" applyProtection="1">
      <alignment horizontal="center" vertical="center"/>
      <protection locked="0"/>
    </xf>
    <xf numFmtId="0" fontId="8" fillId="3" borderId="119" xfId="0" applyFont="1" applyFill="1" applyBorder="1" applyAlignment="1" applyProtection="1">
      <alignment horizontal="center" vertical="center"/>
      <protection locked="0"/>
    </xf>
    <xf numFmtId="0" fontId="16" fillId="3" borderId="13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120" xfId="0" applyNumberFormat="1" applyFont="1" applyFill="1" applyBorder="1" applyAlignment="1" applyProtection="1">
      <alignment horizontal="center" vertical="center"/>
      <protection locked="0"/>
    </xf>
    <xf numFmtId="0" fontId="16" fillId="3" borderId="24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118" xfId="0" applyNumberFormat="1" applyFont="1" applyFill="1" applyBorder="1" applyAlignment="1" applyProtection="1">
      <alignment horizontal="center" vertical="center"/>
      <protection locked="0"/>
    </xf>
    <xf numFmtId="0" fontId="16" fillId="3" borderId="41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119" xfId="0" applyNumberFormat="1" applyFont="1" applyFill="1" applyBorder="1" applyAlignment="1" applyProtection="1">
      <alignment horizontal="center" vertical="center"/>
      <protection locked="0"/>
    </xf>
    <xf numFmtId="0" fontId="16" fillId="3" borderId="61" xfId="0" applyNumberFormat="1" applyFont="1" applyFill="1" applyBorder="1" applyAlignment="1" applyProtection="1">
      <alignment horizontal="center" vertical="center" shrinkToFit="1"/>
      <protection locked="0"/>
    </xf>
    <xf numFmtId="0" fontId="16" fillId="3" borderId="70" xfId="0" applyNumberFormat="1" applyFont="1" applyFill="1" applyBorder="1" applyAlignment="1" applyProtection="1">
      <alignment horizontal="center" vertical="center" shrinkToFit="1"/>
      <protection locked="0"/>
    </xf>
    <xf numFmtId="0" fontId="16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16" fillId="3" borderId="74" xfId="0" applyNumberFormat="1" applyFont="1" applyFill="1" applyBorder="1" applyAlignment="1" applyProtection="1">
      <alignment horizontal="center" vertical="center" shrinkToFit="1"/>
      <protection locked="0"/>
    </xf>
    <xf numFmtId="0" fontId="16" fillId="3" borderId="83" xfId="0" applyNumberFormat="1" applyFont="1" applyFill="1" applyBorder="1" applyAlignment="1" applyProtection="1">
      <alignment horizontal="center" vertical="center" shrinkToFit="1"/>
      <protection locked="0"/>
    </xf>
    <xf numFmtId="0" fontId="16" fillId="3" borderId="95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21" xfId="0" applyNumberFormat="1" applyFont="1" applyFill="1" applyBorder="1" applyAlignment="1" applyProtection="1">
      <alignment horizontal="center" vertical="center"/>
    </xf>
    <xf numFmtId="0" fontId="12" fillId="0" borderId="27" xfId="0" applyNumberFormat="1" applyFont="1" applyFill="1" applyBorder="1" applyAlignment="1" applyProtection="1">
      <alignment horizontal="center" vertical="center"/>
    </xf>
    <xf numFmtId="0" fontId="12" fillId="0" borderId="44" xfId="0" applyNumberFormat="1" applyFont="1" applyFill="1" applyBorder="1" applyAlignment="1" applyProtection="1">
      <alignment horizontal="center" vertical="center"/>
    </xf>
    <xf numFmtId="0" fontId="12" fillId="0" borderId="16" xfId="0" applyNumberFormat="1" applyFont="1" applyFill="1" applyBorder="1" applyAlignment="1" applyProtection="1">
      <alignment horizontal="center" vertical="center"/>
    </xf>
    <xf numFmtId="0" fontId="12" fillId="0" borderId="66" xfId="0" applyNumberFormat="1" applyFont="1" applyFill="1" applyBorder="1" applyAlignment="1" applyProtection="1">
      <alignment horizontal="center" vertical="center"/>
    </xf>
    <xf numFmtId="0" fontId="12" fillId="0" borderId="36" xfId="0" applyNumberFormat="1" applyFont="1" applyFill="1" applyBorder="1" applyAlignment="1" applyProtection="1">
      <alignment horizontal="center" vertical="center"/>
    </xf>
    <xf numFmtId="0" fontId="12" fillId="0" borderId="98" xfId="0" applyNumberFormat="1" applyFont="1" applyFill="1" applyBorder="1" applyAlignment="1" applyProtection="1">
      <alignment horizontal="center" vertical="center"/>
    </xf>
    <xf numFmtId="0" fontId="8" fillId="4" borderId="0" xfId="0" applyFont="1" applyFill="1" applyProtection="1">
      <alignment vertical="center"/>
    </xf>
    <xf numFmtId="0" fontId="8" fillId="4" borderId="0" xfId="0" applyFont="1" applyFill="1" applyAlignment="1" applyProtection="1">
      <alignment horizontal="distributed" vertical="center"/>
    </xf>
    <xf numFmtId="0" fontId="8" fillId="4" borderId="0" xfId="0" applyNumberFormat="1" applyFont="1" applyFill="1" applyAlignment="1" applyProtection="1">
      <alignment horizontal="center" vertical="center"/>
    </xf>
    <xf numFmtId="0" fontId="9" fillId="4" borderId="0" xfId="3" applyFont="1" applyFill="1" applyAlignment="1" applyProtection="1">
      <alignment vertical="center"/>
    </xf>
    <xf numFmtId="0" fontId="9" fillId="0" borderId="0" xfId="3" applyFont="1" applyFill="1" applyAlignment="1" applyProtection="1">
      <alignment vertical="center"/>
    </xf>
    <xf numFmtId="0" fontId="8" fillId="4" borderId="0" xfId="0" applyFont="1" applyFill="1" applyBorder="1" applyProtection="1">
      <alignment vertical="center"/>
    </xf>
    <xf numFmtId="0" fontId="12" fillId="4" borderId="0" xfId="0" applyFont="1" applyFill="1" applyBorder="1" applyAlignment="1" applyProtection="1">
      <alignment horizontal="center" vertical="center" textRotation="255"/>
    </xf>
    <xf numFmtId="176" fontId="12" fillId="4" borderId="0" xfId="0" applyNumberFormat="1" applyFont="1" applyFill="1" applyBorder="1" applyAlignment="1" applyProtection="1">
      <alignment horizontal="center" vertical="center" shrinkToFit="1"/>
    </xf>
    <xf numFmtId="176" fontId="12" fillId="4" borderId="0" xfId="0" applyNumberFormat="1" applyFont="1" applyFill="1" applyBorder="1" applyAlignment="1" applyProtection="1">
      <alignment horizontal="distributed" vertical="center" shrinkToFit="1"/>
    </xf>
    <xf numFmtId="0" fontId="12" fillId="4" borderId="0" xfId="0" applyNumberFormat="1" applyFont="1" applyFill="1" applyBorder="1" applyAlignment="1" applyProtection="1">
      <alignment horizontal="center" vertical="center" shrinkToFit="1"/>
    </xf>
    <xf numFmtId="0" fontId="12" fillId="4" borderId="0" xfId="0" applyNumberFormat="1" applyFont="1" applyFill="1" applyBorder="1" applyAlignment="1" applyProtection="1">
      <alignment horizontal="center" vertical="center"/>
    </xf>
    <xf numFmtId="0" fontId="12" fillId="4" borderId="0" xfId="0" applyFont="1" applyFill="1" applyBorder="1" applyAlignment="1" applyProtection="1">
      <alignment horizontal="center" vertical="center"/>
    </xf>
    <xf numFmtId="0" fontId="8" fillId="4" borderId="0" xfId="0" applyFont="1" applyFill="1" applyAlignment="1" applyProtection="1">
      <alignment horizontal="center" vertical="center"/>
    </xf>
    <xf numFmtId="0" fontId="8" fillId="0" borderId="0" xfId="0" applyNumberFormat="1" applyFont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center" vertical="center" shrinkToFit="1"/>
    </xf>
    <xf numFmtId="176" fontId="8" fillId="0" borderId="0" xfId="0" applyNumberFormat="1" applyFont="1" applyFill="1" applyBorder="1" applyAlignment="1" applyProtection="1">
      <alignment horizontal="distributed" vertical="center" shrinkToFit="1"/>
    </xf>
    <xf numFmtId="0" fontId="8" fillId="0" borderId="0" xfId="0" applyFont="1" applyFill="1" applyAlignment="1" applyProtection="1">
      <alignment horizontal="distributed" vertical="center"/>
    </xf>
    <xf numFmtId="0" fontId="17" fillId="0" borderId="0" xfId="3" applyFont="1" applyFill="1" applyBorder="1" applyAlignment="1" applyProtection="1">
      <alignment horizontal="left" vertical="center"/>
    </xf>
    <xf numFmtId="0" fontId="18" fillId="0" borderId="0" xfId="0" applyFont="1" applyProtection="1">
      <alignment vertical="center"/>
    </xf>
    <xf numFmtId="0" fontId="8" fillId="0" borderId="0" xfId="3" applyFont="1" applyFill="1" applyAlignment="1" applyProtection="1">
      <alignment vertical="center"/>
    </xf>
    <xf numFmtId="0" fontId="9" fillId="4" borderId="0" xfId="3" applyFont="1" applyFill="1" applyAlignment="1" applyProtection="1">
      <alignment horizontal="center" vertical="center"/>
    </xf>
    <xf numFmtId="49" fontId="9" fillId="4" borderId="0" xfId="3" applyNumberFormat="1" applyFont="1" applyFill="1" applyAlignment="1" applyProtection="1">
      <alignment horizontal="center" vertical="center"/>
    </xf>
    <xf numFmtId="0" fontId="17" fillId="0" borderId="93" xfId="3" applyFont="1" applyFill="1" applyBorder="1" applyAlignment="1" applyProtection="1">
      <alignment horizontal="center" vertical="center" textRotation="255" wrapText="1"/>
    </xf>
    <xf numFmtId="0" fontId="17" fillId="0" borderId="0" xfId="3" applyFont="1" applyFill="1" applyBorder="1" applyAlignment="1" applyProtection="1">
      <alignment horizontal="center" vertical="center" textRotation="255" wrapText="1"/>
    </xf>
    <xf numFmtId="0" fontId="8" fillId="0" borderId="1" xfId="3" applyFont="1" applyFill="1" applyBorder="1" applyAlignment="1" applyProtection="1">
      <alignment horizontal="center" vertical="top" textRotation="255" wrapText="1"/>
    </xf>
    <xf numFmtId="0" fontId="8" fillId="0" borderId="2" xfId="3" applyFont="1" applyFill="1" applyBorder="1" applyAlignment="1" applyProtection="1">
      <alignment horizontal="center" vertical="top" textRotation="255" wrapText="1"/>
    </xf>
    <xf numFmtId="0" fontId="8" fillId="0" borderId="3" xfId="3" applyFont="1" applyFill="1" applyBorder="1" applyAlignment="1" applyProtection="1">
      <alignment horizontal="center" vertical="top" textRotation="255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6" xfId="3" applyFont="1" applyFill="1" applyBorder="1" applyAlignment="1" applyProtection="1">
      <alignment horizontal="center" vertical="center"/>
    </xf>
    <xf numFmtId="0" fontId="8" fillId="0" borderId="10" xfId="3" applyFont="1" applyFill="1" applyBorder="1" applyAlignment="1" applyProtection="1">
      <alignment horizontal="center" vertical="center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12" fillId="4" borderId="0" xfId="3" applyFont="1" applyFill="1" applyAlignment="1" applyProtection="1">
      <alignment vertical="center"/>
    </xf>
    <xf numFmtId="0" fontId="8" fillId="0" borderId="60" xfId="3" applyFont="1" applyFill="1" applyBorder="1" applyAlignment="1" applyProtection="1">
      <alignment horizontal="center" vertical="center" shrinkToFit="1"/>
    </xf>
    <xf numFmtId="0" fontId="8" fillId="0" borderId="70" xfId="3" applyFont="1" applyFill="1" applyBorder="1" applyAlignment="1" applyProtection="1">
      <alignment horizontal="distributed" vertical="center"/>
    </xf>
    <xf numFmtId="0" fontId="8" fillId="0" borderId="65" xfId="3" applyFont="1" applyFill="1" applyBorder="1" applyAlignment="1" applyProtection="1">
      <alignment horizontal="center" vertical="center"/>
    </xf>
    <xf numFmtId="0" fontId="8" fillId="0" borderId="122" xfId="3" applyFont="1" applyFill="1" applyBorder="1" applyAlignment="1" applyProtection="1">
      <alignment horizontal="center" vertical="center"/>
    </xf>
    <xf numFmtId="0" fontId="8" fillId="0" borderId="123" xfId="3" applyFont="1" applyFill="1" applyBorder="1" applyAlignment="1" applyProtection="1">
      <alignment horizontal="center" vertical="center"/>
    </xf>
    <xf numFmtId="178" fontId="8" fillId="0" borderId="65" xfId="3" applyNumberFormat="1" applyFont="1" applyFill="1" applyBorder="1" applyAlignment="1" applyProtection="1">
      <alignment horizontal="center" vertical="center"/>
    </xf>
    <xf numFmtId="0" fontId="8" fillId="0" borderId="66" xfId="3" applyFont="1" applyFill="1" applyBorder="1" applyAlignment="1" applyProtection="1">
      <alignment horizontal="center" vertical="center" shrinkToFit="1"/>
    </xf>
    <xf numFmtId="177" fontId="8" fillId="0" borderId="124" xfId="3" applyNumberFormat="1" applyFont="1" applyFill="1" applyBorder="1" applyAlignment="1" applyProtection="1">
      <alignment vertical="center"/>
    </xf>
    <xf numFmtId="178" fontId="8" fillId="0" borderId="20" xfId="0" applyNumberFormat="1" applyFont="1" applyFill="1" applyBorder="1" applyAlignment="1" applyProtection="1">
      <alignment horizontal="center" vertical="center"/>
    </xf>
    <xf numFmtId="0" fontId="8" fillId="2" borderId="18" xfId="0" applyFont="1" applyFill="1" applyBorder="1" applyAlignment="1" applyProtection="1">
      <alignment horizontal="center" vertical="center"/>
    </xf>
    <xf numFmtId="49" fontId="8" fillId="2" borderId="21" xfId="0" applyNumberFormat="1" applyFont="1" applyFill="1" applyBorder="1" applyAlignment="1" applyProtection="1">
      <alignment horizontal="center" vertical="center"/>
    </xf>
    <xf numFmtId="0" fontId="8" fillId="0" borderId="121" xfId="0" applyFont="1" applyFill="1" applyBorder="1" applyAlignment="1" applyProtection="1">
      <alignment horizontal="center" vertical="center"/>
    </xf>
    <xf numFmtId="0" fontId="8" fillId="0" borderId="93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177" fontId="17" fillId="0" borderId="121" xfId="3" applyNumberFormat="1" applyFont="1" applyFill="1" applyBorder="1" applyAlignment="1" applyProtection="1">
      <alignment vertical="center"/>
    </xf>
    <xf numFmtId="0" fontId="8" fillId="0" borderId="115" xfId="0" applyFont="1" applyFill="1" applyBorder="1" applyAlignment="1" applyProtection="1">
      <alignment horizontal="center" vertical="center"/>
    </xf>
    <xf numFmtId="0" fontId="8" fillId="2" borderId="108" xfId="0" applyFont="1" applyFill="1" applyBorder="1" applyAlignment="1" applyProtection="1">
      <alignment horizontal="center" vertical="center"/>
    </xf>
    <xf numFmtId="0" fontId="8" fillId="2" borderId="19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 vertical="center"/>
    </xf>
    <xf numFmtId="0" fontId="8" fillId="2" borderId="21" xfId="0" applyFont="1" applyFill="1" applyBorder="1" applyAlignment="1" applyProtection="1">
      <alignment horizontal="center" vertical="center"/>
    </xf>
    <xf numFmtId="178" fontId="8" fillId="0" borderId="23" xfId="0" applyNumberFormat="1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0" fontId="8" fillId="2" borderId="22" xfId="0" applyFont="1" applyFill="1" applyBorder="1" applyAlignment="1" applyProtection="1">
      <alignment horizontal="center" vertical="center"/>
    </xf>
    <xf numFmtId="0" fontId="12" fillId="0" borderId="0" xfId="3" applyFont="1" applyFill="1" applyAlignment="1" applyProtection="1">
      <alignment vertical="center"/>
    </xf>
    <xf numFmtId="0" fontId="8" fillId="0" borderId="67" xfId="3" applyFont="1" applyFill="1" applyBorder="1" applyAlignment="1" applyProtection="1">
      <alignment horizontal="center" vertical="center" shrinkToFit="1"/>
    </xf>
    <xf numFmtId="0" fontId="8" fillId="0" borderId="24" xfId="3" applyFont="1" applyFill="1" applyBorder="1" applyAlignment="1" applyProtection="1">
      <alignment horizontal="distributed" vertical="center"/>
    </xf>
    <xf numFmtId="0" fontId="8" fillId="0" borderId="26" xfId="3" applyFont="1" applyFill="1" applyBorder="1" applyAlignment="1" applyProtection="1">
      <alignment horizontal="center" vertical="center"/>
    </xf>
    <xf numFmtId="178" fontId="8" fillId="0" borderId="26" xfId="3" applyNumberFormat="1" applyFont="1" applyFill="1" applyBorder="1" applyAlignment="1" applyProtection="1">
      <alignment horizontal="center" vertical="center"/>
    </xf>
    <xf numFmtId="0" fontId="8" fillId="0" borderId="27" xfId="3" applyFont="1" applyFill="1" applyBorder="1" applyAlignment="1" applyProtection="1">
      <alignment horizontal="center" vertical="center" shrinkToFit="1"/>
    </xf>
    <xf numFmtId="0" fontId="8" fillId="0" borderId="35" xfId="3" applyFont="1" applyFill="1" applyBorder="1" applyAlignment="1" applyProtection="1">
      <alignment horizontal="left" vertical="center"/>
    </xf>
    <xf numFmtId="177" fontId="8" fillId="0" borderId="26" xfId="3" applyNumberFormat="1" applyFont="1" applyFill="1" applyBorder="1" applyAlignment="1" applyProtection="1">
      <alignment vertical="center"/>
    </xf>
    <xf numFmtId="178" fontId="8" fillId="0" borderId="32" xfId="0" applyNumberFormat="1" applyFont="1" applyFill="1" applyBorder="1" applyAlignment="1" applyProtection="1">
      <alignment horizontal="center" vertical="center"/>
    </xf>
    <xf numFmtId="0" fontId="8" fillId="2" borderId="33" xfId="0" applyFont="1" applyFill="1" applyBorder="1" applyAlignment="1" applyProtection="1">
      <alignment horizontal="center" vertical="center"/>
    </xf>
    <xf numFmtId="49" fontId="8" fillId="2" borderId="34" xfId="0" applyNumberFormat="1" applyFont="1" applyFill="1" applyBorder="1" applyAlignment="1" applyProtection="1">
      <alignment horizontal="center" vertical="center"/>
    </xf>
    <xf numFmtId="0" fontId="8" fillId="0" borderId="27" xfId="0" applyFont="1" applyFill="1" applyBorder="1" applyAlignment="1" applyProtection="1">
      <alignment horizontal="center" vertical="center"/>
    </xf>
    <xf numFmtId="177" fontId="17" fillId="0" borderId="27" xfId="3" applyNumberFormat="1" applyFont="1" applyFill="1" applyBorder="1" applyAlignment="1" applyProtection="1">
      <alignment vertical="center"/>
    </xf>
    <xf numFmtId="0" fontId="8" fillId="0" borderId="24" xfId="0" applyFont="1" applyFill="1" applyBorder="1" applyAlignment="1" applyProtection="1">
      <alignment horizontal="center" vertical="center"/>
    </xf>
    <xf numFmtId="0" fontId="8" fillId="2" borderId="67" xfId="0" applyFont="1" applyFill="1" applyBorder="1" applyAlignment="1" applyProtection="1">
      <alignment vertical="center"/>
    </xf>
    <xf numFmtId="0" fontId="8" fillId="2" borderId="38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0" fontId="8" fillId="2" borderId="34" xfId="0" applyFont="1" applyFill="1" applyBorder="1" applyAlignment="1" applyProtection="1">
      <alignment horizontal="center" vertical="center"/>
    </xf>
    <xf numFmtId="178" fontId="8" fillId="0" borderId="37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 vertical="center"/>
    </xf>
    <xf numFmtId="0" fontId="8" fillId="2" borderId="33" xfId="0" applyFont="1" applyFill="1" applyBorder="1" applyAlignment="1" applyProtection="1">
      <alignment vertical="center"/>
    </xf>
    <xf numFmtId="0" fontId="8" fillId="2" borderId="35" xfId="0" applyFont="1" applyFill="1" applyBorder="1" applyAlignment="1" applyProtection="1">
      <alignment horizontal="center" vertical="center"/>
    </xf>
    <xf numFmtId="0" fontId="8" fillId="0" borderId="32" xfId="0" applyFont="1" applyFill="1" applyBorder="1" applyAlignment="1" applyProtection="1">
      <alignment horizontal="center" vertical="center"/>
    </xf>
    <xf numFmtId="0" fontId="8" fillId="2" borderId="24" xfId="0" applyFont="1" applyFill="1" applyBorder="1" applyAlignment="1" applyProtection="1">
      <alignment horizontal="center" vertical="center"/>
    </xf>
    <xf numFmtId="178" fontId="8" fillId="0" borderId="32" xfId="0" applyNumberFormat="1" applyFont="1" applyFill="1" applyBorder="1" applyAlignment="1" applyProtection="1">
      <alignment horizontal="center" vertical="center" wrapText="1"/>
    </xf>
    <xf numFmtId="0" fontId="8" fillId="0" borderId="93" xfId="0" applyFont="1" applyFill="1" applyBorder="1" applyAlignment="1" applyProtection="1">
      <alignment horizontal="center" vertical="center" wrapText="1"/>
    </xf>
    <xf numFmtId="0" fontId="8" fillId="2" borderId="67" xfId="0" applyFont="1" applyFill="1" applyBorder="1" applyAlignment="1" applyProtection="1">
      <alignment horizontal="center" vertical="center"/>
    </xf>
    <xf numFmtId="178" fontId="8" fillId="0" borderId="37" xfId="0" applyNumberFormat="1" applyFont="1" applyFill="1" applyBorder="1" applyAlignment="1" applyProtection="1">
      <alignment horizontal="center" vertical="center" wrapText="1"/>
    </xf>
    <xf numFmtId="177" fontId="8" fillId="0" borderId="65" xfId="3" applyNumberFormat="1" applyFont="1" applyFill="1" applyBorder="1" applyAlignment="1" applyProtection="1">
      <alignment vertical="center"/>
    </xf>
    <xf numFmtId="0" fontId="8" fillId="0" borderId="66" xfId="0" applyFont="1" applyFill="1" applyBorder="1" applyAlignment="1" applyProtection="1">
      <alignment horizontal="center" vertical="center"/>
    </xf>
    <xf numFmtId="177" fontId="17" fillId="0" borderId="66" xfId="3" applyNumberFormat="1" applyFont="1" applyFill="1" applyBorder="1" applyAlignment="1" applyProtection="1">
      <alignment vertical="center"/>
    </xf>
    <xf numFmtId="0" fontId="8" fillId="0" borderId="92" xfId="3" applyFont="1" applyFill="1" applyBorder="1" applyAlignment="1" applyProtection="1">
      <alignment horizontal="center" vertical="center" shrinkToFit="1"/>
    </xf>
    <xf numFmtId="0" fontId="8" fillId="0" borderId="41" xfId="3" applyFont="1" applyFill="1" applyBorder="1" applyAlignment="1" applyProtection="1">
      <alignment horizontal="distributed" vertical="center"/>
    </xf>
    <xf numFmtId="0" fontId="8" fillId="0" borderId="43" xfId="3" applyFont="1" applyFill="1" applyBorder="1" applyAlignment="1" applyProtection="1">
      <alignment horizontal="center" vertical="center"/>
    </xf>
    <xf numFmtId="178" fontId="8" fillId="0" borderId="43" xfId="3" applyNumberFormat="1" applyFont="1" applyFill="1" applyBorder="1" applyAlignment="1" applyProtection="1">
      <alignment horizontal="center" vertical="center"/>
    </xf>
    <xf numFmtId="0" fontId="8" fillId="0" borderId="44" xfId="3" applyFont="1" applyFill="1" applyBorder="1" applyAlignment="1" applyProtection="1">
      <alignment horizontal="center" vertical="center" shrinkToFit="1"/>
    </xf>
    <xf numFmtId="0" fontId="8" fillId="0" borderId="50" xfId="3" applyFont="1" applyFill="1" applyBorder="1" applyAlignment="1" applyProtection="1">
      <alignment horizontal="left" vertical="center"/>
    </xf>
    <xf numFmtId="177" fontId="8" fillId="0" borderId="43" xfId="3" applyNumberFormat="1" applyFont="1" applyFill="1" applyBorder="1" applyAlignment="1" applyProtection="1">
      <alignment vertical="center"/>
    </xf>
    <xf numFmtId="178" fontId="8" fillId="0" borderId="48" xfId="0" applyNumberFormat="1" applyFont="1" applyFill="1" applyBorder="1" applyAlignment="1" applyProtection="1">
      <alignment horizontal="center" vertical="center"/>
    </xf>
    <xf numFmtId="0" fontId="8" fillId="2" borderId="46" xfId="0" applyFont="1" applyFill="1" applyBorder="1" applyAlignment="1" applyProtection="1">
      <alignment horizontal="center" vertical="center"/>
    </xf>
    <xf numFmtId="49" fontId="8" fillId="2" borderId="49" xfId="0" applyNumberFormat="1" applyFont="1" applyFill="1" applyBorder="1" applyAlignment="1" applyProtection="1">
      <alignment horizontal="center" vertical="center"/>
    </xf>
    <xf numFmtId="0" fontId="8" fillId="0" borderId="44" xfId="0" applyFont="1" applyFill="1" applyBorder="1" applyAlignment="1" applyProtection="1">
      <alignment horizontal="center" vertical="center"/>
    </xf>
    <xf numFmtId="177" fontId="17" fillId="0" borderId="44" xfId="3" applyNumberFormat="1" applyFont="1" applyFill="1" applyBorder="1" applyAlignment="1" applyProtection="1">
      <alignment vertical="center"/>
    </xf>
    <xf numFmtId="0" fontId="8" fillId="0" borderId="41" xfId="0" applyFont="1" applyFill="1" applyBorder="1" applyAlignment="1" applyProtection="1">
      <alignment horizontal="center" vertical="center"/>
    </xf>
    <xf numFmtId="0" fontId="8" fillId="2" borderId="125" xfId="0" applyFont="1" applyFill="1" applyBorder="1" applyAlignment="1" applyProtection="1">
      <alignment horizontal="center" vertical="center"/>
    </xf>
    <xf numFmtId="0" fontId="8" fillId="2" borderId="47" xfId="0" applyFont="1" applyFill="1" applyBorder="1" applyAlignment="1" applyProtection="1">
      <alignment horizontal="center" vertical="center"/>
    </xf>
    <xf numFmtId="0" fontId="8" fillId="2" borderId="48" xfId="0" applyFont="1" applyFill="1" applyBorder="1" applyAlignment="1" applyProtection="1">
      <alignment horizontal="center" vertical="center"/>
    </xf>
    <xf numFmtId="0" fontId="8" fillId="2" borderId="49" xfId="0" applyFont="1" applyFill="1" applyBorder="1" applyAlignment="1" applyProtection="1">
      <alignment horizontal="center" vertical="center"/>
    </xf>
    <xf numFmtId="178" fontId="8" fillId="0" borderId="51" xfId="0" applyNumberFormat="1" applyFont="1" applyFill="1" applyBorder="1" applyAlignment="1" applyProtection="1">
      <alignment horizontal="center" vertical="center"/>
    </xf>
    <xf numFmtId="0" fontId="8" fillId="2" borderId="45" xfId="0" applyFont="1" applyFill="1" applyBorder="1" applyAlignment="1" applyProtection="1">
      <alignment horizontal="center" vertical="center"/>
    </xf>
    <xf numFmtId="0" fontId="8" fillId="2" borderId="50" xfId="0" applyFont="1" applyFill="1" applyBorder="1" applyAlignment="1" applyProtection="1">
      <alignment horizontal="center" vertical="center"/>
    </xf>
    <xf numFmtId="0" fontId="8" fillId="0" borderId="48" xfId="0" applyFont="1" applyFill="1" applyBorder="1" applyAlignment="1" applyProtection="1">
      <alignment horizontal="center" vertical="center"/>
    </xf>
    <xf numFmtId="0" fontId="8" fillId="0" borderId="126" xfId="3" applyFont="1" applyFill="1" applyBorder="1" applyAlignment="1" applyProtection="1">
      <alignment horizontal="center" vertical="center"/>
    </xf>
    <xf numFmtId="177" fontId="8" fillId="0" borderId="86" xfId="3" applyNumberFormat="1" applyFont="1" applyFill="1" applyBorder="1" applyAlignment="1" applyProtection="1">
      <alignment vertical="center"/>
    </xf>
    <xf numFmtId="0" fontId="8" fillId="2" borderId="54" xfId="0" applyFont="1" applyFill="1" applyBorder="1" applyAlignment="1" applyProtection="1">
      <alignment horizontal="center" vertical="center"/>
    </xf>
    <xf numFmtId="178" fontId="8" fillId="0" borderId="2" xfId="0" applyNumberFormat="1" applyFont="1" applyFill="1" applyBorder="1" applyAlignment="1" applyProtection="1">
      <alignment horizontal="center" vertical="center"/>
    </xf>
    <xf numFmtId="49" fontId="8" fillId="2" borderId="55" xfId="0" applyNumberFormat="1" applyFont="1" applyFill="1" applyBorder="1" applyAlignment="1" applyProtection="1">
      <alignment horizontal="center" vertical="center"/>
    </xf>
    <xf numFmtId="177" fontId="17" fillId="0" borderId="87" xfId="3" applyNumberFormat="1" applyFont="1" applyFill="1" applyBorder="1" applyAlignment="1" applyProtection="1">
      <alignment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2" borderId="60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53" xfId="0" applyFont="1" applyFill="1" applyBorder="1" applyAlignment="1" applyProtection="1">
      <alignment horizontal="center" vertical="center"/>
    </xf>
    <xf numFmtId="0" fontId="8" fillId="0" borderId="55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55" xfId="0" applyFont="1" applyFill="1" applyBorder="1" applyAlignment="1" applyProtection="1">
      <alignment horizontal="center" vertical="center"/>
    </xf>
    <xf numFmtId="0" fontId="8" fillId="0" borderId="125" xfId="3" applyFont="1" applyFill="1" applyBorder="1" applyAlignment="1" applyProtection="1">
      <alignment horizontal="center" vertical="center" shrinkToFit="1"/>
    </xf>
    <xf numFmtId="0" fontId="8" fillId="0" borderId="127" xfId="3" applyFont="1" applyFill="1" applyBorder="1" applyAlignment="1" applyProtection="1">
      <alignment horizontal="center" vertical="center"/>
    </xf>
    <xf numFmtId="178" fontId="8" fillId="0" borderId="45" xfId="0" applyNumberFormat="1" applyFont="1" applyFill="1" applyBorder="1" applyAlignment="1" applyProtection="1">
      <alignment horizontal="center" vertical="center"/>
    </xf>
    <xf numFmtId="0" fontId="8" fillId="0" borderId="46" xfId="0" applyFont="1" applyFill="1" applyBorder="1" applyAlignment="1" applyProtection="1">
      <alignment horizontal="center" vertical="center"/>
    </xf>
    <xf numFmtId="0" fontId="8" fillId="0" borderId="13" xfId="3" applyFont="1" applyFill="1" applyBorder="1" applyAlignment="1" applyProtection="1">
      <alignment horizontal="distributed" vertical="center"/>
    </xf>
    <xf numFmtId="0" fontId="8" fillId="0" borderId="15" xfId="3" applyFont="1" applyFill="1" applyBorder="1" applyAlignment="1" applyProtection="1">
      <alignment horizontal="center" vertical="center"/>
    </xf>
    <xf numFmtId="178" fontId="8" fillId="0" borderId="15" xfId="3" applyNumberFormat="1" applyFont="1" applyFill="1" applyBorder="1" applyAlignment="1" applyProtection="1">
      <alignment horizontal="center" vertical="center"/>
    </xf>
    <xf numFmtId="0" fontId="8" fillId="0" borderId="16" xfId="3" applyFont="1" applyFill="1" applyBorder="1" applyAlignment="1" applyProtection="1">
      <alignment horizontal="center" vertical="center" shrinkToFit="1"/>
    </xf>
    <xf numFmtId="0" fontId="8" fillId="0" borderId="128" xfId="3" applyFont="1" applyFill="1" applyBorder="1" applyAlignment="1" applyProtection="1">
      <alignment horizontal="center" vertical="center"/>
    </xf>
    <xf numFmtId="0" fontId="8" fillId="0" borderId="63" xfId="3" applyFont="1" applyFill="1" applyBorder="1" applyAlignment="1" applyProtection="1">
      <alignment horizontal="center" vertical="center"/>
    </xf>
    <xf numFmtId="0" fontId="8" fillId="2" borderId="54" xfId="3" applyFont="1" applyFill="1" applyBorder="1" applyAlignment="1" applyProtection="1">
      <alignment horizontal="center" vertical="center"/>
    </xf>
    <xf numFmtId="178" fontId="8" fillId="0" borderId="2" xfId="3" applyNumberFormat="1" applyFont="1" applyFill="1" applyBorder="1" applyAlignment="1" applyProtection="1">
      <alignment horizontal="center" vertical="center"/>
    </xf>
    <xf numFmtId="49" fontId="8" fillId="2" borderId="55" xfId="3" applyNumberFormat="1" applyFont="1" applyFill="1" applyBorder="1" applyAlignment="1" applyProtection="1">
      <alignment horizontal="center" vertical="center"/>
    </xf>
    <xf numFmtId="0" fontId="8" fillId="0" borderId="87" xfId="3" applyFont="1" applyFill="1" applyBorder="1" applyAlignment="1" applyProtection="1">
      <alignment horizontal="center" vertical="center"/>
    </xf>
    <xf numFmtId="0" fontId="8" fillId="0" borderId="93" xfId="3" applyFont="1" applyFill="1" applyBorder="1" applyAlignment="1" applyProtection="1">
      <alignment horizontal="center" vertical="center"/>
    </xf>
    <xf numFmtId="0" fontId="8" fillId="2" borderId="1" xfId="3" applyFont="1" applyFill="1" applyBorder="1" applyAlignment="1" applyProtection="1">
      <alignment horizontal="center" vertical="center"/>
    </xf>
    <xf numFmtId="0" fontId="8" fillId="2" borderId="32" xfId="3" applyFont="1" applyFill="1" applyBorder="1" applyAlignment="1" applyProtection="1">
      <alignment horizontal="center" vertical="center"/>
    </xf>
    <xf numFmtId="178" fontId="8" fillId="0" borderId="33" xfId="0" applyNumberFormat="1" applyFont="1" applyFill="1" applyBorder="1" applyAlignment="1" applyProtection="1">
      <alignment horizontal="center" vertical="center"/>
    </xf>
    <xf numFmtId="49" fontId="8" fillId="2" borderId="34" xfId="3" applyNumberFormat="1" applyFont="1" applyFill="1" applyBorder="1" applyAlignment="1" applyProtection="1">
      <alignment horizontal="center" vertical="center"/>
    </xf>
    <xf numFmtId="0" fontId="8" fillId="2" borderId="28" xfId="3" applyFont="1" applyFill="1" applyBorder="1" applyAlignment="1" applyProtection="1">
      <alignment horizontal="center" vertical="center"/>
    </xf>
    <xf numFmtId="0" fontId="8" fillId="0" borderId="33" xfId="0" applyFont="1" applyFill="1" applyBorder="1" applyAlignment="1" applyProtection="1">
      <alignment horizontal="center" vertical="center"/>
    </xf>
    <xf numFmtId="0" fontId="8" fillId="2" borderId="33" xfId="3" applyFont="1" applyFill="1" applyBorder="1" applyAlignment="1" applyProtection="1">
      <alignment horizontal="center" vertical="center"/>
    </xf>
    <xf numFmtId="0" fontId="8" fillId="2" borderId="38" xfId="3" applyFont="1" applyFill="1" applyBorder="1" applyAlignment="1" applyProtection="1">
      <alignment horizontal="center" vertical="center"/>
    </xf>
    <xf numFmtId="0" fontId="8" fillId="2" borderId="34" xfId="3" applyFont="1" applyFill="1" applyBorder="1" applyAlignment="1" applyProtection="1">
      <alignment horizontal="center" vertical="center"/>
    </xf>
    <xf numFmtId="0" fontId="8" fillId="2" borderId="35" xfId="3" applyFont="1" applyFill="1" applyBorder="1" applyAlignment="1" applyProtection="1">
      <alignment horizontal="center" vertical="center"/>
    </xf>
    <xf numFmtId="177" fontId="8" fillId="0" borderId="31" xfId="3" applyNumberFormat="1" applyFont="1" applyFill="1" applyBorder="1" applyAlignment="1" applyProtection="1">
      <alignment vertical="center"/>
    </xf>
    <xf numFmtId="0" fontId="8" fillId="0" borderId="36" xfId="0" applyFont="1" applyFill="1" applyBorder="1" applyAlignment="1" applyProtection="1">
      <alignment horizontal="center" vertical="center"/>
    </xf>
    <xf numFmtId="177" fontId="17" fillId="0" borderId="36" xfId="3" applyNumberFormat="1" applyFont="1" applyFill="1" applyBorder="1" applyAlignment="1" applyProtection="1">
      <alignment vertical="center"/>
    </xf>
    <xf numFmtId="0" fontId="8" fillId="2" borderId="48" xfId="3" applyFont="1" applyFill="1" applyBorder="1" applyAlignment="1" applyProtection="1">
      <alignment horizontal="center" vertical="center"/>
    </xf>
    <xf numFmtId="178" fontId="8" fillId="0" borderId="46" xfId="0" applyNumberFormat="1" applyFont="1" applyFill="1" applyBorder="1" applyAlignment="1" applyProtection="1">
      <alignment horizontal="center" vertical="center"/>
    </xf>
    <xf numFmtId="49" fontId="8" fillId="2" borderId="49" xfId="3" applyNumberFormat="1" applyFont="1" applyFill="1" applyBorder="1" applyAlignment="1" applyProtection="1">
      <alignment horizontal="center" vertical="center"/>
    </xf>
    <xf numFmtId="0" fontId="8" fillId="0" borderId="129" xfId="3" applyFont="1" applyFill="1" applyBorder="1" applyAlignment="1" applyProtection="1">
      <alignment horizontal="center" vertical="center"/>
    </xf>
    <xf numFmtId="0" fontId="8" fillId="0" borderId="53" xfId="3" applyFont="1" applyFill="1" applyBorder="1" applyAlignment="1" applyProtection="1">
      <alignment horizontal="center" vertical="center"/>
    </xf>
    <xf numFmtId="180" fontId="8" fillId="0" borderId="55" xfId="1" applyNumberFormat="1" applyFont="1" applyFill="1" applyBorder="1" applyAlignment="1" applyProtection="1">
      <alignment horizontal="center" vertical="center"/>
    </xf>
    <xf numFmtId="0" fontId="8" fillId="0" borderId="130" xfId="3" applyFont="1" applyFill="1" applyBorder="1" applyAlignment="1" applyProtection="1">
      <alignment horizontal="center" vertical="center"/>
    </xf>
    <xf numFmtId="0" fontId="8" fillId="0" borderId="131" xfId="3" applyFont="1" applyFill="1" applyBorder="1" applyAlignment="1" applyProtection="1">
      <alignment horizontal="center" vertical="center"/>
    </xf>
    <xf numFmtId="0" fontId="8" fillId="0" borderId="38" xfId="3" applyFont="1" applyFill="1" applyBorder="1" applyAlignment="1" applyProtection="1">
      <alignment horizontal="center" vertical="center"/>
    </xf>
    <xf numFmtId="0" fontId="8" fillId="0" borderId="33" xfId="3" applyFont="1" applyFill="1" applyBorder="1" applyAlignment="1" applyProtection="1">
      <alignment vertical="center"/>
    </xf>
    <xf numFmtId="178" fontId="8" fillId="0" borderId="34" xfId="0" applyNumberFormat="1" applyFont="1" applyFill="1" applyBorder="1" applyAlignment="1" applyProtection="1">
      <alignment horizontal="center" vertical="center"/>
    </xf>
    <xf numFmtId="180" fontId="8" fillId="0" borderId="34" xfId="1" applyNumberFormat="1" applyFont="1" applyFill="1" applyBorder="1" applyAlignment="1" applyProtection="1">
      <alignment horizontal="center" vertical="center"/>
    </xf>
    <xf numFmtId="0" fontId="8" fillId="0" borderId="132" xfId="3" applyFont="1" applyFill="1" applyBorder="1" applyAlignment="1" applyProtection="1">
      <alignment horizontal="center" vertical="center"/>
    </xf>
    <xf numFmtId="180" fontId="8" fillId="0" borderId="49" xfId="1" applyNumberFormat="1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center" vertical="center"/>
    </xf>
    <xf numFmtId="0" fontId="8" fillId="2" borderId="39" xfId="0" applyFont="1" applyFill="1" applyBorder="1" applyAlignment="1" applyProtection="1">
      <alignment horizontal="center" vertical="center"/>
    </xf>
    <xf numFmtId="180" fontId="8" fillId="0" borderId="40" xfId="1" applyNumberFormat="1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/>
    </xf>
    <xf numFmtId="177" fontId="17" fillId="0" borderId="16" xfId="3" applyNumberFormat="1" applyFont="1" applyFill="1" applyBorder="1" applyAlignment="1" applyProtection="1">
      <alignment vertical="center"/>
    </xf>
    <xf numFmtId="0" fontId="8" fillId="0" borderId="3" xfId="0" applyFont="1" applyFill="1" applyBorder="1" applyAlignment="1" applyProtection="1">
      <alignment horizontal="center" vertical="center"/>
    </xf>
    <xf numFmtId="178" fontId="8" fillId="2" borderId="33" xfId="0" applyNumberFormat="1" applyFont="1" applyFill="1" applyBorder="1" applyAlignment="1" applyProtection="1">
      <alignment horizontal="center" vertical="center"/>
    </xf>
    <xf numFmtId="0" fontId="8" fillId="0" borderId="35" xfId="0" applyFont="1" applyFill="1" applyBorder="1" applyAlignment="1" applyProtection="1">
      <alignment horizontal="center" vertical="center"/>
    </xf>
    <xf numFmtId="0" fontId="8" fillId="0" borderId="34" xfId="0" applyFont="1" applyFill="1" applyBorder="1" applyAlignment="1" applyProtection="1">
      <alignment horizontal="center" vertical="center"/>
    </xf>
    <xf numFmtId="0" fontId="8" fillId="0" borderId="28" xfId="0" applyFont="1" applyFill="1" applyBorder="1" applyAlignment="1" applyProtection="1">
      <alignment horizontal="center" vertical="center"/>
    </xf>
    <xf numFmtId="177" fontId="8" fillId="0" borderId="26" xfId="0" applyNumberFormat="1" applyFont="1" applyFill="1" applyBorder="1" applyAlignment="1" applyProtection="1">
      <alignment vertical="center"/>
    </xf>
    <xf numFmtId="177" fontId="17" fillId="0" borderId="27" xfId="0" applyNumberFormat="1" applyFont="1" applyFill="1" applyBorder="1" applyAlignment="1" applyProtection="1">
      <alignment vertical="center"/>
    </xf>
    <xf numFmtId="0" fontId="8" fillId="0" borderId="96" xfId="3" applyFont="1" applyFill="1" applyBorder="1" applyAlignment="1" applyProtection="1">
      <alignment horizontal="center" vertical="center"/>
    </xf>
    <xf numFmtId="178" fontId="8" fillId="0" borderId="96" xfId="3" applyNumberFormat="1" applyFont="1" applyFill="1" applyBorder="1" applyAlignment="1" applyProtection="1">
      <alignment horizontal="center" vertical="center"/>
    </xf>
    <xf numFmtId="0" fontId="8" fillId="0" borderId="98" xfId="3" applyFont="1" applyFill="1" applyBorder="1" applyAlignment="1" applyProtection="1">
      <alignment horizontal="center" vertical="center" shrinkToFit="1"/>
    </xf>
    <xf numFmtId="177" fontId="8" fillId="0" borderId="96" xfId="3" applyNumberFormat="1" applyFont="1" applyFill="1" applyBorder="1" applyAlignment="1" applyProtection="1">
      <alignment vertical="center"/>
    </xf>
    <xf numFmtId="0" fontId="8" fillId="2" borderId="97" xfId="0" applyFont="1" applyFill="1" applyBorder="1" applyAlignment="1" applyProtection="1">
      <alignment horizontal="center" vertical="center"/>
    </xf>
    <xf numFmtId="178" fontId="8" fillId="0" borderId="100" xfId="0" applyNumberFormat="1" applyFont="1" applyFill="1" applyBorder="1" applyAlignment="1" applyProtection="1">
      <alignment horizontal="center" vertical="center"/>
    </xf>
    <xf numFmtId="49" fontId="8" fillId="2" borderId="102" xfId="3" applyNumberFormat="1" applyFont="1" applyFill="1" applyBorder="1" applyAlignment="1" applyProtection="1">
      <alignment horizontal="center" vertical="center"/>
    </xf>
    <xf numFmtId="0" fontId="8" fillId="0" borderId="98" xfId="0" applyFont="1" applyFill="1" applyBorder="1" applyAlignment="1" applyProtection="1">
      <alignment horizontal="center" vertical="center"/>
    </xf>
    <xf numFmtId="177" fontId="17" fillId="0" borderId="98" xfId="3" applyNumberFormat="1" applyFont="1" applyFill="1" applyBorder="1" applyAlignment="1" applyProtection="1">
      <alignment vertical="center"/>
    </xf>
    <xf numFmtId="0" fontId="8" fillId="2" borderId="100" xfId="0" applyFont="1" applyFill="1" applyBorder="1" applyAlignment="1" applyProtection="1">
      <alignment horizontal="center" vertical="center"/>
    </xf>
    <xf numFmtId="0" fontId="8" fillId="2" borderId="101" xfId="0" applyFont="1" applyFill="1" applyBorder="1" applyAlignment="1" applyProtection="1">
      <alignment horizontal="center" vertical="center"/>
    </xf>
    <xf numFmtId="0" fontId="8" fillId="0" borderId="100" xfId="0" applyFont="1" applyFill="1" applyBorder="1" applyAlignment="1" applyProtection="1">
      <alignment horizontal="center" vertical="center"/>
    </xf>
    <xf numFmtId="0" fontId="8" fillId="2" borderId="102" xfId="0" applyFont="1" applyFill="1" applyBorder="1" applyAlignment="1" applyProtection="1">
      <alignment horizontal="center" vertical="center"/>
    </xf>
    <xf numFmtId="0" fontId="8" fillId="2" borderId="99" xfId="0" applyFont="1" applyFill="1" applyBorder="1" applyAlignment="1" applyProtection="1">
      <alignment horizontal="center" vertical="center"/>
    </xf>
    <xf numFmtId="0" fontId="8" fillId="2" borderId="103" xfId="0" applyFont="1" applyFill="1" applyBorder="1" applyAlignment="1" applyProtection="1">
      <alignment horizontal="center" vertical="center"/>
    </xf>
    <xf numFmtId="0" fontId="8" fillId="0" borderId="102" xfId="0" applyFont="1" applyFill="1" applyBorder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8" fillId="0" borderId="0" xfId="3" applyFont="1" applyFill="1" applyBorder="1" applyAlignment="1" applyProtection="1">
      <alignment horizontal="center" vertical="center" wrapText="1"/>
    </xf>
    <xf numFmtId="0" fontId="8" fillId="0" borderId="0" xfId="3" applyFont="1" applyFill="1" applyAlignment="1" applyProtection="1">
      <alignment horizontal="center" vertical="center"/>
    </xf>
    <xf numFmtId="178" fontId="8" fillId="0" borderId="105" xfId="3" applyNumberFormat="1" applyFont="1" applyFill="1" applyBorder="1" applyAlignment="1" applyProtection="1">
      <alignment horizontal="center" vertical="center"/>
    </xf>
    <xf numFmtId="178" fontId="8" fillId="0" borderId="106" xfId="3" applyNumberFormat="1" applyFont="1" applyFill="1" applyBorder="1" applyAlignment="1" applyProtection="1">
      <alignment horizontal="center" vertical="center"/>
    </xf>
    <xf numFmtId="178" fontId="8" fillId="0" borderId="107" xfId="3" applyNumberFormat="1" applyFont="1" applyFill="1" applyBorder="1" applyAlignment="1" applyProtection="1">
      <alignment horizontal="center" vertical="center"/>
    </xf>
    <xf numFmtId="0" fontId="8" fillId="0" borderId="134" xfId="3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17" fillId="0" borderId="0" xfId="3" applyFont="1" applyFill="1" applyBorder="1" applyAlignment="1" applyProtection="1">
      <alignment vertical="top" wrapText="1"/>
    </xf>
    <xf numFmtId="178" fontId="19" fillId="0" borderId="135" xfId="3" applyNumberFormat="1" applyFont="1" applyFill="1" applyBorder="1" applyAlignment="1" applyProtection="1">
      <alignment horizontal="center" vertical="center"/>
    </xf>
    <xf numFmtId="178" fontId="19" fillId="0" borderId="136" xfId="3" applyNumberFormat="1" applyFont="1" applyFill="1" applyBorder="1" applyAlignment="1" applyProtection="1">
      <alignment horizontal="center" vertical="center"/>
    </xf>
    <xf numFmtId="178" fontId="19" fillId="0" borderId="137" xfId="3" applyNumberFormat="1" applyFont="1" applyFill="1" applyBorder="1" applyAlignment="1" applyProtection="1">
      <alignment horizontal="center" vertical="center"/>
    </xf>
    <xf numFmtId="0" fontId="17" fillId="0" borderId="138" xfId="3" applyFont="1" applyFill="1" applyBorder="1" applyAlignment="1" applyProtection="1">
      <alignment horizontal="center" vertical="center"/>
    </xf>
    <xf numFmtId="0" fontId="17" fillId="0" borderId="136" xfId="3" applyFont="1" applyFill="1" applyBorder="1" applyAlignment="1" applyProtection="1">
      <alignment horizontal="center" vertical="center"/>
    </xf>
    <xf numFmtId="0" fontId="17" fillId="0" borderId="137" xfId="3" applyFont="1" applyFill="1" applyBorder="1" applyAlignment="1" applyProtection="1">
      <alignment horizontal="center" vertical="center"/>
    </xf>
    <xf numFmtId="178" fontId="17" fillId="0" borderId="135" xfId="3" applyNumberFormat="1" applyFont="1" applyFill="1" applyBorder="1" applyAlignment="1" applyProtection="1">
      <alignment horizontal="center" vertical="center"/>
    </xf>
    <xf numFmtId="178" fontId="17" fillId="0" borderId="136" xfId="3" applyNumberFormat="1" applyFont="1" applyFill="1" applyBorder="1" applyAlignment="1" applyProtection="1">
      <alignment horizontal="center" vertical="center"/>
    </xf>
    <xf numFmtId="178" fontId="17" fillId="0" borderId="137" xfId="3" applyNumberFormat="1" applyFont="1" applyFill="1" applyBorder="1" applyAlignment="1" applyProtection="1">
      <alignment horizontal="center" vertical="center"/>
    </xf>
    <xf numFmtId="0" fontId="9" fillId="0" borderId="0" xfId="3" applyFont="1" applyFill="1" applyAlignment="1" applyProtection="1">
      <alignment horizontal="center" vertical="center"/>
    </xf>
    <xf numFmtId="49" fontId="9" fillId="0" borderId="0" xfId="3" applyNumberFormat="1" applyFont="1" applyFill="1" applyAlignment="1" applyProtection="1">
      <alignment horizontal="center" vertical="center"/>
    </xf>
    <xf numFmtId="0" fontId="8" fillId="0" borderId="139" xfId="0" applyFont="1" applyFill="1" applyBorder="1" applyAlignment="1" applyProtection="1">
      <alignment horizontal="center" vertical="top" textRotation="255" wrapText="1"/>
    </xf>
    <xf numFmtId="0" fontId="8" fillId="0" borderId="140" xfId="0" applyFont="1" applyFill="1" applyBorder="1" applyAlignment="1" applyProtection="1">
      <alignment horizontal="center" vertical="top" textRotation="255" wrapText="1"/>
    </xf>
    <xf numFmtId="0" fontId="8" fillId="0" borderId="141" xfId="0" applyNumberFormat="1" applyFont="1" applyFill="1" applyBorder="1" applyAlignment="1" applyProtection="1">
      <alignment horizontal="center" vertical="center"/>
    </xf>
    <xf numFmtId="0" fontId="8" fillId="0" borderId="112" xfId="0" applyNumberFormat="1" applyFont="1" applyFill="1" applyBorder="1" applyAlignment="1" applyProtection="1">
      <alignment horizontal="center" vertical="center"/>
    </xf>
    <xf numFmtId="0" fontId="8" fillId="0" borderId="142" xfId="0" applyNumberFormat="1" applyFont="1" applyFill="1" applyBorder="1" applyAlignment="1" applyProtection="1">
      <alignment horizontal="center" vertical="center"/>
    </xf>
    <xf numFmtId="0" fontId="8" fillId="0" borderId="143" xfId="0" applyNumberFormat="1" applyFont="1" applyFill="1" applyBorder="1" applyAlignment="1" applyProtection="1">
      <alignment horizontal="center" vertical="center"/>
    </xf>
    <xf numFmtId="0" fontId="8" fillId="0" borderId="144" xfId="0" applyNumberFormat="1" applyFont="1" applyFill="1" applyBorder="1" applyAlignment="1" applyProtection="1">
      <alignment horizontal="center" vertical="center"/>
    </xf>
    <xf numFmtId="0" fontId="8" fillId="0" borderId="145" xfId="0" applyNumberFormat="1" applyFont="1" applyFill="1" applyBorder="1" applyAlignment="1" applyProtection="1">
      <alignment horizontal="center" vertical="center"/>
    </xf>
    <xf numFmtId="0" fontId="8" fillId="0" borderId="1" xfId="3" applyFont="1" applyFill="1" applyBorder="1" applyAlignment="1" applyProtection="1">
      <alignment horizontal="center" vertical="center" textRotation="255" wrapText="1"/>
    </xf>
    <xf numFmtId="0" fontId="8" fillId="0" borderId="2" xfId="3" applyFont="1" applyFill="1" applyBorder="1" applyAlignment="1" applyProtection="1">
      <alignment horizontal="center" vertical="center" textRotation="255" wrapText="1"/>
    </xf>
    <xf numFmtId="0" fontId="8" fillId="0" borderId="3" xfId="3" applyFont="1" applyFill="1" applyBorder="1" applyAlignment="1" applyProtection="1">
      <alignment horizontal="center" vertical="center" textRotation="255" wrapText="1"/>
    </xf>
    <xf numFmtId="0" fontId="8" fillId="0" borderId="54" xfId="3" applyFont="1" applyFill="1" applyBorder="1" applyAlignment="1" applyProtection="1">
      <alignment horizontal="center" vertical="center" textRotation="255" wrapText="1"/>
    </xf>
    <xf numFmtId="0" fontId="8" fillId="0" borderId="55" xfId="3" applyFont="1" applyFill="1" applyBorder="1" applyAlignment="1" applyProtection="1">
      <alignment horizontal="center" vertical="center" textRotation="255" wrapText="1"/>
    </xf>
    <xf numFmtId="0" fontId="8" fillId="0" borderId="146" xfId="3" applyFont="1" applyFill="1" applyBorder="1" applyAlignment="1" applyProtection="1">
      <alignment horizontal="center" vertical="center"/>
    </xf>
    <xf numFmtId="0" fontId="8" fillId="0" borderId="147" xfId="3" applyFont="1" applyFill="1" applyBorder="1" applyAlignment="1" applyProtection="1">
      <alignment horizontal="center" vertical="center"/>
    </xf>
    <xf numFmtId="0" fontId="8" fillId="0" borderId="148" xfId="3" applyFont="1" applyFill="1" applyBorder="1" applyAlignment="1" applyProtection="1">
      <alignment horizontal="center" vertical="center"/>
    </xf>
    <xf numFmtId="0" fontId="8" fillId="0" borderId="149" xfId="3" applyFont="1" applyFill="1" applyBorder="1" applyAlignment="1" applyProtection="1">
      <alignment horizontal="center" vertical="center"/>
    </xf>
    <xf numFmtId="0" fontId="8" fillId="0" borderId="150" xfId="3" applyFont="1" applyFill="1" applyBorder="1" applyAlignment="1" applyProtection="1">
      <alignment horizontal="center" vertical="center"/>
    </xf>
    <xf numFmtId="0" fontId="17" fillId="0" borderId="135" xfId="3" applyFont="1" applyFill="1" applyBorder="1" applyAlignment="1" applyProtection="1">
      <alignment horizontal="center" vertical="center"/>
    </xf>
    <xf numFmtId="0" fontId="8" fillId="0" borderId="97" xfId="3" applyFont="1" applyFill="1" applyBorder="1" applyAlignment="1" applyProtection="1">
      <alignment horizontal="center" vertical="center" textRotation="255" wrapText="1"/>
    </xf>
    <xf numFmtId="0" fontId="8" fillId="0" borderId="103" xfId="3" applyFont="1" applyFill="1" applyBorder="1" applyAlignment="1" applyProtection="1">
      <alignment horizontal="center" vertical="center" textRotation="255" wrapText="1"/>
    </xf>
    <xf numFmtId="0" fontId="8" fillId="3" borderId="115" xfId="3" applyFont="1" applyFill="1" applyBorder="1" applyAlignment="1" applyProtection="1">
      <alignment horizontal="center" vertical="center"/>
      <protection locked="0"/>
    </xf>
    <xf numFmtId="0" fontId="8" fillId="3" borderId="24" xfId="3" applyFont="1" applyFill="1" applyBorder="1" applyAlignment="1" applyProtection="1">
      <alignment horizontal="center" vertical="center"/>
      <protection locked="0"/>
    </xf>
    <xf numFmtId="0" fontId="8" fillId="3" borderId="70" xfId="3" applyFont="1" applyFill="1" applyBorder="1" applyAlignment="1" applyProtection="1">
      <alignment horizontal="center" vertical="center"/>
      <protection locked="0"/>
    </xf>
    <xf numFmtId="0" fontId="8" fillId="3" borderId="41" xfId="3" applyFont="1" applyFill="1" applyBorder="1" applyAlignment="1" applyProtection="1">
      <alignment horizontal="center" vertical="center"/>
      <protection locked="0"/>
    </xf>
    <xf numFmtId="0" fontId="8" fillId="3" borderId="13" xfId="3" applyFont="1" applyFill="1" applyBorder="1" applyAlignment="1" applyProtection="1">
      <alignment horizontal="center" vertical="center"/>
      <protection locked="0"/>
    </xf>
    <xf numFmtId="0" fontId="16" fillId="3" borderId="129" xfId="0" applyFont="1" applyFill="1" applyBorder="1" applyAlignment="1" applyProtection="1">
      <alignment horizontal="center" vertical="center"/>
      <protection locked="0"/>
    </xf>
    <xf numFmtId="0" fontId="16" fillId="3" borderId="131" xfId="0" applyFont="1" applyFill="1" applyBorder="1" applyAlignment="1" applyProtection="1">
      <alignment horizontal="center" vertical="center"/>
      <protection locked="0"/>
    </xf>
    <xf numFmtId="0" fontId="16" fillId="3" borderId="132" xfId="0" applyFont="1" applyFill="1" applyBorder="1" applyAlignment="1" applyProtection="1">
      <alignment horizontal="center" vertical="center"/>
      <protection locked="0"/>
    </xf>
    <xf numFmtId="0" fontId="16" fillId="3" borderId="129" xfId="0" applyNumberFormat="1" applyFont="1" applyFill="1" applyBorder="1" applyAlignment="1" applyProtection="1">
      <alignment horizontal="center" vertical="center"/>
      <protection locked="0"/>
    </xf>
    <xf numFmtId="0" fontId="16" fillId="3" borderId="131" xfId="0" applyNumberFormat="1" applyFont="1" applyFill="1" applyBorder="1" applyAlignment="1" applyProtection="1">
      <alignment horizontal="center" vertical="center"/>
      <protection locked="0"/>
    </xf>
    <xf numFmtId="0" fontId="16" fillId="3" borderId="132" xfId="0" applyNumberFormat="1" applyFont="1" applyFill="1" applyBorder="1" applyAlignment="1" applyProtection="1">
      <alignment horizontal="center" vertical="center"/>
      <protection locked="0"/>
    </xf>
    <xf numFmtId="0" fontId="16" fillId="3" borderId="152" xfId="0" applyNumberFormat="1" applyFont="1" applyFill="1" applyBorder="1" applyAlignment="1" applyProtection="1">
      <alignment horizontal="center" vertical="center"/>
      <protection locked="0"/>
    </xf>
    <xf numFmtId="0" fontId="16" fillId="3" borderId="154" xfId="0" applyNumberFormat="1" applyFont="1" applyFill="1" applyBorder="1" applyAlignment="1" applyProtection="1">
      <alignment horizontal="center" vertical="center"/>
      <protection locked="0"/>
    </xf>
    <xf numFmtId="0" fontId="8" fillId="3" borderId="120" xfId="0" applyFont="1" applyFill="1" applyBorder="1" applyAlignment="1" applyProtection="1">
      <alignment horizontal="center" vertical="center"/>
      <protection locked="0"/>
    </xf>
    <xf numFmtId="0" fontId="8" fillId="0" borderId="36" xfId="3" applyFont="1" applyFill="1" applyBorder="1" applyAlignment="1" applyProtection="1">
      <alignment horizontal="center" vertical="center" shrinkToFit="1"/>
    </xf>
    <xf numFmtId="0" fontId="8" fillId="0" borderId="117" xfId="3" applyFont="1" applyFill="1" applyBorder="1" applyAlignment="1" applyProtection="1">
      <alignment horizontal="distributed" vertical="center"/>
    </xf>
    <xf numFmtId="0" fontId="8" fillId="0" borderId="30" xfId="3" applyFont="1" applyFill="1" applyBorder="1" applyAlignment="1" applyProtection="1">
      <alignment horizontal="center" vertical="center"/>
    </xf>
    <xf numFmtId="178" fontId="8" fillId="0" borderId="31" xfId="3" applyNumberFormat="1" applyFont="1" applyFill="1" applyBorder="1" applyAlignment="1" applyProtection="1">
      <alignment horizontal="center" vertical="center"/>
    </xf>
    <xf numFmtId="177" fontId="8" fillId="0" borderId="15" xfId="0" applyNumberFormat="1" applyFont="1" applyFill="1" applyBorder="1" applyAlignment="1" applyProtection="1">
      <alignment vertical="center"/>
    </xf>
    <xf numFmtId="178" fontId="8" fillId="2" borderId="2" xfId="0" applyNumberFormat="1" applyFont="1" applyFill="1" applyBorder="1" applyAlignment="1" applyProtection="1">
      <alignment horizontal="center" vertical="center"/>
    </xf>
    <xf numFmtId="0" fontId="8" fillId="0" borderId="95" xfId="3" applyFont="1" applyFill="1" applyBorder="1" applyAlignment="1" applyProtection="1">
      <alignment horizontal="distributed" vertical="center"/>
    </xf>
    <xf numFmtId="177" fontId="17" fillId="0" borderId="16" xfId="0" applyNumberFormat="1" applyFont="1" applyFill="1" applyBorder="1" applyAlignment="1" applyProtection="1">
      <alignment vertical="center"/>
    </xf>
    <xf numFmtId="0" fontId="8" fillId="3" borderId="95" xfId="3" applyFont="1" applyFill="1" applyBorder="1" applyAlignment="1" applyProtection="1">
      <alignment horizontal="center" vertical="center"/>
      <protection locked="0"/>
    </xf>
    <xf numFmtId="0" fontId="8" fillId="3" borderId="155" xfId="0" applyNumberFormat="1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</xf>
    <xf numFmtId="0" fontId="8" fillId="2" borderId="95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right" vertical="top" wrapText="1"/>
    </xf>
    <xf numFmtId="0" fontId="8" fillId="0" borderId="0" xfId="0" applyFont="1" applyFill="1" applyAlignment="1" applyProtection="1">
      <alignment vertical="top" wrapText="1"/>
    </xf>
    <xf numFmtId="0" fontId="8" fillId="0" borderId="156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top" textRotation="255" wrapText="1"/>
    </xf>
    <xf numFmtId="0" fontId="8" fillId="0" borderId="2" xfId="0" applyFont="1" applyFill="1" applyBorder="1" applyAlignment="1" applyProtection="1">
      <alignment horizontal="center" vertical="top" textRotation="255" wrapText="1"/>
    </xf>
    <xf numFmtId="0" fontId="8" fillId="0" borderId="55" xfId="0" applyFont="1" applyFill="1" applyBorder="1" applyAlignment="1" applyProtection="1">
      <alignment horizontal="center" vertical="top" textRotation="255" wrapText="1"/>
    </xf>
    <xf numFmtId="0" fontId="8" fillId="0" borderId="54" xfId="0" applyFont="1" applyFill="1" applyBorder="1" applyAlignment="1" applyProtection="1">
      <alignment horizontal="center" vertical="top" textRotation="255" wrapText="1"/>
    </xf>
    <xf numFmtId="0" fontId="0" fillId="0" borderId="9" xfId="3" applyFont="1" applyFill="1" applyBorder="1" applyAlignment="1" applyProtection="1">
      <alignment horizontal="center" vertical="center"/>
    </xf>
    <xf numFmtId="0" fontId="0" fillId="0" borderId="7" xfId="3" applyFont="1" applyFill="1" applyBorder="1" applyAlignment="1" applyProtection="1">
      <alignment horizontal="center" vertical="center"/>
    </xf>
    <xf numFmtId="0" fontId="8" fillId="6" borderId="0" xfId="0" applyNumberFormat="1" applyFont="1" applyFill="1" applyBorder="1" applyAlignment="1" applyProtection="1">
      <alignment horizontal="center" vertical="center"/>
    </xf>
    <xf numFmtId="0" fontId="8" fillId="0" borderId="153" xfId="3" applyFont="1" applyFill="1" applyBorder="1" applyAlignment="1" applyProtection="1">
      <alignment horizontal="center" vertical="center"/>
    </xf>
    <xf numFmtId="0" fontId="8" fillId="0" borderId="4" xfId="3" applyFont="1" applyFill="1" applyBorder="1" applyAlignment="1" applyProtection="1">
      <alignment horizontal="distributed" vertical="center"/>
    </xf>
    <xf numFmtId="0" fontId="8" fillId="2" borderId="92" xfId="0" applyFont="1" applyFill="1" applyBorder="1" applyAlignment="1" applyProtection="1">
      <alignment horizontal="center" vertical="center"/>
    </xf>
    <xf numFmtId="0" fontId="8" fillId="2" borderId="30" xfId="0" applyFont="1" applyFill="1" applyBorder="1" applyAlignment="1" applyProtection="1">
      <alignment horizontal="center" vertical="center"/>
    </xf>
    <xf numFmtId="0" fontId="8" fillId="2" borderId="40" xfId="0" applyFont="1" applyFill="1" applyBorder="1" applyAlignment="1" applyProtection="1">
      <alignment horizontal="center" vertical="center"/>
    </xf>
    <xf numFmtId="0" fontId="8" fillId="2" borderId="90" xfId="0" applyFont="1" applyFill="1" applyBorder="1" applyAlignment="1" applyProtection="1">
      <alignment horizontal="center" vertical="center"/>
    </xf>
    <xf numFmtId="0" fontId="8" fillId="7" borderId="41" xfId="0" applyFont="1" applyFill="1" applyBorder="1" applyAlignment="1" applyProtection="1">
      <alignment horizontal="center" vertical="center"/>
    </xf>
    <xf numFmtId="178" fontId="12" fillId="2" borderId="40" xfId="0" applyNumberFormat="1" applyFont="1" applyFill="1" applyBorder="1" applyAlignment="1" applyProtection="1">
      <alignment horizontal="center" vertical="center"/>
    </xf>
    <xf numFmtId="0" fontId="16" fillId="3" borderId="151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29" xfId="0" applyFont="1" applyFill="1" applyBorder="1" applyAlignment="1" applyProtection="1">
      <alignment horizontal="center" vertical="center"/>
    </xf>
    <xf numFmtId="0" fontId="12" fillId="2" borderId="230" xfId="0" applyFont="1" applyFill="1" applyBorder="1" applyAlignment="1" applyProtection="1">
      <alignment horizontal="center" vertical="center"/>
    </xf>
    <xf numFmtId="178" fontId="12" fillId="2" borderId="29" xfId="0" applyNumberFormat="1" applyFont="1" applyFill="1" applyBorder="1" applyAlignment="1" applyProtection="1">
      <alignment horizontal="center" vertical="center"/>
    </xf>
    <xf numFmtId="178" fontId="12" fillId="2" borderId="2" xfId="0" applyNumberFormat="1" applyFont="1" applyFill="1" applyBorder="1" applyAlignment="1" applyProtection="1">
      <alignment horizontal="center" vertical="center"/>
    </xf>
    <xf numFmtId="178" fontId="12" fillId="2" borderId="55" xfId="0" applyNumberFormat="1" applyFont="1" applyFill="1" applyBorder="1" applyAlignment="1" applyProtection="1">
      <alignment horizontal="center" vertical="center"/>
    </xf>
    <xf numFmtId="0" fontId="16" fillId="3" borderId="153" xfId="0" applyFont="1" applyFill="1" applyBorder="1" applyAlignment="1" applyProtection="1">
      <alignment horizontal="center" vertical="center"/>
      <protection locked="0"/>
    </xf>
    <xf numFmtId="0" fontId="16" fillId="3" borderId="13" xfId="0" applyFont="1" applyFill="1" applyBorder="1" applyAlignment="1" applyProtection="1">
      <alignment horizontal="center" vertical="center"/>
      <protection locked="0"/>
    </xf>
    <xf numFmtId="0" fontId="12" fillId="0" borderId="227" xfId="0" applyFont="1" applyBorder="1" applyAlignment="1" applyProtection="1">
      <alignment horizontal="center" vertical="center"/>
    </xf>
    <xf numFmtId="178" fontId="12" fillId="0" borderId="90" xfId="0" applyNumberFormat="1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178" fontId="12" fillId="0" borderId="1" xfId="0" applyNumberFormat="1" applyFont="1" applyFill="1" applyBorder="1" applyAlignment="1" applyProtection="1">
      <alignment horizontal="center" vertical="center"/>
    </xf>
    <xf numFmtId="0" fontId="8" fillId="0" borderId="169" xfId="3" applyFont="1" applyFill="1" applyBorder="1" applyAlignment="1" applyProtection="1">
      <alignment horizontal="center" vertical="center"/>
    </xf>
    <xf numFmtId="0" fontId="8" fillId="0" borderId="87" xfId="0" applyFont="1" applyFill="1" applyBorder="1" applyProtection="1">
      <alignment vertical="center"/>
    </xf>
    <xf numFmtId="0" fontId="12" fillId="2" borderId="122" xfId="3" applyFont="1" applyFill="1" applyBorder="1" applyAlignment="1" applyProtection="1">
      <alignment horizontal="center" vertical="center"/>
    </xf>
    <xf numFmtId="178" fontId="12" fillId="0" borderId="63" xfId="3" applyNumberFormat="1" applyFont="1" applyFill="1" applyBorder="1" applyAlignment="1" applyProtection="1">
      <alignment horizontal="center" vertical="center"/>
    </xf>
    <xf numFmtId="0" fontId="12" fillId="2" borderId="130" xfId="3" applyFont="1" applyFill="1" applyBorder="1" applyAlignment="1" applyProtection="1">
      <alignment horizontal="center" vertical="center"/>
    </xf>
    <xf numFmtId="0" fontId="8" fillId="0" borderId="125" xfId="3" applyFont="1" applyFill="1" applyBorder="1" applyAlignment="1" applyProtection="1">
      <alignment horizontal="center" vertical="center"/>
    </xf>
    <xf numFmtId="177" fontId="15" fillId="0" borderId="232" xfId="0" applyNumberFormat="1" applyFont="1" applyFill="1" applyBorder="1" applyAlignment="1" applyProtection="1">
      <alignment vertical="center"/>
    </xf>
    <xf numFmtId="0" fontId="16" fillId="3" borderId="88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225" xfId="0" applyFont="1" applyBorder="1" applyAlignment="1" applyProtection="1">
      <alignment horizontal="center" vertical="center"/>
    </xf>
    <xf numFmtId="0" fontId="12" fillId="2" borderId="122" xfId="0" applyFont="1" applyFill="1" applyBorder="1" applyAlignment="1" applyProtection="1">
      <alignment horizontal="center" vertical="center"/>
    </xf>
    <xf numFmtId="0" fontId="12" fillId="2" borderId="64" xfId="3" applyFont="1" applyFill="1" applyBorder="1" applyAlignment="1" applyProtection="1">
      <alignment horizontal="center" vertical="center"/>
    </xf>
    <xf numFmtId="0" fontId="12" fillId="2" borderId="63" xfId="3" applyFont="1" applyFill="1" applyBorder="1" applyAlignment="1" applyProtection="1">
      <alignment horizontal="center" vertical="center"/>
    </xf>
    <xf numFmtId="0" fontId="12" fillId="2" borderId="126" xfId="3" applyFont="1" applyFill="1" applyBorder="1" applyAlignment="1" applyProtection="1">
      <alignment horizontal="center" vertical="center"/>
    </xf>
    <xf numFmtId="0" fontId="1" fillId="0" borderId="0" xfId="3" applyFont="1" applyFill="1" applyBorder="1" applyAlignment="1" applyProtection="1">
      <alignment horizontal="center" vertical="center"/>
    </xf>
    <xf numFmtId="0" fontId="27" fillId="0" borderId="0" xfId="0" applyFont="1" applyFill="1" applyProtection="1">
      <alignment vertical="center"/>
    </xf>
    <xf numFmtId="0" fontId="28" fillId="0" borderId="1" xfId="3" applyFont="1" applyFill="1" applyBorder="1" applyAlignment="1" applyProtection="1">
      <alignment horizontal="center" vertical="top" textRotation="255" wrapText="1"/>
    </xf>
    <xf numFmtId="0" fontId="28" fillId="0" borderId="2" xfId="3" applyFont="1" applyFill="1" applyBorder="1" applyAlignment="1" applyProtection="1">
      <alignment horizontal="center" vertical="top" textRotation="255" wrapText="1"/>
    </xf>
    <xf numFmtId="0" fontId="28" fillId="0" borderId="3" xfId="3" applyFont="1" applyFill="1" applyBorder="1" applyAlignment="1" applyProtection="1">
      <alignment horizontal="center" vertical="top" textRotation="255" wrapText="1"/>
    </xf>
    <xf numFmtId="0" fontId="28" fillId="0" borderId="54" xfId="0" applyFont="1" applyFill="1" applyBorder="1" applyAlignment="1" applyProtection="1">
      <alignment horizontal="center" vertical="top" textRotation="255" wrapText="1"/>
    </xf>
    <xf numFmtId="0" fontId="28" fillId="0" borderId="2" xfId="0" applyFont="1" applyFill="1" applyBorder="1" applyAlignment="1" applyProtection="1">
      <alignment horizontal="center" vertical="top" textRotation="255" wrapText="1"/>
    </xf>
    <xf numFmtId="0" fontId="28" fillId="0" borderId="55" xfId="0" applyFont="1" applyFill="1" applyBorder="1" applyAlignment="1" applyProtection="1">
      <alignment horizontal="center" vertical="top" textRotation="255" wrapText="1"/>
    </xf>
    <xf numFmtId="0" fontId="28" fillId="0" borderId="97" xfId="3" applyFont="1" applyFill="1" applyBorder="1" applyAlignment="1" applyProtection="1">
      <alignment horizontal="center" vertical="top" textRotation="255" wrapText="1"/>
    </xf>
    <xf numFmtId="0" fontId="28" fillId="0" borderId="103" xfId="3" applyFont="1" applyFill="1" applyBorder="1" applyAlignment="1" applyProtection="1">
      <alignment horizontal="center" vertical="top" textRotation="255" wrapText="1"/>
    </xf>
    <xf numFmtId="0" fontId="28" fillId="0" borderId="5" xfId="0" applyFont="1" applyFill="1" applyBorder="1" applyAlignment="1" applyProtection="1">
      <alignment horizontal="center" vertical="center" wrapText="1"/>
    </xf>
    <xf numFmtId="0" fontId="28" fillId="0" borderId="13" xfId="0" applyFont="1" applyFill="1" applyBorder="1" applyAlignment="1" applyProtection="1">
      <alignment horizontal="distributed" vertical="center"/>
    </xf>
    <xf numFmtId="0" fontId="28" fillId="0" borderId="14" xfId="0" applyFont="1" applyFill="1" applyBorder="1" applyAlignment="1" applyProtection="1">
      <alignment horizontal="center" vertical="center"/>
    </xf>
    <xf numFmtId="0" fontId="28" fillId="0" borderId="15" xfId="0" applyFont="1" applyFill="1" applyBorder="1" applyAlignment="1" applyProtection="1">
      <alignment horizontal="center" vertical="center"/>
    </xf>
    <xf numFmtId="178" fontId="28" fillId="0" borderId="15" xfId="0" applyNumberFormat="1" applyFont="1" applyFill="1" applyBorder="1" applyAlignment="1" applyProtection="1">
      <alignment horizontal="center" vertical="center"/>
    </xf>
    <xf numFmtId="0" fontId="28" fillId="0" borderId="16" xfId="0" applyFont="1" applyFill="1" applyBorder="1" applyAlignment="1" applyProtection="1">
      <alignment horizontal="center" vertical="center" shrinkToFit="1"/>
    </xf>
    <xf numFmtId="0" fontId="28" fillId="0" borderId="17" xfId="0" applyFont="1" applyFill="1" applyBorder="1" applyAlignment="1" applyProtection="1">
      <alignment horizontal="center" vertical="center"/>
    </xf>
    <xf numFmtId="0" fontId="28" fillId="0" borderId="18" xfId="0" applyFont="1" applyFill="1" applyBorder="1" applyAlignment="1" applyProtection="1">
      <alignment horizontal="center" vertical="center"/>
    </xf>
    <xf numFmtId="0" fontId="28" fillId="0" borderId="19" xfId="0" applyFont="1" applyFill="1" applyBorder="1" applyAlignment="1" applyProtection="1">
      <alignment horizontal="center" vertical="center"/>
    </xf>
    <xf numFmtId="177" fontId="28" fillId="0" borderId="15" xfId="0" applyNumberFormat="1" applyFont="1" applyFill="1" applyBorder="1" applyAlignment="1" applyProtection="1">
      <alignment vertical="center"/>
    </xf>
    <xf numFmtId="178" fontId="28" fillId="0" borderId="20" xfId="0" applyNumberFormat="1" applyFont="1" applyFill="1" applyBorder="1" applyAlignment="1" applyProtection="1">
      <alignment horizontal="center" vertical="center"/>
    </xf>
    <xf numFmtId="178" fontId="28" fillId="2" borderId="18" xfId="0" applyNumberFormat="1" applyFont="1" applyFill="1" applyBorder="1" applyAlignment="1" applyProtection="1">
      <alignment horizontal="center" vertical="center"/>
    </xf>
    <xf numFmtId="178" fontId="28" fillId="2" borderId="21" xfId="0" applyNumberFormat="1" applyFont="1" applyFill="1" applyBorder="1" applyAlignment="1" applyProtection="1">
      <alignment horizontal="center" vertical="center"/>
    </xf>
    <xf numFmtId="0" fontId="28" fillId="0" borderId="16" xfId="0" applyFont="1" applyFill="1" applyBorder="1" applyAlignment="1" applyProtection="1">
      <alignment horizontal="center" vertical="center"/>
    </xf>
    <xf numFmtId="0" fontId="28" fillId="0" borderId="24" xfId="0" applyFont="1" applyFill="1" applyBorder="1" applyAlignment="1" applyProtection="1">
      <alignment horizontal="distributed" vertical="center"/>
    </xf>
    <xf numFmtId="0" fontId="28" fillId="0" borderId="25" xfId="0" applyFont="1" applyFill="1" applyBorder="1" applyAlignment="1" applyProtection="1">
      <alignment horizontal="center" vertical="center"/>
    </xf>
    <xf numFmtId="0" fontId="28" fillId="0" borderId="26" xfId="0" applyFont="1" applyFill="1" applyBorder="1" applyAlignment="1" applyProtection="1">
      <alignment horizontal="center" vertical="center"/>
    </xf>
    <xf numFmtId="178" fontId="28" fillId="0" borderId="26" xfId="0" applyNumberFormat="1" applyFont="1" applyFill="1" applyBorder="1" applyAlignment="1" applyProtection="1">
      <alignment horizontal="center" vertical="center"/>
    </xf>
    <xf numFmtId="0" fontId="28" fillId="0" borderId="27" xfId="0" applyFont="1" applyFill="1" applyBorder="1" applyAlignment="1" applyProtection="1">
      <alignment horizontal="center" vertical="center" shrinkToFit="1"/>
    </xf>
    <xf numFmtId="0" fontId="28" fillId="0" borderId="28" xfId="0" applyFont="1" applyFill="1" applyBorder="1" applyAlignment="1" applyProtection="1">
      <alignment horizontal="center" vertical="center"/>
    </xf>
    <xf numFmtId="0" fontId="28" fillId="0" borderId="29" xfId="0" applyFont="1" applyFill="1" applyBorder="1" applyAlignment="1" applyProtection="1">
      <alignment vertical="center"/>
    </xf>
    <xf numFmtId="0" fontId="28" fillId="0" borderId="30" xfId="0" applyFont="1" applyFill="1" applyBorder="1" applyAlignment="1" applyProtection="1">
      <alignment vertical="center"/>
    </xf>
    <xf numFmtId="177" fontId="28" fillId="0" borderId="31" xfId="0" applyNumberFormat="1" applyFont="1" applyFill="1" applyBorder="1" applyAlignment="1" applyProtection="1">
      <alignment vertical="center"/>
    </xf>
    <xf numFmtId="178" fontId="28" fillId="0" borderId="32" xfId="0" applyNumberFormat="1" applyFont="1" applyFill="1" applyBorder="1" applyAlignment="1" applyProtection="1">
      <alignment horizontal="center" vertical="center"/>
    </xf>
    <xf numFmtId="178" fontId="28" fillId="2" borderId="33" xfId="0" applyNumberFormat="1" applyFont="1" applyFill="1" applyBorder="1" applyAlignment="1" applyProtection="1">
      <alignment horizontal="center" vertical="center"/>
    </xf>
    <xf numFmtId="178" fontId="28" fillId="2" borderId="34" xfId="0" applyNumberFormat="1" applyFont="1" applyFill="1" applyBorder="1" applyAlignment="1" applyProtection="1">
      <alignment horizontal="center" vertical="center"/>
    </xf>
    <xf numFmtId="0" fontId="28" fillId="0" borderId="27" xfId="0" applyFont="1" applyFill="1" applyBorder="1" applyAlignment="1" applyProtection="1">
      <alignment horizontal="center" vertical="center"/>
    </xf>
    <xf numFmtId="0" fontId="28" fillId="0" borderId="117" xfId="0" applyFont="1" applyFill="1" applyBorder="1" applyAlignment="1" applyProtection="1">
      <alignment horizontal="distributed" vertical="center"/>
    </xf>
    <xf numFmtId="0" fontId="28" fillId="0" borderId="31" xfId="0" applyFont="1" applyFill="1" applyBorder="1" applyAlignment="1" applyProtection="1">
      <alignment horizontal="center" vertical="center"/>
    </xf>
    <xf numFmtId="178" fontId="28" fillId="0" borderId="31" xfId="0" applyNumberFormat="1" applyFont="1" applyFill="1" applyBorder="1" applyAlignment="1" applyProtection="1">
      <alignment horizontal="center" vertical="center"/>
    </xf>
    <xf numFmtId="0" fontId="28" fillId="0" borderId="36" xfId="0" applyFont="1" applyFill="1" applyBorder="1" applyAlignment="1" applyProtection="1">
      <alignment horizontal="center" vertical="center" shrinkToFit="1"/>
    </xf>
    <xf numFmtId="0" fontId="28" fillId="0" borderId="90" xfId="0" applyFont="1" applyFill="1" applyBorder="1" applyAlignment="1" applyProtection="1">
      <alignment horizontal="center" vertical="center"/>
    </xf>
    <xf numFmtId="178" fontId="28" fillId="0" borderId="39" xfId="0" applyNumberFormat="1" applyFont="1" applyFill="1" applyBorder="1" applyAlignment="1" applyProtection="1">
      <alignment horizontal="center" vertical="center"/>
    </xf>
    <xf numFmtId="178" fontId="28" fillId="2" borderId="29" xfId="0" applyNumberFormat="1" applyFont="1" applyFill="1" applyBorder="1" applyAlignment="1" applyProtection="1">
      <alignment horizontal="center" vertical="center"/>
    </xf>
    <xf numFmtId="178" fontId="28" fillId="2" borderId="40" xfId="0" applyNumberFormat="1" applyFont="1" applyFill="1" applyBorder="1" applyAlignment="1" applyProtection="1">
      <alignment horizontal="center" vertical="center"/>
    </xf>
    <xf numFmtId="0" fontId="28" fillId="0" borderId="36" xfId="0" applyFont="1" applyFill="1" applyBorder="1" applyAlignment="1" applyProtection="1">
      <alignment horizontal="center" vertical="center"/>
    </xf>
    <xf numFmtId="0" fontId="27" fillId="0" borderId="212" xfId="0" applyFont="1" applyFill="1" applyBorder="1" applyProtection="1">
      <alignment vertical="center"/>
    </xf>
    <xf numFmtId="0" fontId="28" fillId="0" borderId="52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horizontal="center" vertical="center"/>
    </xf>
    <xf numFmtId="0" fontId="28" fillId="0" borderId="53" xfId="0" applyFont="1" applyFill="1" applyBorder="1" applyAlignment="1" applyProtection="1">
      <alignment horizontal="center" vertical="center"/>
    </xf>
    <xf numFmtId="178" fontId="28" fillId="0" borderId="54" xfId="0" applyNumberFormat="1" applyFont="1" applyFill="1" applyBorder="1" applyAlignment="1" applyProtection="1">
      <alignment horizontal="center" vertical="center"/>
    </xf>
    <xf numFmtId="178" fontId="28" fillId="2" borderId="2" xfId="0" applyNumberFormat="1" applyFont="1" applyFill="1" applyBorder="1" applyAlignment="1" applyProtection="1">
      <alignment horizontal="center" vertical="center"/>
    </xf>
    <xf numFmtId="178" fontId="28" fillId="2" borderId="55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Protection="1">
      <alignment vertical="center"/>
    </xf>
    <xf numFmtId="0" fontId="28" fillId="0" borderId="58" xfId="0" applyFont="1" applyFill="1" applyBorder="1" applyAlignment="1" applyProtection="1">
      <alignment horizontal="center" vertical="center"/>
    </xf>
    <xf numFmtId="0" fontId="28" fillId="0" borderId="33" xfId="0" applyFont="1" applyFill="1" applyBorder="1" applyAlignment="1" applyProtection="1">
      <alignment horizontal="center" vertical="center"/>
    </xf>
    <xf numFmtId="0" fontId="28" fillId="0" borderId="38" xfId="0" applyFont="1" applyFill="1" applyBorder="1" applyAlignment="1" applyProtection="1">
      <alignment horizontal="center" vertical="center"/>
    </xf>
    <xf numFmtId="177" fontId="28" fillId="0" borderId="26" xfId="0" applyNumberFormat="1" applyFont="1" applyFill="1" applyBorder="1" applyAlignment="1" applyProtection="1">
      <alignment vertical="center"/>
    </xf>
    <xf numFmtId="0" fontId="28" fillId="0" borderId="57" xfId="0" applyFont="1" applyFill="1" applyBorder="1" applyAlignment="1" applyProtection="1">
      <alignment horizontal="center" vertical="center"/>
    </xf>
    <xf numFmtId="0" fontId="28" fillId="0" borderId="41" xfId="0" applyFont="1" applyFill="1" applyBorder="1" applyAlignment="1" applyProtection="1">
      <alignment horizontal="distributed" vertical="center"/>
    </xf>
    <xf numFmtId="0" fontId="28" fillId="0" borderId="42" xfId="0" applyFont="1" applyFill="1" applyBorder="1" applyAlignment="1" applyProtection="1">
      <alignment horizontal="center" vertical="center"/>
    </xf>
    <xf numFmtId="0" fontId="28" fillId="0" borderId="43" xfId="0" applyFont="1" applyFill="1" applyBorder="1" applyAlignment="1" applyProtection="1">
      <alignment horizontal="center" vertical="center"/>
    </xf>
    <xf numFmtId="178" fontId="28" fillId="0" borderId="43" xfId="0" applyNumberFormat="1" applyFont="1" applyFill="1" applyBorder="1" applyAlignment="1" applyProtection="1">
      <alignment horizontal="center" vertical="center"/>
    </xf>
    <xf numFmtId="0" fontId="28" fillId="0" borderId="44" xfId="0" applyFont="1" applyFill="1" applyBorder="1" applyAlignment="1" applyProtection="1">
      <alignment horizontal="center" vertical="center" shrinkToFit="1"/>
    </xf>
    <xf numFmtId="0" fontId="28" fillId="0" borderId="45" xfId="0" applyFont="1" applyFill="1" applyBorder="1" applyAlignment="1" applyProtection="1">
      <alignment horizontal="center" vertical="center"/>
    </xf>
    <xf numFmtId="0" fontId="28" fillId="0" borderId="46" xfId="0" applyFont="1" applyFill="1" applyBorder="1" applyAlignment="1" applyProtection="1">
      <alignment horizontal="center" vertical="center"/>
    </xf>
    <xf numFmtId="0" fontId="28" fillId="0" borderId="47" xfId="0" applyFont="1" applyFill="1" applyBorder="1" applyAlignment="1" applyProtection="1">
      <alignment horizontal="center" vertical="center"/>
    </xf>
    <xf numFmtId="177" fontId="28" fillId="0" borderId="43" xfId="0" applyNumberFormat="1" applyFont="1" applyFill="1" applyBorder="1" applyAlignment="1" applyProtection="1">
      <alignment vertical="center"/>
    </xf>
    <xf numFmtId="178" fontId="28" fillId="0" borderId="48" xfId="0" applyNumberFormat="1" applyFont="1" applyFill="1" applyBorder="1" applyAlignment="1" applyProtection="1">
      <alignment horizontal="center" vertical="center"/>
    </xf>
    <xf numFmtId="178" fontId="28" fillId="2" borderId="46" xfId="0" applyNumberFormat="1" applyFont="1" applyFill="1" applyBorder="1" applyAlignment="1" applyProtection="1">
      <alignment horizontal="center" vertical="center"/>
    </xf>
    <xf numFmtId="178" fontId="28" fillId="2" borderId="49" xfId="0" applyNumberFormat="1" applyFont="1" applyFill="1" applyBorder="1" applyAlignment="1" applyProtection="1">
      <alignment horizontal="center" vertical="center"/>
    </xf>
    <xf numFmtId="0" fontId="28" fillId="0" borderId="44" xfId="0" applyFont="1" applyFill="1" applyBorder="1" applyAlignment="1" applyProtection="1">
      <alignment horizontal="center" vertical="center"/>
    </xf>
    <xf numFmtId="176" fontId="30" fillId="0" borderId="151" xfId="0" applyNumberFormat="1" applyFont="1" applyFill="1" applyBorder="1" applyAlignment="1" applyProtection="1">
      <alignment horizontal="distributed" vertical="center" shrinkToFit="1"/>
    </xf>
    <xf numFmtId="0" fontId="28" fillId="0" borderId="144" xfId="0" applyNumberFormat="1" applyFont="1" applyFill="1" applyBorder="1" applyAlignment="1" applyProtection="1">
      <alignment horizontal="center" vertical="center" shrinkToFit="1"/>
    </xf>
    <xf numFmtId="0" fontId="28" fillId="0" borderId="52" xfId="0" applyNumberFormat="1" applyFont="1" applyFill="1" applyBorder="1" applyAlignment="1" applyProtection="1">
      <alignment horizontal="center" vertical="center" shrinkToFit="1"/>
    </xf>
    <xf numFmtId="0" fontId="28" fillId="0" borderId="228" xfId="0" applyFont="1" applyFill="1" applyBorder="1" applyAlignment="1" applyProtection="1">
      <alignment horizontal="center" vertical="center"/>
    </xf>
    <xf numFmtId="0" fontId="28" fillId="2" borderId="54" xfId="0" applyFont="1" applyFill="1" applyBorder="1" applyAlignment="1" applyProtection="1">
      <alignment horizontal="center" vertical="center"/>
    </xf>
    <xf numFmtId="0" fontId="28" fillId="2" borderId="2" xfId="0" applyFont="1" applyFill="1" applyBorder="1" applyAlignment="1" applyProtection="1">
      <alignment horizontal="center" vertical="center"/>
    </xf>
    <xf numFmtId="178" fontId="28" fillId="0" borderId="55" xfId="0" applyNumberFormat="1" applyFont="1" applyFill="1" applyBorder="1" applyAlignment="1" applyProtection="1">
      <alignment horizontal="center" vertical="center"/>
    </xf>
    <xf numFmtId="0" fontId="28" fillId="0" borderId="16" xfId="3" applyFont="1" applyFill="1" applyBorder="1" applyAlignment="1" applyProtection="1">
      <alignment horizontal="center" vertical="center"/>
    </xf>
    <xf numFmtId="176" fontId="30" fillId="0" borderId="74" xfId="0" applyNumberFormat="1" applyFont="1" applyFill="1" applyBorder="1" applyAlignment="1" applyProtection="1">
      <alignment horizontal="distributed" vertical="center" shrinkToFit="1"/>
    </xf>
    <xf numFmtId="0" fontId="28" fillId="0" borderId="112" xfId="0" applyNumberFormat="1" applyFont="1" applyFill="1" applyBorder="1" applyAlignment="1" applyProtection="1">
      <alignment horizontal="center" vertical="center"/>
    </xf>
    <xf numFmtId="0" fontId="28" fillId="0" borderId="58" xfId="0" applyNumberFormat="1" applyFont="1" applyFill="1" applyBorder="1" applyAlignment="1" applyProtection="1">
      <alignment horizontal="center" vertical="center"/>
    </xf>
    <xf numFmtId="0" fontId="28" fillId="0" borderId="32" xfId="0" applyNumberFormat="1" applyFont="1" applyFill="1" applyBorder="1" applyAlignment="1" applyProtection="1">
      <alignment horizontal="center" vertical="center" shrinkToFit="1"/>
    </xf>
    <xf numFmtId="0" fontId="28" fillId="0" borderId="58" xfId="0" applyNumberFormat="1" applyFont="1" applyFill="1" applyBorder="1" applyAlignment="1" applyProtection="1">
      <alignment horizontal="center" vertical="center" shrinkToFit="1"/>
    </xf>
    <xf numFmtId="0" fontId="28" fillId="0" borderId="71" xfId="0" applyFont="1" applyFill="1" applyBorder="1" applyAlignment="1" applyProtection="1">
      <alignment horizontal="center" vertical="center"/>
    </xf>
    <xf numFmtId="0" fontId="28" fillId="2" borderId="32" xfId="0" applyFont="1" applyFill="1" applyBorder="1" applyAlignment="1" applyProtection="1">
      <alignment horizontal="center" vertical="center"/>
    </xf>
    <xf numFmtId="0" fontId="28" fillId="2" borderId="33" xfId="0" applyFont="1" applyFill="1" applyBorder="1" applyAlignment="1" applyProtection="1">
      <alignment horizontal="center" vertical="center"/>
    </xf>
    <xf numFmtId="178" fontId="28" fillId="0" borderId="34" xfId="0" applyNumberFormat="1" applyFont="1" applyFill="1" applyBorder="1" applyAlignment="1" applyProtection="1">
      <alignment horizontal="center" vertical="center"/>
    </xf>
    <xf numFmtId="0" fontId="28" fillId="0" borderId="27" xfId="3" applyFont="1" applyFill="1" applyBorder="1" applyAlignment="1" applyProtection="1">
      <alignment horizontal="center" vertical="center"/>
    </xf>
    <xf numFmtId="176" fontId="28" fillId="0" borderId="88" xfId="0" applyNumberFormat="1" applyFont="1" applyFill="1" applyBorder="1" applyAlignment="1" applyProtection="1">
      <alignment horizontal="distributed" vertical="center" shrinkToFit="1"/>
    </xf>
    <xf numFmtId="0" fontId="28" fillId="0" borderId="127" xfId="0" applyFont="1" applyFill="1" applyBorder="1" applyAlignment="1" applyProtection="1">
      <alignment horizontal="center" vertical="center"/>
    </xf>
    <xf numFmtId="177" fontId="28" fillId="0" borderId="106" xfId="0" applyNumberFormat="1" applyFont="1" applyFill="1" applyBorder="1" applyAlignment="1" applyProtection="1">
      <alignment vertical="center"/>
    </xf>
    <xf numFmtId="0" fontId="28" fillId="2" borderId="48" xfId="0" applyFont="1" applyFill="1" applyBorder="1" applyAlignment="1" applyProtection="1">
      <alignment horizontal="center" vertical="center"/>
    </xf>
    <xf numFmtId="0" fontId="28" fillId="2" borderId="46" xfId="0" applyFont="1" applyFill="1" applyBorder="1" applyAlignment="1" applyProtection="1">
      <alignment horizontal="center" vertical="center"/>
    </xf>
    <xf numFmtId="178" fontId="28" fillId="0" borderId="49" xfId="0" applyNumberFormat="1" applyFont="1" applyFill="1" applyBorder="1" applyAlignment="1" applyProtection="1">
      <alignment horizontal="center" vertical="center"/>
    </xf>
    <xf numFmtId="0" fontId="28" fillId="0" borderId="232" xfId="3" applyFont="1" applyFill="1" applyBorder="1" applyAlignment="1" applyProtection="1">
      <alignment horizontal="center" vertical="center"/>
    </xf>
    <xf numFmtId="176" fontId="28" fillId="0" borderId="70" xfId="0" applyNumberFormat="1" applyFont="1" applyFill="1" applyBorder="1" applyAlignment="1" applyProtection="1">
      <alignment horizontal="distributed" vertical="center" shrinkToFit="1"/>
    </xf>
    <xf numFmtId="0" fontId="28" fillId="0" borderId="133" xfId="0" applyNumberFormat="1" applyFont="1" applyFill="1" applyBorder="1" applyAlignment="1" applyProtection="1">
      <alignment horizontal="center" vertical="center" shrinkToFit="1"/>
    </xf>
    <xf numFmtId="0" fontId="28" fillId="0" borderId="65" xfId="0" applyFont="1" applyFill="1" applyBorder="1" applyAlignment="1" applyProtection="1">
      <alignment horizontal="center" vertical="center"/>
    </xf>
    <xf numFmtId="178" fontId="28" fillId="0" borderId="183" xfId="0" applyNumberFormat="1" applyFont="1" applyFill="1" applyBorder="1" applyAlignment="1" applyProtection="1">
      <alignment horizontal="center" vertical="center"/>
    </xf>
    <xf numFmtId="176" fontId="28" fillId="0" borderId="66" xfId="0" applyNumberFormat="1" applyFont="1" applyFill="1" applyBorder="1" applyAlignment="1" applyProtection="1">
      <alignment horizontal="center" vertical="center" shrinkToFit="1"/>
    </xf>
    <xf numFmtId="0" fontId="28" fillId="0" borderId="126" xfId="0" applyFont="1" applyFill="1" applyBorder="1" applyAlignment="1" applyProtection="1">
      <alignment horizontal="center" vertical="center"/>
    </xf>
    <xf numFmtId="0" fontId="28" fillId="0" borderId="63" xfId="0" applyFont="1" applyFill="1" applyBorder="1" applyAlignment="1" applyProtection="1">
      <alignment horizontal="center" vertical="center"/>
    </xf>
    <xf numFmtId="0" fontId="28" fillId="0" borderId="64" xfId="0" applyFont="1" applyFill="1" applyBorder="1" applyAlignment="1" applyProtection="1">
      <alignment horizontal="center" vertical="center"/>
    </xf>
    <xf numFmtId="177" fontId="28" fillId="0" borderId="65" xfId="0" applyNumberFormat="1" applyFont="1" applyFill="1" applyBorder="1" applyAlignment="1" applyProtection="1">
      <alignment vertical="center"/>
    </xf>
    <xf numFmtId="0" fontId="28" fillId="2" borderId="122" xfId="3" applyFont="1" applyFill="1" applyBorder="1" applyAlignment="1" applyProtection="1">
      <alignment horizontal="center" vertical="center"/>
    </xf>
    <xf numFmtId="178" fontId="28" fillId="0" borderId="63" xfId="3" applyNumberFormat="1" applyFont="1" applyFill="1" applyBorder="1" applyAlignment="1" applyProtection="1">
      <alignment horizontal="center" vertical="center"/>
    </xf>
    <xf numFmtId="0" fontId="28" fillId="2" borderId="130" xfId="3" applyFont="1" applyFill="1" applyBorder="1" applyAlignment="1" applyProtection="1">
      <alignment horizontal="center" vertical="center"/>
    </xf>
    <xf numFmtId="0" fontId="28" fillId="0" borderId="66" xfId="3" applyFont="1" applyFill="1" applyBorder="1" applyAlignment="1" applyProtection="1">
      <alignment horizontal="center" vertical="center"/>
    </xf>
    <xf numFmtId="176" fontId="28" fillId="0" borderId="24" xfId="0" applyNumberFormat="1" applyFont="1" applyFill="1" applyBorder="1" applyAlignment="1" applyProtection="1">
      <alignment horizontal="distributed" vertical="center" shrinkToFit="1"/>
    </xf>
    <xf numFmtId="0" fontId="28" fillId="0" borderId="57" xfId="0" applyNumberFormat="1" applyFont="1" applyFill="1" applyBorder="1" applyAlignment="1" applyProtection="1">
      <alignment horizontal="center" vertical="center" shrinkToFit="1"/>
    </xf>
    <xf numFmtId="178" fontId="28" fillId="0" borderId="58" xfId="0" applyNumberFormat="1" applyFont="1" applyFill="1" applyBorder="1" applyAlignment="1" applyProtection="1">
      <alignment horizontal="center" vertical="center"/>
    </xf>
    <xf numFmtId="176" fontId="28" fillId="0" borderId="27" xfId="0" applyNumberFormat="1" applyFont="1" applyFill="1" applyBorder="1" applyAlignment="1" applyProtection="1">
      <alignment horizontal="center" vertical="center" shrinkToFit="1"/>
    </xf>
    <xf numFmtId="0" fontId="28" fillId="2" borderId="32" xfId="3" applyFont="1" applyFill="1" applyBorder="1" applyAlignment="1" applyProtection="1">
      <alignment horizontal="center" vertical="center"/>
    </xf>
    <xf numFmtId="178" fontId="28" fillId="0" borderId="33" xfId="3" applyNumberFormat="1" applyFont="1" applyFill="1" applyBorder="1" applyAlignment="1" applyProtection="1">
      <alignment horizontal="center" vertical="center"/>
    </xf>
    <xf numFmtId="0" fontId="28" fillId="2" borderId="34" xfId="3" applyFont="1" applyFill="1" applyBorder="1" applyAlignment="1" applyProtection="1">
      <alignment horizontal="center" vertical="center"/>
    </xf>
    <xf numFmtId="176" fontId="28" fillId="0" borderId="41" xfId="0" applyNumberFormat="1" applyFont="1" applyFill="1" applyBorder="1" applyAlignment="1" applyProtection="1">
      <alignment horizontal="distributed" vertical="center" shrinkToFit="1"/>
    </xf>
    <xf numFmtId="0" fontId="28" fillId="0" borderId="42" xfId="0" applyNumberFormat="1" applyFont="1" applyFill="1" applyBorder="1" applyAlignment="1" applyProtection="1">
      <alignment horizontal="center" vertical="center" shrinkToFit="1"/>
    </xf>
    <xf numFmtId="178" fontId="28" fillId="0" borderId="59" xfId="0" applyNumberFormat="1" applyFont="1" applyFill="1" applyBorder="1" applyAlignment="1" applyProtection="1">
      <alignment horizontal="center" vertical="center"/>
    </xf>
    <xf numFmtId="176" fontId="28" fillId="0" borderId="44" xfId="0" applyNumberFormat="1" applyFont="1" applyFill="1" applyBorder="1" applyAlignment="1" applyProtection="1">
      <alignment horizontal="center" vertical="center" shrinkToFit="1"/>
    </xf>
    <xf numFmtId="0" fontId="28" fillId="2" borderId="48" xfId="3" applyFont="1" applyFill="1" applyBorder="1" applyAlignment="1" applyProtection="1">
      <alignment horizontal="center" vertical="center"/>
    </xf>
    <xf numFmtId="178" fontId="28" fillId="0" borderId="46" xfId="3" applyNumberFormat="1" applyFont="1" applyFill="1" applyBorder="1" applyAlignment="1" applyProtection="1">
      <alignment horizontal="center" vertical="center"/>
    </xf>
    <xf numFmtId="0" fontId="28" fillId="2" borderId="49" xfId="3" applyFont="1" applyFill="1" applyBorder="1" applyAlignment="1" applyProtection="1">
      <alignment horizontal="center" vertical="center"/>
    </xf>
    <xf numFmtId="0" fontId="28" fillId="0" borderId="44" xfId="3" applyFont="1" applyFill="1" applyBorder="1" applyAlignment="1" applyProtection="1">
      <alignment horizontal="center" vertical="center"/>
    </xf>
    <xf numFmtId="176" fontId="28" fillId="0" borderId="13" xfId="0" applyNumberFormat="1" applyFont="1" applyFill="1" applyBorder="1" applyAlignment="1" applyProtection="1">
      <alignment horizontal="distributed" vertical="center" shrinkToFit="1"/>
    </xf>
    <xf numFmtId="176" fontId="28" fillId="0" borderId="61" xfId="0" applyNumberFormat="1" applyFont="1" applyFill="1" applyBorder="1" applyAlignment="1" applyProtection="1">
      <alignment horizontal="distributed" vertical="center" shrinkToFit="1"/>
    </xf>
    <xf numFmtId="0" fontId="28" fillId="0" borderId="62" xfId="0" applyFont="1" applyFill="1" applyBorder="1" applyAlignment="1" applyProtection="1">
      <alignment horizontal="center" vertical="center"/>
    </xf>
    <xf numFmtId="0" fontId="28" fillId="0" borderId="32" xfId="0" applyNumberFormat="1" applyFont="1" applyFill="1" applyBorder="1" applyAlignment="1" applyProtection="1">
      <alignment horizontal="center" vertical="center"/>
    </xf>
    <xf numFmtId="0" fontId="28" fillId="0" borderId="35" xfId="0" applyNumberFormat="1" applyFont="1" applyFill="1" applyBorder="1" applyAlignment="1" applyProtection="1">
      <alignment horizontal="center" vertical="center"/>
    </xf>
    <xf numFmtId="176" fontId="28" fillId="0" borderId="4" xfId="0" applyNumberFormat="1" applyFont="1" applyFill="1" applyBorder="1" applyAlignment="1" applyProtection="1">
      <alignment horizontal="distributed" vertical="center" shrinkToFit="1"/>
    </xf>
    <xf numFmtId="176" fontId="28" fillId="0" borderId="74" xfId="0" applyNumberFormat="1" applyFont="1" applyFill="1" applyBorder="1" applyAlignment="1" applyProtection="1">
      <alignment horizontal="distributed" vertical="center" shrinkToFit="1"/>
    </xf>
    <xf numFmtId="0" fontId="28" fillId="0" borderId="75" xfId="0" applyFont="1" applyFill="1" applyBorder="1" applyAlignment="1" applyProtection="1">
      <alignment horizontal="center" vertical="center"/>
    </xf>
    <xf numFmtId="0" fontId="28" fillId="0" borderId="112" xfId="0" applyNumberFormat="1" applyFont="1" applyFill="1" applyBorder="1" applyAlignment="1" applyProtection="1">
      <alignment horizontal="center" vertical="center" shrinkToFit="1"/>
    </xf>
    <xf numFmtId="0" fontId="28" fillId="0" borderId="35" xfId="0" applyNumberFormat="1" applyFont="1" applyFill="1" applyBorder="1" applyAlignment="1" applyProtection="1">
      <alignment horizontal="center" vertical="center" shrinkToFit="1"/>
    </xf>
    <xf numFmtId="0" fontId="28" fillId="0" borderId="78" xfId="0" applyFont="1" applyFill="1" applyBorder="1" applyAlignment="1" applyProtection="1">
      <alignment horizontal="center" vertical="center"/>
    </xf>
    <xf numFmtId="0" fontId="28" fillId="0" borderId="29" xfId="0" applyFont="1" applyFill="1" applyBorder="1" applyAlignment="1" applyProtection="1">
      <alignment horizontal="center" vertical="center"/>
    </xf>
    <xf numFmtId="0" fontId="28" fillId="0" borderId="30" xfId="0" applyFont="1" applyFill="1" applyBorder="1" applyAlignment="1" applyProtection="1">
      <alignment horizontal="center" vertical="center"/>
    </xf>
    <xf numFmtId="0" fontId="28" fillId="0" borderId="81" xfId="0" applyFont="1" applyFill="1" applyBorder="1" applyAlignment="1" applyProtection="1">
      <alignment horizontal="center" vertical="center"/>
    </xf>
    <xf numFmtId="0" fontId="28" fillId="0" borderId="82" xfId="0" applyFont="1" applyFill="1" applyBorder="1" applyAlignment="1" applyProtection="1">
      <alignment horizontal="center" vertical="center"/>
    </xf>
    <xf numFmtId="176" fontId="28" fillId="0" borderId="83" xfId="0" applyNumberFormat="1" applyFont="1" applyFill="1" applyBorder="1" applyAlignment="1" applyProtection="1">
      <alignment horizontal="distributed" vertical="center" shrinkToFit="1"/>
    </xf>
    <xf numFmtId="0" fontId="28" fillId="0" borderId="84" xfId="0" applyFont="1" applyFill="1" applyBorder="1" applyAlignment="1" applyProtection="1">
      <alignment horizontal="center" vertical="center"/>
    </xf>
    <xf numFmtId="0" fontId="28" fillId="0" borderId="85" xfId="0" applyFont="1" applyFill="1" applyBorder="1" applyAlignment="1" applyProtection="1">
      <alignment horizontal="center" vertical="center"/>
    </xf>
    <xf numFmtId="177" fontId="28" fillId="0" borderId="86" xfId="0" applyNumberFormat="1" applyFont="1" applyFill="1" applyBorder="1" applyAlignment="1" applyProtection="1">
      <alignment vertical="center"/>
    </xf>
    <xf numFmtId="0" fontId="28" fillId="0" borderId="39" xfId="0" applyNumberFormat="1" applyFont="1" applyFill="1" applyBorder="1" applyAlignment="1" applyProtection="1">
      <alignment horizontal="center" vertical="center"/>
    </xf>
    <xf numFmtId="0" fontId="28" fillId="0" borderId="25" xfId="0" applyNumberFormat="1" applyFont="1" applyFill="1" applyBorder="1" applyAlignment="1" applyProtection="1">
      <alignment horizontal="center" vertical="center"/>
    </xf>
    <xf numFmtId="176" fontId="28" fillId="0" borderId="13" xfId="0" applyNumberFormat="1" applyFont="1" applyFill="1" applyBorder="1" applyAlignment="1" applyProtection="1">
      <alignment horizontal="distributed" vertical="center"/>
    </xf>
    <xf numFmtId="0" fontId="28" fillId="0" borderId="54" xfId="0" applyNumberFormat="1" applyFont="1" applyFill="1" applyBorder="1" applyAlignment="1" applyProtection="1">
      <alignment horizontal="center" vertical="center" shrinkToFit="1"/>
    </xf>
    <xf numFmtId="176" fontId="28" fillId="0" borderId="24" xfId="0" applyNumberFormat="1" applyFont="1" applyFill="1" applyBorder="1" applyAlignment="1" applyProtection="1">
      <alignment horizontal="distributed" vertical="center"/>
    </xf>
    <xf numFmtId="0" fontId="27" fillId="0" borderId="87" xfId="0" applyFont="1" applyFill="1" applyBorder="1" applyProtection="1">
      <alignment vertical="center"/>
    </xf>
    <xf numFmtId="176" fontId="28" fillId="0" borderId="95" xfId="0" applyNumberFormat="1" applyFont="1" applyFill="1" applyBorder="1" applyAlignment="1" applyProtection="1">
      <alignment horizontal="distributed" vertical="center" shrinkToFit="1"/>
    </xf>
    <xf numFmtId="0" fontId="28" fillId="0" borderId="96" xfId="0" applyFont="1" applyFill="1" applyBorder="1" applyAlignment="1" applyProtection="1">
      <alignment horizontal="center" vertical="center"/>
    </xf>
    <xf numFmtId="0" fontId="28" fillId="0" borderId="97" xfId="0" applyNumberFormat="1" applyFont="1" applyFill="1" applyBorder="1" applyAlignment="1" applyProtection="1">
      <alignment horizontal="center" vertical="center" shrinkToFit="1"/>
    </xf>
    <xf numFmtId="0" fontId="28" fillId="0" borderId="113" xfId="0" applyNumberFormat="1" applyFont="1" applyFill="1" applyBorder="1" applyAlignment="1" applyProtection="1">
      <alignment horizontal="center" vertical="center" shrinkToFit="1"/>
    </xf>
    <xf numFmtId="178" fontId="28" fillId="0" borderId="96" xfId="0" applyNumberFormat="1" applyFont="1" applyFill="1" applyBorder="1" applyAlignment="1" applyProtection="1">
      <alignment horizontal="center" vertical="center"/>
    </xf>
    <xf numFmtId="0" fontId="28" fillId="0" borderId="98" xfId="0" applyFont="1" applyFill="1" applyBorder="1" applyAlignment="1" applyProtection="1">
      <alignment horizontal="center" vertical="center" shrinkToFit="1"/>
    </xf>
    <xf numFmtId="0" fontId="28" fillId="0" borderId="99" xfId="0" applyFont="1" applyFill="1" applyBorder="1" applyAlignment="1" applyProtection="1">
      <alignment horizontal="center" vertical="center"/>
    </xf>
    <xf numFmtId="0" fontId="28" fillId="0" borderId="100" xfId="0" applyFont="1" applyFill="1" applyBorder="1" applyAlignment="1" applyProtection="1">
      <alignment horizontal="center" vertical="center"/>
    </xf>
    <xf numFmtId="0" fontId="28" fillId="0" borderId="101" xfId="0" applyFont="1" applyFill="1" applyBorder="1" applyAlignment="1" applyProtection="1">
      <alignment horizontal="center" vertical="center"/>
    </xf>
    <xf numFmtId="177" fontId="28" fillId="0" borderId="96" xfId="0" applyNumberFormat="1" applyFont="1" applyFill="1" applyBorder="1" applyAlignment="1" applyProtection="1">
      <alignment vertical="center"/>
    </xf>
    <xf numFmtId="0" fontId="28" fillId="2" borderId="97" xfId="0" applyFont="1" applyFill="1" applyBorder="1" applyAlignment="1" applyProtection="1">
      <alignment horizontal="center" vertical="center"/>
    </xf>
    <xf numFmtId="178" fontId="28" fillId="0" borderId="100" xfId="3" applyNumberFormat="1" applyFont="1" applyFill="1" applyBorder="1" applyAlignment="1" applyProtection="1">
      <alignment horizontal="center" vertical="center"/>
    </xf>
    <xf numFmtId="178" fontId="28" fillId="2" borderId="102" xfId="0" applyNumberFormat="1" applyFont="1" applyFill="1" applyBorder="1" applyAlignment="1" applyProtection="1">
      <alignment horizontal="center" vertical="center"/>
    </xf>
    <xf numFmtId="0" fontId="28" fillId="0" borderId="98" xfId="3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 textRotation="255"/>
    </xf>
    <xf numFmtId="176" fontId="28" fillId="0" borderId="0" xfId="0" applyNumberFormat="1" applyFont="1" applyFill="1" applyBorder="1" applyAlignment="1" applyProtection="1">
      <alignment horizontal="center" vertical="center" shrinkToFit="1"/>
    </xf>
    <xf numFmtId="0" fontId="27" fillId="0" borderId="0" xfId="3" applyFont="1" applyFill="1" applyBorder="1" applyAlignment="1" applyProtection="1">
      <alignment vertical="center" wrapText="1"/>
    </xf>
    <xf numFmtId="0" fontId="28" fillId="0" borderId="0" xfId="0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8" fillId="0" borderId="0" xfId="0" applyFont="1" applyFill="1" applyProtection="1">
      <alignment vertical="center"/>
    </xf>
    <xf numFmtId="178" fontId="30" fillId="0" borderId="105" xfId="3" applyNumberFormat="1" applyFont="1" applyFill="1" applyBorder="1" applyAlignment="1" applyProtection="1">
      <alignment horizontal="center" vertical="center"/>
    </xf>
    <xf numFmtId="178" fontId="30" fillId="0" borderId="106" xfId="3" applyNumberFormat="1" applyFont="1" applyFill="1" applyBorder="1" applyAlignment="1" applyProtection="1">
      <alignment horizontal="center" vertical="center"/>
    </xf>
    <xf numFmtId="178" fontId="30" fillId="0" borderId="107" xfId="3" applyNumberFormat="1" applyFont="1" applyFill="1" applyBorder="1" applyAlignment="1" applyProtection="1">
      <alignment horizontal="center" vertical="center"/>
    </xf>
    <xf numFmtId="0" fontId="27" fillId="0" borderId="65" xfId="3" applyFont="1" applyFill="1" applyBorder="1" applyAlignment="1" applyProtection="1">
      <alignment horizontal="center" vertical="center"/>
    </xf>
    <xf numFmtId="0" fontId="27" fillId="0" borderId="122" xfId="3" applyFont="1" applyFill="1" applyBorder="1" applyAlignment="1" applyProtection="1">
      <alignment horizontal="center" vertical="center"/>
    </xf>
    <xf numFmtId="0" fontId="27" fillId="0" borderId="123" xfId="3" applyFont="1" applyFill="1" applyBorder="1" applyAlignment="1" applyProtection="1">
      <alignment horizontal="center" vertical="center"/>
    </xf>
    <xf numFmtId="0" fontId="27" fillId="0" borderId="26" xfId="3" applyFont="1" applyFill="1" applyBorder="1" applyAlignment="1" applyProtection="1">
      <alignment horizontal="center" vertical="center"/>
    </xf>
    <xf numFmtId="0" fontId="27" fillId="0" borderId="32" xfId="3" applyFont="1" applyFill="1" applyBorder="1" applyAlignment="1" applyProtection="1">
      <alignment horizontal="center" vertical="center"/>
    </xf>
    <xf numFmtId="0" fontId="27" fillId="0" borderId="35" xfId="3" applyFont="1" applyFill="1" applyBorder="1" applyAlignment="1" applyProtection="1">
      <alignment horizontal="center" vertical="center"/>
    </xf>
    <xf numFmtId="0" fontId="27" fillId="0" borderId="43" xfId="3" applyFont="1" applyFill="1" applyBorder="1" applyAlignment="1" applyProtection="1">
      <alignment horizontal="center" vertical="center"/>
    </xf>
    <xf numFmtId="0" fontId="27" fillId="0" borderId="48" xfId="3" applyFont="1" applyFill="1" applyBorder="1" applyAlignment="1" applyProtection="1">
      <alignment horizontal="center" vertical="center"/>
    </xf>
    <xf numFmtId="0" fontId="27" fillId="0" borderId="50" xfId="3" applyFont="1" applyFill="1" applyBorder="1" applyAlignment="1" applyProtection="1">
      <alignment horizontal="center" vertical="center"/>
    </xf>
    <xf numFmtId="0" fontId="27" fillId="0" borderId="15" xfId="3" applyFont="1" applyFill="1" applyBorder="1" applyAlignment="1" applyProtection="1">
      <alignment horizontal="center" vertical="center"/>
    </xf>
    <xf numFmtId="0" fontId="27" fillId="0" borderId="54" xfId="3" applyFont="1" applyFill="1" applyBorder="1" applyAlignment="1" applyProtection="1">
      <alignment horizontal="center" vertical="center"/>
    </xf>
    <xf numFmtId="0" fontId="27" fillId="0" borderId="3" xfId="3" applyFont="1" applyFill="1" applyBorder="1" applyAlignment="1" applyProtection="1">
      <alignment horizontal="center" vertical="center"/>
    </xf>
    <xf numFmtId="0" fontId="27" fillId="0" borderId="39" xfId="3" applyFont="1" applyFill="1" applyBorder="1" applyAlignment="1" applyProtection="1">
      <alignment horizontal="center" vertical="center"/>
    </xf>
    <xf numFmtId="0" fontId="27" fillId="0" borderId="91" xfId="3" applyFont="1" applyFill="1" applyBorder="1" applyAlignment="1" applyProtection="1">
      <alignment horizontal="center" vertical="center"/>
    </xf>
    <xf numFmtId="0" fontId="27" fillId="0" borderId="96" xfId="3" applyFont="1" applyFill="1" applyBorder="1" applyAlignment="1" applyProtection="1">
      <alignment horizontal="center" vertical="center"/>
    </xf>
    <xf numFmtId="0" fontId="27" fillId="0" borderId="97" xfId="3" applyFont="1" applyFill="1" applyBorder="1" applyAlignment="1" applyProtection="1">
      <alignment horizontal="center" vertical="center"/>
    </xf>
    <xf numFmtId="0" fontId="27" fillId="0" borderId="103" xfId="3" applyFont="1" applyFill="1" applyBorder="1" applyAlignment="1" applyProtection="1">
      <alignment horizontal="center" vertical="center"/>
    </xf>
    <xf numFmtId="0" fontId="8" fillId="3" borderId="151" xfId="0" applyFont="1" applyFill="1" applyBorder="1" applyAlignment="1" applyProtection="1">
      <alignment horizontal="center" vertical="center" textRotation="255" wrapText="1"/>
    </xf>
    <xf numFmtId="0" fontId="8" fillId="3" borderId="11" xfId="0" applyFont="1" applyFill="1" applyBorder="1" applyAlignment="1" applyProtection="1">
      <alignment horizontal="center" vertical="center" textRotation="255" wrapText="1"/>
    </xf>
    <xf numFmtId="0" fontId="8" fillId="0" borderId="8" xfId="3" applyFont="1" applyFill="1" applyBorder="1" applyAlignment="1" applyProtection="1">
      <alignment horizontal="center" vertical="center"/>
    </xf>
    <xf numFmtId="0" fontId="8" fillId="0" borderId="9" xfId="3" applyFont="1" applyFill="1" applyBorder="1" applyAlignment="1" applyProtection="1">
      <alignment horizontal="center" vertical="center"/>
    </xf>
    <xf numFmtId="0" fontId="8" fillId="0" borderId="7" xfId="3" applyFont="1" applyFill="1" applyBorder="1" applyAlignment="1" applyProtection="1">
      <alignment horizontal="center" vertical="center"/>
    </xf>
    <xf numFmtId="0" fontId="8" fillId="0" borderId="114" xfId="0" applyFont="1" applyFill="1" applyBorder="1" applyAlignment="1" applyProtection="1">
      <alignment horizontal="center" vertical="center" wrapText="1"/>
    </xf>
    <xf numFmtId="0" fontId="8" fillId="0" borderId="87" xfId="0" applyFont="1" applyFill="1" applyBorder="1" applyAlignment="1" applyProtection="1">
      <alignment horizontal="center" vertical="center"/>
    </xf>
    <xf numFmtId="0" fontId="27" fillId="0" borderId="31" xfId="3" applyFont="1" applyFill="1" applyBorder="1" applyAlignment="1" applyProtection="1">
      <alignment horizontal="center" vertical="center"/>
    </xf>
    <xf numFmtId="0" fontId="8" fillId="0" borderId="31" xfId="3" applyFont="1" applyFill="1" applyBorder="1" applyAlignment="1" applyProtection="1">
      <alignment horizontal="center" vertical="center"/>
    </xf>
    <xf numFmtId="178" fontId="8" fillId="0" borderId="29" xfId="0" applyNumberFormat="1" applyFont="1" applyFill="1" applyBorder="1" applyAlignment="1" applyProtection="1">
      <alignment horizontal="center" vertical="center"/>
    </xf>
    <xf numFmtId="49" fontId="8" fillId="2" borderId="40" xfId="3" applyNumberFormat="1" applyFont="1" applyFill="1" applyBorder="1" applyAlignment="1" applyProtection="1">
      <alignment horizontal="center" vertical="center"/>
    </xf>
    <xf numFmtId="0" fontId="8" fillId="2" borderId="122" xfId="0" applyFont="1" applyFill="1" applyBorder="1" applyAlignment="1" applyProtection="1">
      <alignment horizontal="center" vertical="center"/>
    </xf>
    <xf numFmtId="0" fontId="8" fillId="2" borderId="63" xfId="0" applyFont="1" applyFill="1" applyBorder="1" applyAlignment="1" applyProtection="1">
      <alignment horizontal="center" vertical="center"/>
    </xf>
    <xf numFmtId="180" fontId="8" fillId="0" borderId="130" xfId="1" applyNumberFormat="1" applyFont="1" applyFill="1" applyBorder="1" applyAlignment="1" applyProtection="1">
      <alignment horizontal="center" vertical="center"/>
    </xf>
    <xf numFmtId="0" fontId="8" fillId="3" borderId="117" xfId="3" applyFont="1" applyFill="1" applyBorder="1" applyAlignment="1" applyProtection="1">
      <alignment horizontal="center" vertical="center"/>
      <protection locked="0"/>
    </xf>
    <xf numFmtId="0" fontId="8" fillId="3" borderId="233" xfId="0" applyNumberFormat="1" applyFont="1" applyFill="1" applyBorder="1" applyAlignment="1" applyProtection="1">
      <alignment horizontal="center" vertical="center"/>
      <protection locked="0"/>
    </xf>
    <xf numFmtId="0" fontId="8" fillId="0" borderId="117" xfId="0" applyFont="1" applyFill="1" applyBorder="1" applyAlignment="1" applyProtection="1">
      <alignment horizontal="center" vertical="center"/>
    </xf>
    <xf numFmtId="0" fontId="8" fillId="0" borderId="188" xfId="0" applyNumberFormat="1" applyFont="1" applyFill="1" applyBorder="1" applyAlignment="1" applyProtection="1">
      <alignment horizontal="center" vertical="center"/>
    </xf>
    <xf numFmtId="0" fontId="8" fillId="2" borderId="90" xfId="3" applyFont="1" applyFill="1" applyBorder="1" applyAlignment="1" applyProtection="1">
      <alignment horizontal="center" vertical="center"/>
    </xf>
    <xf numFmtId="0" fontId="8" fillId="2" borderId="91" xfId="0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center" vertical="center"/>
    </xf>
    <xf numFmtId="0" fontId="8" fillId="0" borderId="132" xfId="0" applyFont="1" applyFill="1" applyBorder="1" applyAlignment="1" applyProtection="1">
      <alignment horizontal="center" vertical="center"/>
    </xf>
    <xf numFmtId="0" fontId="8" fillId="2" borderId="51" xfId="3" applyFont="1" applyFill="1" applyBorder="1" applyAlignment="1" applyProtection="1">
      <alignment horizontal="center" vertical="center"/>
    </xf>
    <xf numFmtId="0" fontId="8" fillId="0" borderId="7" xfId="3" applyFont="1" applyFill="1" applyBorder="1" applyAlignment="1" applyProtection="1">
      <alignment horizontal="center" vertical="center"/>
    </xf>
    <xf numFmtId="0" fontId="28" fillId="0" borderId="113" xfId="0" applyNumberFormat="1" applyFont="1" applyFill="1" applyBorder="1" applyAlignment="1" applyProtection="1">
      <alignment horizontal="center" vertical="center" shrinkToFit="1"/>
    </xf>
    <xf numFmtId="0" fontId="8" fillId="0" borderId="8" xfId="3" applyFont="1" applyFill="1" applyBorder="1" applyAlignment="1" applyProtection="1">
      <alignment horizontal="center" vertical="center"/>
    </xf>
    <xf numFmtId="0" fontId="8" fillId="0" borderId="9" xfId="3" applyFont="1" applyFill="1" applyBorder="1" applyAlignment="1" applyProtection="1">
      <alignment horizontal="center" vertical="center"/>
    </xf>
    <xf numFmtId="0" fontId="28" fillId="0" borderId="144" xfId="0" applyNumberFormat="1" applyFont="1" applyFill="1" applyBorder="1" applyAlignment="1" applyProtection="1">
      <alignment horizontal="center" vertical="center" shrinkToFit="1"/>
    </xf>
    <xf numFmtId="0" fontId="28" fillId="0" borderId="52" xfId="0" applyNumberFormat="1" applyFont="1" applyFill="1" applyBorder="1" applyAlignment="1" applyProtection="1">
      <alignment horizontal="center" vertical="center" shrinkToFit="1"/>
    </xf>
    <xf numFmtId="0" fontId="28" fillId="0" borderId="112" xfId="0" applyNumberFormat="1" applyFont="1" applyFill="1" applyBorder="1" applyAlignment="1" applyProtection="1">
      <alignment horizontal="center" vertical="center" shrinkToFit="1"/>
    </xf>
    <xf numFmtId="0" fontId="28" fillId="0" borderId="58" xfId="0" applyNumberFormat="1" applyFont="1" applyFill="1" applyBorder="1" applyAlignment="1" applyProtection="1">
      <alignment horizontal="center" vertical="center" shrinkToFit="1"/>
    </xf>
    <xf numFmtId="0" fontId="28" fillId="0" borderId="58" xfId="0" applyNumberFormat="1" applyFont="1" applyFill="1" applyBorder="1" applyAlignment="1" applyProtection="1">
      <alignment horizontal="center" vertical="center"/>
    </xf>
    <xf numFmtId="0" fontId="28" fillId="0" borderId="112" xfId="0" applyNumberFormat="1" applyFont="1" applyFill="1" applyBorder="1" applyAlignment="1" applyProtection="1">
      <alignment horizontal="center" vertical="center"/>
    </xf>
    <xf numFmtId="0" fontId="28" fillId="0" borderId="58" xfId="0" applyFont="1" applyFill="1" applyBorder="1" applyAlignment="1" applyProtection="1">
      <alignment horizontal="center" vertical="center"/>
    </xf>
    <xf numFmtId="0" fontId="28" fillId="0" borderId="57" xfId="0" applyFont="1" applyFill="1" applyBorder="1" applyAlignment="1" applyProtection="1">
      <alignment horizontal="center" vertical="center"/>
    </xf>
    <xf numFmtId="0" fontId="28" fillId="0" borderId="52" xfId="0" applyFont="1" applyFill="1" applyBorder="1" applyAlignment="1" applyProtection="1">
      <alignment horizontal="center" vertical="center"/>
    </xf>
    <xf numFmtId="0" fontId="28" fillId="0" borderId="25" xfId="0" applyFont="1" applyFill="1" applyBorder="1" applyAlignment="1" applyProtection="1">
      <alignment horizontal="center" vertical="center"/>
    </xf>
    <xf numFmtId="0" fontId="8" fillId="3" borderId="151" xfId="0" applyFont="1" applyFill="1" applyBorder="1" applyAlignment="1" applyProtection="1">
      <alignment horizontal="center" vertical="center" textRotation="255" wrapText="1"/>
    </xf>
    <xf numFmtId="0" fontId="8" fillId="3" borderId="11" xfId="0" applyFont="1" applyFill="1" applyBorder="1" applyAlignment="1" applyProtection="1">
      <alignment horizontal="center" vertical="center" textRotation="255" wrapText="1"/>
    </xf>
    <xf numFmtId="0" fontId="8" fillId="0" borderId="114" xfId="0" applyFont="1" applyFill="1" applyBorder="1" applyAlignment="1" applyProtection="1">
      <alignment horizontal="center" vertical="center" wrapText="1"/>
    </xf>
    <xf numFmtId="0" fontId="8" fillId="0" borderId="86" xfId="3" applyFont="1" applyFill="1" applyBorder="1" applyAlignment="1" applyProtection="1">
      <alignment vertical="center" textRotation="255"/>
    </xf>
    <xf numFmtId="0" fontId="8" fillId="0" borderId="87" xfId="0" applyFont="1" applyFill="1" applyBorder="1" applyAlignment="1" applyProtection="1">
      <alignment horizontal="center" vertical="center"/>
    </xf>
    <xf numFmtId="0" fontId="27" fillId="0" borderId="60" xfId="3" applyFont="1" applyFill="1" applyBorder="1" applyAlignment="1" applyProtection="1">
      <alignment horizontal="center" vertical="center" shrinkToFit="1"/>
    </xf>
    <xf numFmtId="0" fontId="27" fillId="0" borderId="0" xfId="3" applyFont="1" applyFill="1" applyAlignment="1" applyProtection="1">
      <alignment vertical="center"/>
    </xf>
    <xf numFmtId="0" fontId="27" fillId="0" borderId="13" xfId="3" applyFont="1" applyFill="1" applyBorder="1" applyAlignment="1" applyProtection="1">
      <alignment horizontal="distributed" vertical="center"/>
    </xf>
    <xf numFmtId="178" fontId="27" fillId="0" borderId="15" xfId="3" applyNumberFormat="1" applyFont="1" applyFill="1" applyBorder="1" applyAlignment="1" applyProtection="1">
      <alignment horizontal="center" vertical="center"/>
    </xf>
    <xf numFmtId="0" fontId="27" fillId="0" borderId="16" xfId="3" applyFont="1" applyFill="1" applyBorder="1" applyAlignment="1" applyProtection="1">
      <alignment horizontal="center" vertical="center" shrinkToFit="1"/>
    </xf>
    <xf numFmtId="0" fontId="27" fillId="0" borderId="128" xfId="3" applyFont="1" applyFill="1" applyBorder="1" applyAlignment="1" applyProtection="1">
      <alignment horizontal="center" vertical="center"/>
    </xf>
    <xf numFmtId="0" fontId="27" fillId="0" borderId="63" xfId="3" applyFont="1" applyFill="1" applyBorder="1" applyAlignment="1" applyProtection="1">
      <alignment horizontal="center" vertical="center"/>
    </xf>
    <xf numFmtId="177" fontId="27" fillId="0" borderId="86" xfId="3" applyNumberFormat="1" applyFont="1" applyFill="1" applyBorder="1" applyAlignment="1" applyProtection="1">
      <alignment vertical="center"/>
    </xf>
    <xf numFmtId="0" fontId="27" fillId="2" borderId="54" xfId="3" applyFont="1" applyFill="1" applyBorder="1" applyAlignment="1" applyProtection="1">
      <alignment horizontal="center" vertical="center"/>
    </xf>
    <xf numFmtId="178" fontId="27" fillId="0" borderId="2" xfId="3" applyNumberFormat="1" applyFont="1" applyFill="1" applyBorder="1" applyAlignment="1" applyProtection="1">
      <alignment horizontal="center" vertical="center"/>
    </xf>
    <xf numFmtId="49" fontId="27" fillId="2" borderId="55" xfId="3" applyNumberFormat="1" applyFont="1" applyFill="1" applyBorder="1" applyAlignment="1" applyProtection="1">
      <alignment horizontal="center" vertical="center"/>
    </xf>
    <xf numFmtId="0" fontId="27" fillId="0" borderId="67" xfId="3" applyFont="1" applyFill="1" applyBorder="1" applyAlignment="1" applyProtection="1">
      <alignment horizontal="center" vertical="center" shrinkToFit="1"/>
    </xf>
    <xf numFmtId="0" fontId="27" fillId="0" borderId="24" xfId="3" applyFont="1" applyFill="1" applyBorder="1" applyAlignment="1" applyProtection="1">
      <alignment horizontal="distributed" vertical="center"/>
    </xf>
    <xf numFmtId="178" fontId="27" fillId="0" borderId="26" xfId="3" applyNumberFormat="1" applyFont="1" applyFill="1" applyBorder="1" applyAlignment="1" applyProtection="1">
      <alignment horizontal="center" vertical="center"/>
    </xf>
    <xf numFmtId="0" fontId="27" fillId="0" borderId="27" xfId="3" applyFont="1" applyFill="1" applyBorder="1" applyAlignment="1" applyProtection="1">
      <alignment horizontal="center" vertical="center" shrinkToFit="1"/>
    </xf>
    <xf numFmtId="0" fontId="27" fillId="0" borderId="28" xfId="3" applyFont="1" applyFill="1" applyBorder="1" applyAlignment="1" applyProtection="1">
      <alignment horizontal="center" vertical="center"/>
    </xf>
    <xf numFmtId="177" fontId="27" fillId="0" borderId="26" xfId="3" applyNumberFormat="1" applyFont="1" applyFill="1" applyBorder="1" applyAlignment="1" applyProtection="1">
      <alignment vertical="center"/>
    </xf>
    <xf numFmtId="0" fontId="27" fillId="2" borderId="32" xfId="3" applyFont="1" applyFill="1" applyBorder="1" applyAlignment="1" applyProtection="1">
      <alignment horizontal="center" vertical="center"/>
    </xf>
    <xf numFmtId="178" fontId="27" fillId="0" borderId="33" xfId="0" applyNumberFormat="1" applyFont="1" applyFill="1" applyBorder="1" applyAlignment="1" applyProtection="1">
      <alignment horizontal="center" vertical="center"/>
    </xf>
    <xf numFmtId="49" fontId="27" fillId="2" borderId="34" xfId="3" applyNumberFormat="1" applyFont="1" applyFill="1" applyBorder="1" applyAlignment="1" applyProtection="1">
      <alignment horizontal="center" vertical="center"/>
    </xf>
    <xf numFmtId="0" fontId="27" fillId="0" borderId="33" xfId="3" applyFont="1" applyFill="1" applyBorder="1" applyAlignment="1" applyProtection="1">
      <alignment horizontal="center" vertical="center"/>
    </xf>
    <xf numFmtId="177" fontId="27" fillId="0" borderId="31" xfId="3" applyNumberFormat="1" applyFont="1" applyFill="1" applyBorder="1" applyAlignment="1" applyProtection="1">
      <alignment vertical="center"/>
    </xf>
    <xf numFmtId="0" fontId="27" fillId="0" borderId="92" xfId="3" applyFont="1" applyFill="1" applyBorder="1" applyAlignment="1" applyProtection="1">
      <alignment horizontal="center" vertical="center" shrinkToFit="1"/>
    </xf>
    <xf numFmtId="0" fontId="27" fillId="0" borderId="117" xfId="3" applyFont="1" applyFill="1" applyBorder="1" applyAlignment="1" applyProtection="1">
      <alignment horizontal="distributed" vertical="center"/>
    </xf>
    <xf numFmtId="178" fontId="27" fillId="0" borderId="31" xfId="3" applyNumberFormat="1" applyFont="1" applyFill="1" applyBorder="1" applyAlignment="1" applyProtection="1">
      <alignment horizontal="center" vertical="center"/>
    </xf>
    <xf numFmtId="0" fontId="27" fillId="0" borderId="36" xfId="3" applyFont="1" applyFill="1" applyBorder="1" applyAlignment="1" applyProtection="1">
      <alignment horizontal="center" vertical="center" shrinkToFit="1"/>
    </xf>
    <xf numFmtId="0" fontId="27" fillId="0" borderId="89" xfId="3" applyFont="1" applyFill="1" applyBorder="1" applyAlignment="1" applyProtection="1">
      <alignment horizontal="center" vertical="center"/>
    </xf>
    <xf numFmtId="0" fontId="27" fillId="0" borderId="29" xfId="3" applyFont="1" applyFill="1" applyBorder="1" applyAlignment="1" applyProtection="1">
      <alignment horizontal="center" vertical="center"/>
    </xf>
    <xf numFmtId="0" fontId="27" fillId="2" borderId="39" xfId="3" applyFont="1" applyFill="1" applyBorder="1" applyAlignment="1" applyProtection="1">
      <alignment horizontal="center" vertical="center"/>
    </xf>
    <xf numFmtId="178" fontId="27" fillId="0" borderId="29" xfId="0" applyNumberFormat="1" applyFont="1" applyFill="1" applyBorder="1" applyAlignment="1" applyProtection="1">
      <alignment horizontal="center" vertical="center"/>
    </xf>
    <xf numFmtId="49" fontId="27" fillId="2" borderId="40" xfId="3" applyNumberFormat="1" applyFont="1" applyFill="1" applyBorder="1" applyAlignment="1" applyProtection="1">
      <alignment horizontal="center" vertical="center"/>
    </xf>
    <xf numFmtId="0" fontId="27" fillId="0" borderId="48" xfId="3" applyFont="1" applyFill="1" applyBorder="1" applyAlignment="1" applyProtection="1">
      <alignment horizontal="center" vertical="center" shrinkToFit="1"/>
    </xf>
    <xf numFmtId="0" fontId="27" fillId="0" borderId="208" xfId="3" applyFont="1" applyFill="1" applyBorder="1" applyAlignment="1" applyProtection="1">
      <alignment horizontal="center" vertical="center"/>
    </xf>
    <xf numFmtId="0" fontId="27" fillId="0" borderId="45" xfId="3" applyFont="1" applyFill="1" applyBorder="1" applyAlignment="1" applyProtection="1">
      <alignment horizontal="center" vertical="center"/>
    </xf>
    <xf numFmtId="0" fontId="27" fillId="0" borderId="46" xfId="3" applyFont="1" applyFill="1" applyBorder="1" applyAlignment="1" applyProtection="1">
      <alignment horizontal="center" vertical="center"/>
    </xf>
    <xf numFmtId="177" fontId="27" fillId="0" borderId="43" xfId="3" applyNumberFormat="1" applyFont="1" applyFill="1" applyBorder="1" applyAlignment="1" applyProtection="1">
      <alignment vertical="center"/>
    </xf>
    <xf numFmtId="0" fontId="27" fillId="2" borderId="142" xfId="3" applyFont="1" applyFill="1" applyBorder="1" applyAlignment="1" applyProtection="1">
      <alignment horizontal="center" vertical="center"/>
    </xf>
    <xf numFmtId="178" fontId="27" fillId="7" borderId="46" xfId="0" applyNumberFormat="1" applyFont="1" applyFill="1" applyBorder="1" applyAlignment="1" applyProtection="1">
      <alignment horizontal="center" vertical="center"/>
    </xf>
    <xf numFmtId="49" fontId="27" fillId="8" borderId="49" xfId="3" applyNumberFormat="1" applyFont="1" applyFill="1" applyBorder="1" applyAlignment="1" applyProtection="1">
      <alignment horizontal="center" vertical="center"/>
    </xf>
    <xf numFmtId="0" fontId="27" fillId="3" borderId="119" xfId="0" applyNumberFormat="1" applyFont="1" applyFill="1" applyBorder="1" applyAlignment="1" applyProtection="1">
      <alignment horizontal="center" vertical="center"/>
      <protection locked="0"/>
    </xf>
    <xf numFmtId="0" fontId="28" fillId="0" borderId="113" xfId="0" applyNumberFormat="1" applyFont="1" applyFill="1" applyBorder="1" applyAlignment="1" applyProtection="1">
      <alignment horizontal="center" vertical="center" shrinkToFit="1"/>
    </xf>
    <xf numFmtId="0" fontId="28" fillId="0" borderId="112" xfId="0" applyNumberFormat="1" applyFont="1" applyFill="1" applyBorder="1" applyAlignment="1" applyProtection="1">
      <alignment horizontal="center" vertical="center" shrinkToFit="1"/>
    </xf>
    <xf numFmtId="0" fontId="28" fillId="0" borderId="58" xfId="0" applyNumberFormat="1" applyFont="1" applyFill="1" applyBorder="1" applyAlignment="1" applyProtection="1">
      <alignment horizontal="center" vertical="center" shrinkToFit="1"/>
    </xf>
    <xf numFmtId="0" fontId="28" fillId="0" borderId="58" xfId="0" applyNumberFormat="1" applyFont="1" applyFill="1" applyBorder="1" applyAlignment="1" applyProtection="1">
      <alignment horizontal="center" vertical="center"/>
    </xf>
    <xf numFmtId="0" fontId="28" fillId="0" borderId="112" xfId="0" applyNumberFormat="1" applyFont="1" applyFill="1" applyBorder="1" applyAlignment="1" applyProtection="1">
      <alignment horizontal="center" vertical="center"/>
    </xf>
    <xf numFmtId="0" fontId="28" fillId="0" borderId="144" xfId="0" applyNumberFormat="1" applyFont="1" applyFill="1" applyBorder="1" applyAlignment="1" applyProtection="1">
      <alignment horizontal="center" vertical="center" shrinkToFit="1"/>
    </xf>
    <xf numFmtId="0" fontId="28" fillId="0" borderId="52" xfId="0" applyNumberFormat="1" applyFont="1" applyFill="1" applyBorder="1" applyAlignment="1" applyProtection="1">
      <alignment horizontal="center" vertical="center" shrinkToFit="1"/>
    </xf>
    <xf numFmtId="0" fontId="28" fillId="0" borderId="58" xfId="0" applyFont="1" applyFill="1" applyBorder="1" applyAlignment="1" applyProtection="1">
      <alignment horizontal="center" vertical="center"/>
    </xf>
    <xf numFmtId="0" fontId="28" fillId="0" borderId="57" xfId="0" applyFont="1" applyFill="1" applyBorder="1" applyAlignment="1" applyProtection="1">
      <alignment horizontal="center" vertical="center"/>
    </xf>
    <xf numFmtId="0" fontId="28" fillId="0" borderId="52" xfId="0" applyFont="1" applyFill="1" applyBorder="1" applyAlignment="1" applyProtection="1">
      <alignment horizontal="center" vertical="center"/>
    </xf>
    <xf numFmtId="0" fontId="28" fillId="0" borderId="25" xfId="0" applyFont="1" applyFill="1" applyBorder="1" applyAlignment="1" applyProtection="1">
      <alignment horizontal="center" vertical="center"/>
    </xf>
    <xf numFmtId="178" fontId="8" fillId="2" borderId="29" xfId="0" applyNumberFormat="1" applyFont="1" applyFill="1" applyBorder="1" applyAlignment="1" applyProtection="1">
      <alignment horizontal="center" vertical="center"/>
    </xf>
    <xf numFmtId="178" fontId="8" fillId="2" borderId="40" xfId="0" applyNumberFormat="1" applyFont="1" applyFill="1" applyBorder="1" applyAlignment="1" applyProtection="1">
      <alignment horizontal="center" vertical="center"/>
    </xf>
    <xf numFmtId="177" fontId="17" fillId="0" borderId="36" xfId="0" applyNumberFormat="1" applyFont="1" applyBorder="1" applyAlignment="1" applyProtection="1">
      <alignment vertical="center"/>
    </xf>
    <xf numFmtId="0" fontId="8" fillId="2" borderId="29" xfId="0" applyFont="1" applyFill="1" applyBorder="1" applyAlignment="1" applyProtection="1">
      <alignment vertical="center"/>
    </xf>
    <xf numFmtId="178" fontId="32" fillId="2" borderId="33" xfId="0" applyNumberFormat="1" applyFont="1" applyFill="1" applyBorder="1" applyAlignment="1" applyProtection="1">
      <alignment horizontal="center" vertical="center"/>
    </xf>
    <xf numFmtId="178" fontId="32" fillId="2" borderId="34" xfId="0" applyNumberFormat="1" applyFont="1" applyFill="1" applyBorder="1" applyAlignment="1" applyProtection="1">
      <alignment horizontal="center" vertical="center"/>
    </xf>
    <xf numFmtId="0" fontId="32" fillId="0" borderId="32" xfId="3" applyFont="1" applyFill="1" applyBorder="1" applyAlignment="1" applyProtection="1">
      <alignment horizontal="center" vertical="center"/>
    </xf>
    <xf numFmtId="0" fontId="32" fillId="0" borderId="33" xfId="3" applyFont="1" applyFill="1" applyBorder="1" applyAlignment="1" applyProtection="1">
      <alignment horizontal="center" vertical="center"/>
    </xf>
    <xf numFmtId="0" fontId="32" fillId="0" borderId="34" xfId="3" applyFont="1" applyFill="1" applyBorder="1" applyAlignment="1" applyProtection="1">
      <alignment horizontal="center" vertical="center"/>
    </xf>
    <xf numFmtId="0" fontId="32" fillId="0" borderId="0" xfId="3" applyFont="1" applyFill="1" applyBorder="1" applyAlignment="1" applyProtection="1">
      <alignment horizontal="center" vertical="center"/>
    </xf>
    <xf numFmtId="177" fontId="32" fillId="0" borderId="27" xfId="0" applyNumberFormat="1" applyFont="1" applyBorder="1" applyAlignment="1" applyProtection="1">
      <alignment vertical="center"/>
    </xf>
    <xf numFmtId="0" fontId="32" fillId="0" borderId="0" xfId="0" applyFont="1" applyFill="1" applyProtection="1">
      <alignment vertical="center"/>
    </xf>
    <xf numFmtId="0" fontId="32" fillId="2" borderId="32" xfId="0" applyFont="1" applyFill="1" applyBorder="1" applyAlignment="1" applyProtection="1">
      <alignment horizontal="center" vertical="center"/>
    </xf>
    <xf numFmtId="0" fontId="32" fillId="2" borderId="33" xfId="0" applyFont="1" applyFill="1" applyBorder="1" applyAlignment="1" applyProtection="1">
      <alignment horizontal="center" vertical="center"/>
    </xf>
    <xf numFmtId="0" fontId="32" fillId="2" borderId="38" xfId="0" applyFont="1" applyFill="1" applyBorder="1" applyAlignment="1" applyProtection="1">
      <alignment horizontal="center" vertical="center"/>
    </xf>
    <xf numFmtId="0" fontId="32" fillId="2" borderId="34" xfId="0" applyFont="1" applyFill="1" applyBorder="1" applyAlignment="1" applyProtection="1">
      <alignment horizontal="center" vertical="center"/>
    </xf>
    <xf numFmtId="178" fontId="27" fillId="2" borderId="29" xfId="0" applyNumberFormat="1" applyFont="1" applyFill="1" applyBorder="1" applyAlignment="1" applyProtection="1">
      <alignment horizontal="center" vertical="center"/>
    </xf>
    <xf numFmtId="178" fontId="27" fillId="2" borderId="40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27" fillId="0" borderId="90" xfId="3" applyFont="1" applyFill="1" applyBorder="1" applyAlignment="1" applyProtection="1">
      <alignment horizontal="center" vertical="center"/>
    </xf>
    <xf numFmtId="178" fontId="27" fillId="2" borderId="33" xfId="0" applyNumberFormat="1" applyFont="1" applyFill="1" applyBorder="1" applyAlignment="1" applyProtection="1">
      <alignment horizontal="center" vertical="center"/>
    </xf>
    <xf numFmtId="178" fontId="27" fillId="2" borderId="34" xfId="0" applyNumberFormat="1" applyFont="1" applyFill="1" applyBorder="1" applyAlignment="1" applyProtection="1">
      <alignment horizontal="center" vertical="center"/>
    </xf>
    <xf numFmtId="176" fontId="27" fillId="0" borderId="24" xfId="0" applyNumberFormat="1" applyFont="1" applyFill="1" applyBorder="1" applyAlignment="1" applyProtection="1">
      <alignment horizontal="distributed" vertical="center" shrinkToFit="1"/>
    </xf>
    <xf numFmtId="0" fontId="28" fillId="0" borderId="188" xfId="0" applyFont="1" applyFill="1" applyBorder="1" applyAlignment="1" applyProtection="1">
      <alignment horizontal="center" vertical="center"/>
    </xf>
    <xf numFmtId="0" fontId="28" fillId="0" borderId="25" xfId="0" applyFont="1" applyFill="1" applyBorder="1" applyAlignment="1" applyProtection="1">
      <alignment horizontal="center" vertical="center"/>
    </xf>
    <xf numFmtId="0" fontId="1" fillId="3" borderId="117" xfId="0" applyFont="1" applyFill="1" applyBorder="1" applyAlignment="1" applyProtection="1">
      <alignment horizontal="center" vertical="center"/>
      <protection locked="0"/>
    </xf>
    <xf numFmtId="0" fontId="28" fillId="0" borderId="227" xfId="0" applyFont="1" applyFill="1" applyBorder="1" applyAlignment="1" applyProtection="1">
      <alignment horizontal="center" vertical="center" shrinkToFit="1"/>
    </xf>
    <xf numFmtId="0" fontId="28" fillId="0" borderId="50" xfId="0" applyFont="1" applyFill="1" applyBorder="1" applyAlignment="1" applyProtection="1">
      <alignment horizontal="center" vertical="center"/>
    </xf>
    <xf numFmtId="0" fontId="1" fillId="0" borderId="227" xfId="0" applyFont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</xf>
    <xf numFmtId="0" fontId="1" fillId="0" borderId="31" xfId="0" applyNumberFormat="1" applyFont="1" applyFill="1" applyBorder="1" applyAlignment="1" applyProtection="1">
      <alignment horizontal="center" vertical="center"/>
    </xf>
    <xf numFmtId="178" fontId="1" fillId="0" borderId="90" xfId="0" applyNumberFormat="1" applyFont="1" applyFill="1" applyBorder="1" applyAlignment="1" applyProtection="1">
      <alignment horizontal="center" vertical="center"/>
    </xf>
    <xf numFmtId="0" fontId="1" fillId="0" borderId="26" xfId="0" applyNumberFormat="1" applyFont="1" applyFill="1" applyBorder="1" applyAlignment="1" applyProtection="1">
      <alignment horizontal="center" vertical="center"/>
    </xf>
    <xf numFmtId="178" fontId="1" fillId="0" borderId="28" xfId="0" applyNumberFormat="1" applyFont="1" applyFill="1" applyBorder="1" applyAlignment="1" applyProtection="1">
      <alignment horizontal="center" vertical="center"/>
    </xf>
    <xf numFmtId="178" fontId="9" fillId="0" borderId="105" xfId="3" applyNumberFormat="1" applyFont="1" applyFill="1" applyBorder="1" applyAlignment="1" applyProtection="1">
      <alignment horizontal="center" vertical="center"/>
    </xf>
    <xf numFmtId="178" fontId="9" fillId="0" borderId="106" xfId="3" applyNumberFormat="1" applyFont="1" applyFill="1" applyBorder="1" applyAlignment="1" applyProtection="1">
      <alignment horizontal="center" vertical="center"/>
    </xf>
    <xf numFmtId="178" fontId="9" fillId="0" borderId="107" xfId="3" applyNumberFormat="1" applyFont="1" applyFill="1" applyBorder="1" applyAlignment="1" applyProtection="1">
      <alignment horizontal="center" vertical="center"/>
    </xf>
    <xf numFmtId="0" fontId="1" fillId="0" borderId="108" xfId="3" applyFont="1" applyFill="1" applyBorder="1" applyAlignment="1" applyProtection="1">
      <alignment horizontal="center" vertical="center"/>
    </xf>
    <xf numFmtId="0" fontId="1" fillId="0" borderId="18" xfId="3" applyFont="1" applyFill="1" applyBorder="1" applyAlignment="1" applyProtection="1">
      <alignment horizontal="center" vertical="center"/>
    </xf>
    <xf numFmtId="0" fontId="1" fillId="0" borderId="21" xfId="3" applyFont="1" applyFill="1" applyBorder="1" applyAlignment="1" applyProtection="1">
      <alignment horizontal="center" vertical="center"/>
    </xf>
    <xf numFmtId="178" fontId="8" fillId="7" borderId="46" xfId="0" applyNumberFormat="1" applyFont="1" applyFill="1" applyBorder="1" applyAlignment="1" applyProtection="1">
      <alignment horizontal="center" vertical="center"/>
    </xf>
    <xf numFmtId="49" fontId="8" fillId="8" borderId="49" xfId="3" applyNumberFormat="1" applyFont="1" applyFill="1" applyBorder="1" applyAlignment="1" applyProtection="1">
      <alignment horizontal="center" vertical="center"/>
    </xf>
    <xf numFmtId="0" fontId="13" fillId="0" borderId="0" xfId="3" applyFont="1" applyFill="1" applyBorder="1" applyAlignment="1" applyProtection="1">
      <alignment horizontal="right" vertical="center"/>
    </xf>
    <xf numFmtId="0" fontId="13" fillId="0" borderId="176" xfId="3" applyFont="1" applyFill="1" applyBorder="1" applyAlignment="1" applyProtection="1">
      <alignment horizontal="right" vertical="center"/>
    </xf>
    <xf numFmtId="0" fontId="13" fillId="3" borderId="177" xfId="0" applyFont="1" applyFill="1" applyBorder="1" applyProtection="1">
      <alignment vertical="center"/>
      <protection locked="0"/>
    </xf>
    <xf numFmtId="0" fontId="13" fillId="3" borderId="178" xfId="0" applyFont="1" applyFill="1" applyBorder="1" applyProtection="1">
      <alignment vertical="center"/>
      <protection locked="0"/>
    </xf>
    <xf numFmtId="0" fontId="13" fillId="3" borderId="177" xfId="3" applyFont="1" applyFill="1" applyBorder="1" applyAlignment="1" applyProtection="1">
      <alignment horizontal="center" vertical="center"/>
      <protection locked="0"/>
    </xf>
    <xf numFmtId="0" fontId="13" fillId="3" borderId="179" xfId="3" applyFont="1" applyFill="1" applyBorder="1" applyAlignment="1" applyProtection="1">
      <alignment horizontal="center" vertical="center"/>
      <protection locked="0"/>
    </xf>
    <xf numFmtId="0" fontId="13" fillId="3" borderId="178" xfId="3" applyFont="1" applyFill="1" applyBorder="1" applyAlignment="1" applyProtection="1">
      <alignment horizontal="center" vertical="center"/>
      <protection locked="0"/>
    </xf>
    <xf numFmtId="0" fontId="21" fillId="0" borderId="0" xfId="3" applyFont="1" applyFill="1" applyBorder="1" applyAlignment="1" applyProtection="1">
      <alignment horizontal="right" vertical="center"/>
    </xf>
    <xf numFmtId="0" fontId="14" fillId="0" borderId="0" xfId="0" applyFont="1" applyAlignment="1" applyProtection="1">
      <alignment horizontal="center" vertical="center"/>
    </xf>
    <xf numFmtId="0" fontId="26" fillId="0" borderId="0" xfId="3" applyFont="1" applyFill="1" applyBorder="1" applyAlignment="1" applyProtection="1">
      <alignment horizontal="left" vertical="center"/>
    </xf>
    <xf numFmtId="0" fontId="27" fillId="0" borderId="169" xfId="3" applyFont="1" applyFill="1" applyBorder="1" applyAlignment="1" applyProtection="1">
      <alignment horizontal="right" vertical="center"/>
    </xf>
    <xf numFmtId="0" fontId="8" fillId="3" borderId="109" xfId="0" applyFont="1" applyFill="1" applyBorder="1" applyAlignment="1" applyProtection="1">
      <alignment horizontal="center" vertical="center" wrapText="1"/>
    </xf>
    <xf numFmtId="0" fontId="8" fillId="3" borderId="111" xfId="0" applyFont="1" applyFill="1" applyBorder="1" applyAlignment="1" applyProtection="1">
      <alignment horizontal="center" vertical="center" wrapText="1"/>
    </xf>
    <xf numFmtId="0" fontId="12" fillId="0" borderId="109" xfId="3" applyFont="1" applyFill="1" applyBorder="1" applyAlignment="1" applyProtection="1">
      <alignment horizontal="center" vertical="center" wrapText="1"/>
    </xf>
    <xf numFmtId="0" fontId="12" fillId="0" borderId="114" xfId="3" applyFont="1" applyFill="1" applyBorder="1" applyAlignment="1" applyProtection="1">
      <alignment horizontal="center" vertical="center" wrapText="1"/>
    </xf>
    <xf numFmtId="0" fontId="12" fillId="0" borderId="111" xfId="3" applyFont="1" applyFill="1" applyBorder="1" applyAlignment="1" applyProtection="1">
      <alignment horizontal="center" vertical="center" wrapText="1"/>
    </xf>
    <xf numFmtId="0" fontId="8" fillId="0" borderId="109" xfId="3" applyFont="1" applyFill="1" applyBorder="1" applyAlignment="1" applyProtection="1">
      <alignment horizontal="center" vertical="center" wrapText="1"/>
    </xf>
    <xf numFmtId="0" fontId="8" fillId="0" borderId="114" xfId="3" applyFont="1" applyFill="1" applyBorder="1" applyAlignment="1" applyProtection="1">
      <alignment horizontal="center" vertical="center" wrapText="1"/>
    </xf>
    <xf numFmtId="0" fontId="8" fillId="0" borderId="111" xfId="3" applyFont="1" applyFill="1" applyBorder="1" applyAlignment="1" applyProtection="1">
      <alignment horizontal="center" vertical="center" wrapText="1"/>
    </xf>
    <xf numFmtId="0" fontId="17" fillId="0" borderId="160" xfId="0" applyFont="1" applyBorder="1" applyAlignment="1" applyProtection="1">
      <alignment horizontal="center" vertical="center" textRotation="255" wrapText="1"/>
    </xf>
    <xf numFmtId="0" fontId="17" fillId="0" borderId="87" xfId="0" applyFont="1" applyBorder="1" applyAlignment="1" applyProtection="1">
      <alignment horizontal="center" vertical="center" textRotation="255" wrapText="1"/>
    </xf>
    <xf numFmtId="0" fontId="17" fillId="0" borderId="161" xfId="0" applyFont="1" applyBorder="1" applyAlignment="1" applyProtection="1">
      <alignment horizontal="center" vertical="center" textRotation="255" wrapText="1"/>
    </xf>
    <xf numFmtId="0" fontId="8" fillId="0" borderId="157" xfId="3" applyFont="1" applyFill="1" applyBorder="1" applyAlignment="1" applyProtection="1">
      <alignment horizontal="center" vertical="center" wrapText="1"/>
    </xf>
    <xf numFmtId="0" fontId="8" fillId="0" borderId="169" xfId="3" applyFont="1" applyFill="1" applyBorder="1" applyAlignment="1" applyProtection="1">
      <alignment horizontal="center" vertical="center" wrapText="1"/>
    </xf>
    <xf numFmtId="0" fontId="8" fillId="0" borderId="170" xfId="3" applyFont="1" applyFill="1" applyBorder="1" applyAlignment="1" applyProtection="1">
      <alignment horizontal="center" vertical="center" wrapText="1"/>
    </xf>
    <xf numFmtId="0" fontId="8" fillId="3" borderId="151" xfId="0" applyFont="1" applyFill="1" applyBorder="1" applyAlignment="1" applyProtection="1">
      <alignment horizontal="center" vertical="center" textRotation="255" wrapText="1"/>
    </xf>
    <xf numFmtId="0" fontId="8" fillId="3" borderId="11" xfId="0" applyFont="1" applyFill="1" applyBorder="1" applyAlignment="1" applyProtection="1">
      <alignment horizontal="center" vertical="center" textRotation="255" wrapText="1"/>
    </xf>
    <xf numFmtId="0" fontId="8" fillId="3" borderId="174" xfId="3" applyFont="1" applyFill="1" applyBorder="1" applyAlignment="1" applyProtection="1">
      <alignment horizontal="center" vertical="center" textRotation="255" wrapText="1"/>
    </xf>
    <xf numFmtId="0" fontId="8" fillId="3" borderId="175" xfId="3" applyFont="1" applyFill="1" applyBorder="1" applyAlignment="1" applyProtection="1">
      <alignment horizontal="center" vertical="center" textRotation="255" wrapText="1"/>
    </xf>
    <xf numFmtId="0" fontId="12" fillId="0" borderId="144" xfId="3" applyFont="1" applyFill="1" applyBorder="1" applyAlignment="1" applyProtection="1">
      <alignment horizontal="center" vertical="center" textRotation="255" wrapText="1"/>
    </xf>
    <xf numFmtId="0" fontId="12" fillId="0" borderId="14" xfId="3" applyFont="1" applyFill="1" applyBorder="1" applyAlignment="1" applyProtection="1">
      <alignment horizontal="center" vertical="center" textRotation="255" wrapText="1"/>
    </xf>
    <xf numFmtId="0" fontId="12" fillId="0" borderId="52" xfId="3" applyFont="1" applyFill="1" applyBorder="1" applyAlignment="1" applyProtection="1">
      <alignment horizontal="center" vertical="center" textRotation="255" wrapText="1"/>
    </xf>
    <xf numFmtId="0" fontId="12" fillId="0" borderId="15" xfId="3" applyFont="1" applyFill="1" applyBorder="1" applyAlignment="1" applyProtection="1">
      <alignment horizontal="center" vertical="center" textRotation="255" wrapText="1"/>
    </xf>
    <xf numFmtId="0" fontId="12" fillId="0" borderId="120" xfId="3" applyFont="1" applyFill="1" applyBorder="1" applyAlignment="1" applyProtection="1">
      <alignment horizontal="center" vertical="center" textRotation="255" wrapText="1"/>
    </xf>
    <xf numFmtId="0" fontId="12" fillId="0" borderId="163" xfId="0" applyFont="1" applyFill="1" applyBorder="1" applyAlignment="1" applyProtection="1">
      <alignment horizontal="center" vertical="top" textRotation="255" wrapText="1"/>
    </xf>
    <xf numFmtId="0" fontId="12" fillId="0" borderId="161" xfId="0" applyFont="1" applyFill="1" applyBorder="1" applyAlignment="1" applyProtection="1">
      <alignment horizontal="center" vertical="top" textRotation="255" wrapText="1"/>
    </xf>
    <xf numFmtId="0" fontId="28" fillId="0" borderId="190" xfId="3" applyFont="1" applyFill="1" applyBorder="1" applyAlignment="1" applyProtection="1">
      <alignment horizontal="center" vertical="center" textRotation="255"/>
    </xf>
    <xf numFmtId="0" fontId="28" fillId="0" borderId="191" xfId="3" applyFont="1" applyFill="1" applyBorder="1" applyAlignment="1" applyProtection="1">
      <alignment horizontal="center" vertical="center" textRotation="255"/>
    </xf>
    <xf numFmtId="0" fontId="28" fillId="0" borderId="93" xfId="3" applyFont="1" applyFill="1" applyBorder="1" applyAlignment="1" applyProtection="1">
      <alignment horizontal="center" vertical="center" textRotation="255"/>
    </xf>
    <xf numFmtId="0" fontId="28" fillId="0" borderId="176" xfId="3" applyFont="1" applyFill="1" applyBorder="1" applyAlignment="1" applyProtection="1">
      <alignment horizontal="center" vertical="center" textRotation="255"/>
    </xf>
    <xf numFmtId="0" fontId="28" fillId="0" borderId="157" xfId="3" applyFont="1" applyFill="1" applyBorder="1" applyAlignment="1" applyProtection="1">
      <alignment horizontal="center" vertical="center" textRotation="255"/>
    </xf>
    <xf numFmtId="0" fontId="28" fillId="0" borderId="192" xfId="3" applyFont="1" applyFill="1" applyBorder="1" applyAlignment="1" applyProtection="1">
      <alignment horizontal="center" vertical="center" textRotation="255"/>
    </xf>
    <xf numFmtId="0" fontId="28" fillId="0" borderId="198" xfId="0" applyFont="1" applyBorder="1" applyAlignment="1" applyProtection="1">
      <alignment horizontal="center" vertical="center" textRotation="255" wrapText="1"/>
    </xf>
    <xf numFmtId="0" fontId="28" fillId="0" borderId="199" xfId="0" applyFont="1" applyBorder="1" applyAlignment="1" applyProtection="1">
      <alignment horizontal="center" vertical="center" textRotation="255" wrapText="1"/>
    </xf>
    <xf numFmtId="0" fontId="28" fillId="0" borderId="186" xfId="0" applyFont="1" applyBorder="1" applyAlignment="1" applyProtection="1">
      <alignment horizontal="center" vertical="center" textRotation="255" wrapText="1"/>
    </xf>
    <xf numFmtId="0" fontId="28" fillId="0" borderId="187" xfId="0" applyFont="1" applyBorder="1" applyAlignment="1" applyProtection="1">
      <alignment horizontal="center" vertical="center" textRotation="255" wrapText="1"/>
    </xf>
    <xf numFmtId="0" fontId="28" fillId="0" borderId="140" xfId="0" applyFont="1" applyBorder="1" applyAlignment="1" applyProtection="1">
      <alignment horizontal="center" vertical="center" textRotation="255" wrapText="1"/>
    </xf>
    <xf numFmtId="0" fontId="28" fillId="0" borderId="170" xfId="0" applyFont="1" applyBorder="1" applyAlignment="1" applyProtection="1">
      <alignment horizontal="center" vertical="center" textRotation="255" wrapText="1"/>
    </xf>
    <xf numFmtId="0" fontId="28" fillId="0" borderId="200" xfId="3" applyFont="1" applyFill="1" applyBorder="1" applyAlignment="1" applyProtection="1">
      <alignment horizontal="center" vertical="center"/>
    </xf>
    <xf numFmtId="0" fontId="28" fillId="0" borderId="4" xfId="3" applyFont="1" applyFill="1" applyBorder="1" applyAlignment="1" applyProtection="1">
      <alignment horizontal="center" vertical="center"/>
    </xf>
    <xf numFmtId="0" fontId="28" fillId="0" borderId="11" xfId="3" applyFont="1" applyFill="1" applyBorder="1" applyAlignment="1" applyProtection="1">
      <alignment horizontal="center" vertical="center"/>
    </xf>
    <xf numFmtId="0" fontId="28" fillId="0" borderId="180" xfId="3" applyFont="1" applyFill="1" applyBorder="1" applyAlignment="1" applyProtection="1">
      <alignment horizontal="center" vertical="center" textRotation="255" wrapText="1"/>
    </xf>
    <xf numFmtId="0" fontId="28" fillId="0" borderId="86" xfId="3" applyFont="1" applyFill="1" applyBorder="1" applyAlignment="1" applyProtection="1">
      <alignment horizontal="center" vertical="center" textRotation="255" wrapText="1"/>
    </xf>
    <xf numFmtId="0" fontId="28" fillId="0" borderId="5" xfId="3" applyFont="1" applyFill="1" applyBorder="1" applyAlignment="1" applyProtection="1">
      <alignment horizontal="center" vertical="center" textRotation="255" wrapText="1"/>
    </xf>
    <xf numFmtId="0" fontId="27" fillId="0" borderId="144" xfId="3" applyFont="1" applyFill="1" applyBorder="1" applyAlignment="1" applyProtection="1">
      <alignment horizontal="center" vertical="center" textRotation="255" wrapText="1"/>
    </xf>
    <xf numFmtId="0" fontId="27" fillId="0" borderId="52" xfId="3" applyFont="1" applyFill="1" applyBorder="1" applyAlignment="1" applyProtection="1">
      <alignment horizontal="center" vertical="center" textRotation="255" wrapText="1"/>
    </xf>
    <xf numFmtId="0" fontId="27" fillId="0" borderId="201" xfId="0" applyFont="1" applyFill="1" applyBorder="1" applyAlignment="1" applyProtection="1">
      <alignment horizontal="center" vertical="center" textRotation="255" wrapText="1"/>
    </xf>
    <xf numFmtId="0" fontId="27" fillId="0" borderId="5" xfId="0" applyFont="1" applyFill="1" applyBorder="1" applyAlignment="1" applyProtection="1">
      <alignment horizontal="center" vertical="center" textRotation="255" wrapText="1"/>
    </xf>
    <xf numFmtId="0" fontId="16" fillId="0" borderId="56" xfId="3" applyFont="1" applyFill="1" applyBorder="1" applyAlignment="1" applyProtection="1">
      <alignment horizontal="center" vertical="center" textRotation="255"/>
    </xf>
    <xf numFmtId="0" fontId="16" fillId="0" borderId="52" xfId="3" applyFont="1" applyFill="1" applyBorder="1" applyAlignment="1" applyProtection="1">
      <alignment horizontal="center" vertical="center" textRotation="255"/>
    </xf>
    <xf numFmtId="0" fontId="16" fillId="0" borderId="144" xfId="3" applyFont="1" applyFill="1" applyBorder="1" applyAlignment="1" applyProtection="1">
      <alignment horizontal="center" vertical="center" textRotation="255"/>
    </xf>
    <xf numFmtId="0" fontId="16" fillId="0" borderId="14" xfId="3" applyFont="1" applyFill="1" applyBorder="1" applyAlignment="1" applyProtection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52" xfId="0" applyBorder="1" applyAlignment="1">
      <alignment horizontal="center" vertical="center" textRotation="255"/>
    </xf>
    <xf numFmtId="0" fontId="16" fillId="0" borderId="144" xfId="3" applyFont="1" applyFill="1" applyBorder="1" applyAlignment="1" applyProtection="1">
      <alignment horizontal="center" vertical="center" textRotation="255" wrapText="1"/>
    </xf>
    <xf numFmtId="0" fontId="16" fillId="0" borderId="14" xfId="3" applyFont="1" applyFill="1" applyBorder="1" applyAlignment="1" applyProtection="1">
      <alignment horizontal="center" vertical="center" textRotation="255" wrapText="1"/>
    </xf>
    <xf numFmtId="0" fontId="16" fillId="0" borderId="129" xfId="3" applyFont="1" applyFill="1" applyBorder="1" applyAlignment="1" applyProtection="1">
      <alignment horizontal="center" vertical="center" textRotation="255" wrapText="1"/>
    </xf>
    <xf numFmtId="0" fontId="27" fillId="0" borderId="181" xfId="0" applyFont="1" applyFill="1" applyBorder="1" applyAlignment="1">
      <alignment horizontal="center" vertical="center" textRotation="255" wrapText="1"/>
    </xf>
    <xf numFmtId="0" fontId="27" fillId="0" borderId="182" xfId="0" applyFont="1" applyFill="1" applyBorder="1" applyAlignment="1">
      <alignment horizontal="center" vertical="center" textRotation="255" wrapText="1"/>
    </xf>
    <xf numFmtId="0" fontId="28" fillId="0" borderId="160" xfId="3" applyFont="1" applyFill="1" applyBorder="1" applyAlignment="1" applyProtection="1">
      <alignment horizontal="center" vertical="center" textRotation="255" wrapText="1"/>
    </xf>
    <xf numFmtId="0" fontId="28" fillId="0" borderId="87" xfId="3" applyFont="1" applyFill="1" applyBorder="1" applyAlignment="1" applyProtection="1">
      <alignment horizontal="center" vertical="center" textRotation="255" wrapText="1"/>
    </xf>
    <xf numFmtId="0" fontId="28" fillId="0" borderId="161" xfId="3" applyFont="1" applyFill="1" applyBorder="1" applyAlignment="1" applyProtection="1">
      <alignment horizontal="center" vertical="center" textRotation="255" wrapText="1"/>
    </xf>
    <xf numFmtId="0" fontId="28" fillId="0" borderId="109" xfId="0" applyFont="1" applyFill="1" applyBorder="1" applyAlignment="1" applyProtection="1">
      <alignment horizontal="center" vertical="center" wrapText="1"/>
    </xf>
    <xf numFmtId="0" fontId="28" fillId="0" borderId="114" xfId="0" applyFont="1" applyFill="1" applyBorder="1" applyAlignment="1" applyProtection="1">
      <alignment horizontal="center" vertical="center" wrapText="1"/>
    </xf>
    <xf numFmtId="0" fontId="28" fillId="0" borderId="111" xfId="0" applyFont="1" applyFill="1" applyBorder="1" applyAlignment="1" applyProtection="1">
      <alignment horizontal="center" vertical="center" wrapText="1"/>
    </xf>
    <xf numFmtId="0" fontId="0" fillId="0" borderId="109" xfId="3" applyFont="1" applyFill="1" applyBorder="1" applyAlignment="1" applyProtection="1">
      <alignment horizontal="center" vertical="center"/>
    </xf>
    <xf numFmtId="0" fontId="0" fillId="0" borderId="114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28" fillId="0" borderId="193" xfId="3" applyFont="1" applyFill="1" applyBorder="1" applyAlignment="1" applyProtection="1">
      <alignment horizontal="center" vertical="center" wrapText="1"/>
    </xf>
    <xf numFmtId="0" fontId="28" fillId="0" borderId="114" xfId="3" applyFont="1" applyFill="1" applyBorder="1" applyAlignment="1" applyProtection="1">
      <alignment horizontal="center" vertical="center" wrapText="1"/>
    </xf>
    <xf numFmtId="0" fontId="28" fillId="0" borderId="194" xfId="3" applyFont="1" applyFill="1" applyBorder="1" applyAlignment="1" applyProtection="1">
      <alignment horizontal="center" vertical="center" wrapText="1"/>
    </xf>
    <xf numFmtId="0" fontId="27" fillId="0" borderId="180" xfId="3" applyFont="1" applyFill="1" applyBorder="1" applyAlignment="1" applyProtection="1">
      <alignment horizontal="center" vertical="center" textRotation="255" wrapText="1"/>
    </xf>
    <xf numFmtId="0" fontId="27" fillId="0" borderId="65" xfId="3" applyFont="1" applyFill="1" applyBorder="1" applyAlignment="1" applyProtection="1">
      <alignment horizontal="center" vertical="center" textRotation="255" wrapText="1"/>
    </xf>
    <xf numFmtId="0" fontId="27" fillId="0" borderId="157" xfId="3" applyFont="1" applyFill="1" applyBorder="1" applyAlignment="1" applyProtection="1">
      <alignment horizontal="center" vertical="center" wrapText="1"/>
    </xf>
    <xf numFmtId="0" fontId="27" fillId="0" borderId="169" xfId="3" applyFont="1" applyFill="1" applyBorder="1" applyAlignment="1" applyProtection="1">
      <alignment horizontal="center" vertical="center" wrapText="1"/>
    </xf>
    <xf numFmtId="0" fontId="27" fillId="0" borderId="169" xfId="0" applyFont="1" applyFill="1" applyBorder="1" applyAlignment="1" applyProtection="1">
      <alignment horizontal="center" vertical="center" wrapText="1"/>
    </xf>
    <xf numFmtId="0" fontId="27" fillId="0" borderId="169" xfId="0" applyFont="1" applyFill="1" applyBorder="1" applyAlignment="1" applyProtection="1">
      <alignment horizontal="center" vertical="center"/>
    </xf>
    <xf numFmtId="0" fontId="27" fillId="0" borderId="170" xfId="0" applyFont="1" applyFill="1" applyBorder="1" applyAlignment="1" applyProtection="1">
      <alignment horizontal="center" vertical="center"/>
    </xf>
    <xf numFmtId="49" fontId="28" fillId="0" borderId="190" xfId="0" applyNumberFormat="1" applyFont="1" applyFill="1" applyBorder="1" applyAlignment="1" applyProtection="1">
      <alignment horizontal="center" vertical="center" textRotation="255"/>
    </xf>
    <xf numFmtId="49" fontId="28" fillId="0" borderId="191" xfId="0" applyNumberFormat="1" applyFont="1" applyFill="1" applyBorder="1" applyAlignment="1" applyProtection="1">
      <alignment horizontal="center" vertical="center" textRotation="255"/>
    </xf>
    <xf numFmtId="49" fontId="28" fillId="0" borderId="93" xfId="0" applyNumberFormat="1" applyFont="1" applyFill="1" applyBorder="1" applyAlignment="1" applyProtection="1">
      <alignment horizontal="center" vertical="center" textRotation="255"/>
    </xf>
    <xf numFmtId="49" fontId="28" fillId="0" borderId="176" xfId="0" applyNumberFormat="1" applyFont="1" applyFill="1" applyBorder="1" applyAlignment="1" applyProtection="1">
      <alignment horizontal="center" vertical="center" textRotation="255"/>
    </xf>
    <xf numFmtId="49" fontId="28" fillId="0" borderId="105" xfId="0" applyNumberFormat="1" applyFont="1" applyFill="1" applyBorder="1" applyAlignment="1" applyProtection="1">
      <alignment horizontal="center" vertical="center" textRotation="255"/>
    </xf>
    <xf numFmtId="49" fontId="28" fillId="0" borderId="195" xfId="0" applyNumberFormat="1" applyFont="1" applyFill="1" applyBorder="1" applyAlignment="1" applyProtection="1">
      <alignment horizontal="center" vertical="center" textRotation="255"/>
    </xf>
    <xf numFmtId="0" fontId="27" fillId="0" borderId="198" xfId="0" applyFont="1" applyFill="1" applyBorder="1" applyAlignment="1" applyProtection="1">
      <alignment horizontal="center" vertical="center" textRotation="255"/>
    </xf>
    <xf numFmtId="0" fontId="27" fillId="0" borderId="199" xfId="0" applyFont="1" applyBorder="1" applyAlignment="1">
      <alignment horizontal="center" vertical="center" textRotation="255"/>
    </xf>
    <xf numFmtId="0" fontId="27" fillId="0" borderId="186" xfId="0" applyFont="1" applyBorder="1" applyAlignment="1">
      <alignment horizontal="center" vertical="center" textRotation="255"/>
    </xf>
    <xf numFmtId="0" fontId="27" fillId="0" borderId="187" xfId="0" applyFont="1" applyBorder="1" applyAlignment="1">
      <alignment horizontal="center" vertical="center" textRotation="255"/>
    </xf>
    <xf numFmtId="0" fontId="28" fillId="0" borderId="144" xfId="0" applyFont="1" applyFill="1" applyBorder="1" applyAlignment="1" applyProtection="1">
      <alignment horizontal="center" vertical="center"/>
    </xf>
    <xf numFmtId="0" fontId="28" fillId="0" borderId="52" xfId="0" applyFont="1" applyFill="1" applyBorder="1" applyAlignment="1" applyProtection="1">
      <alignment horizontal="center" vertical="center"/>
    </xf>
    <xf numFmtId="0" fontId="28" fillId="0" borderId="112" xfId="0" applyFont="1" applyFill="1" applyBorder="1" applyAlignment="1" applyProtection="1">
      <alignment horizontal="center" vertical="center"/>
    </xf>
    <xf numFmtId="0" fontId="28" fillId="0" borderId="58" xfId="0" applyFont="1" applyFill="1" applyBorder="1" applyAlignment="1" applyProtection="1">
      <alignment horizontal="center" vertical="center"/>
    </xf>
    <xf numFmtId="0" fontId="28" fillId="0" borderId="188" xfId="0" applyFont="1" applyFill="1" applyBorder="1" applyAlignment="1" applyProtection="1">
      <alignment horizontal="center" vertical="center"/>
    </xf>
    <xf numFmtId="0" fontId="28" fillId="0" borderId="25" xfId="0" applyFont="1" applyFill="1" applyBorder="1" applyAlignment="1" applyProtection="1">
      <alignment horizontal="center" vertical="center"/>
    </xf>
    <xf numFmtId="0" fontId="28" fillId="0" borderId="231" xfId="0" applyFont="1" applyFill="1" applyBorder="1" applyAlignment="1" applyProtection="1">
      <alignment horizontal="center" vertical="center" textRotation="255" wrapText="1" shrinkToFit="1"/>
    </xf>
    <xf numFmtId="0" fontId="28" fillId="0" borderId="94" xfId="0" applyFont="1" applyBorder="1" applyAlignment="1">
      <alignment horizontal="center" vertical="center" textRotation="255" shrinkToFit="1"/>
    </xf>
    <xf numFmtId="0" fontId="28" fillId="0" borderId="226" xfId="0" applyFont="1" applyBorder="1" applyAlignment="1">
      <alignment horizontal="center" vertical="center" textRotation="255" shrinkToFit="1"/>
    </xf>
    <xf numFmtId="0" fontId="29" fillId="0" borderId="204" xfId="0" applyFont="1" applyFill="1" applyBorder="1" applyAlignment="1" applyProtection="1">
      <alignment horizontal="center" vertical="center" wrapText="1" shrinkToFit="1"/>
    </xf>
    <xf numFmtId="0" fontId="29" fillId="0" borderId="130" xfId="0" applyFont="1" applyBorder="1" applyAlignment="1">
      <alignment horizontal="center" vertical="center" shrinkToFit="1"/>
    </xf>
    <xf numFmtId="0" fontId="29" fillId="0" borderId="40" xfId="0" applyFont="1" applyFill="1" applyBorder="1" applyAlignment="1" applyProtection="1">
      <alignment horizontal="center" vertical="center" wrapText="1" shrinkToFit="1"/>
    </xf>
    <xf numFmtId="0" fontId="29" fillId="0" borderId="205" xfId="0" applyFont="1" applyBorder="1" applyAlignment="1">
      <alignment horizontal="center" vertical="center" shrinkToFit="1"/>
    </xf>
    <xf numFmtId="0" fontId="29" fillId="0" borderId="206" xfId="0" applyFont="1" applyBorder="1" applyAlignment="1">
      <alignment horizontal="center" vertical="center" shrinkToFit="1"/>
    </xf>
    <xf numFmtId="0" fontId="28" fillId="0" borderId="57" xfId="0" applyFont="1" applyFill="1" applyBorder="1" applyAlignment="1" applyProtection="1">
      <alignment horizontal="center" vertical="center"/>
    </xf>
    <xf numFmtId="0" fontId="28" fillId="0" borderId="142" xfId="0" applyFont="1" applyFill="1" applyBorder="1" applyAlignment="1" applyProtection="1">
      <alignment horizontal="center" vertical="center"/>
    </xf>
    <xf numFmtId="0" fontId="28" fillId="0" borderId="59" xfId="0" applyFont="1" applyFill="1" applyBorder="1" applyAlignment="1" applyProtection="1">
      <alignment horizontal="center" vertical="center"/>
    </xf>
    <xf numFmtId="0" fontId="28" fillId="0" borderId="112" xfId="0" applyNumberFormat="1" applyFont="1" applyFill="1" applyBorder="1" applyAlignment="1" applyProtection="1">
      <alignment horizontal="center" vertical="center" shrinkToFit="1"/>
    </xf>
    <xf numFmtId="0" fontId="28" fillId="0" borderId="58" xfId="0" applyNumberFormat="1" applyFont="1" applyFill="1" applyBorder="1" applyAlignment="1" applyProtection="1">
      <alignment horizontal="center" vertical="center"/>
    </xf>
    <xf numFmtId="0" fontId="28" fillId="0" borderId="142" xfId="0" applyNumberFormat="1" applyFont="1" applyFill="1" applyBorder="1" applyAlignment="1" applyProtection="1">
      <alignment horizontal="center" vertical="center" shrinkToFit="1"/>
    </xf>
    <xf numFmtId="0" fontId="28" fillId="0" borderId="59" xfId="0" applyNumberFormat="1" applyFont="1" applyFill="1" applyBorder="1" applyAlignment="1" applyProtection="1">
      <alignment horizontal="center" vertical="center"/>
    </xf>
    <xf numFmtId="0" fontId="28" fillId="0" borderId="144" xfId="0" applyNumberFormat="1" applyFont="1" applyFill="1" applyBorder="1" applyAlignment="1" applyProtection="1">
      <alignment horizontal="center" vertical="center"/>
    </xf>
    <xf numFmtId="0" fontId="28" fillId="0" borderId="52" xfId="0" applyNumberFormat="1" applyFont="1" applyFill="1" applyBorder="1" applyAlignment="1" applyProtection="1">
      <alignment horizontal="center" vertical="center"/>
    </xf>
    <xf numFmtId="0" fontId="28" fillId="0" borderId="144" xfId="0" applyNumberFormat="1" applyFont="1" applyFill="1" applyBorder="1" applyAlignment="1" applyProtection="1">
      <alignment horizontal="center" vertical="center" shrinkToFit="1"/>
    </xf>
    <xf numFmtId="0" fontId="28" fillId="0" borderId="52" xfId="0" applyNumberFormat="1" applyFont="1" applyFill="1" applyBorder="1" applyAlignment="1" applyProtection="1">
      <alignment horizontal="center" vertical="center" shrinkToFit="1"/>
    </xf>
    <xf numFmtId="0" fontId="28" fillId="0" borderId="112" xfId="0" applyNumberFormat="1" applyFont="1" applyFill="1" applyBorder="1" applyAlignment="1" applyProtection="1">
      <alignment horizontal="center" vertical="center"/>
    </xf>
    <xf numFmtId="0" fontId="28" fillId="0" borderId="58" xfId="0" applyNumberFormat="1" applyFont="1" applyFill="1" applyBorder="1" applyAlignment="1" applyProtection="1">
      <alignment horizontal="center" vertical="center" shrinkToFit="1"/>
    </xf>
    <xf numFmtId="0" fontId="28" fillId="0" borderId="196" xfId="0" applyFont="1" applyFill="1" applyBorder="1" applyAlignment="1" applyProtection="1">
      <alignment horizontal="center" vertical="center" textRotation="255"/>
    </xf>
    <xf numFmtId="0" fontId="28" fillId="0" borderId="197" xfId="0" applyFont="1" applyBorder="1" applyAlignment="1">
      <alignment horizontal="center" vertical="center" textRotation="255"/>
    </xf>
    <xf numFmtId="0" fontId="28" fillId="0" borderId="93" xfId="0" applyFont="1" applyBorder="1" applyAlignment="1">
      <alignment horizontal="center" vertical="center" textRotation="255"/>
    </xf>
    <xf numFmtId="0" fontId="28" fillId="0" borderId="176" xfId="0" applyFont="1" applyBorder="1" applyAlignment="1">
      <alignment horizontal="center" vertical="center" textRotation="255"/>
    </xf>
    <xf numFmtId="0" fontId="28" fillId="0" borderId="157" xfId="0" applyFont="1" applyBorder="1" applyAlignment="1">
      <alignment horizontal="center" vertical="center" textRotation="255"/>
    </xf>
    <xf numFmtId="0" fontId="28" fillId="0" borderId="192" xfId="0" applyFont="1" applyBorder="1" applyAlignment="1">
      <alignment horizontal="center" vertical="center" textRotation="255"/>
    </xf>
    <xf numFmtId="176" fontId="28" fillId="0" borderId="139" xfId="0" applyNumberFormat="1" applyFont="1" applyFill="1" applyBorder="1" applyAlignment="1" applyProtection="1">
      <alignment horizontal="center" vertical="center" textRotation="91" wrapText="1"/>
    </xf>
    <xf numFmtId="0" fontId="28" fillId="0" borderId="185" xfId="0" applyFont="1" applyBorder="1" applyAlignment="1">
      <alignment horizontal="center" vertical="center" textRotation="91" wrapText="1"/>
    </xf>
    <xf numFmtId="0" fontId="28" fillId="0" borderId="186" xfId="0" applyFont="1" applyBorder="1" applyAlignment="1">
      <alignment horizontal="center" vertical="center" textRotation="91" wrapText="1"/>
    </xf>
    <xf numFmtId="0" fontId="28" fillId="0" borderId="187" xfId="0" applyFont="1" applyBorder="1" applyAlignment="1">
      <alignment horizontal="center" vertical="center" textRotation="91" wrapText="1"/>
    </xf>
    <xf numFmtId="0" fontId="28" fillId="0" borderId="189" xfId="0" applyFont="1" applyBorder="1" applyAlignment="1">
      <alignment horizontal="center" vertical="center" textRotation="91" wrapText="1"/>
    </xf>
    <xf numFmtId="0" fontId="28" fillId="0" borderId="107" xfId="0" applyFont="1" applyBorder="1" applyAlignment="1">
      <alignment horizontal="center" vertical="center" textRotation="91" wrapText="1"/>
    </xf>
    <xf numFmtId="0" fontId="28" fillId="0" borderId="59" xfId="0" applyNumberFormat="1" applyFont="1" applyFill="1" applyBorder="1" applyAlignment="1" applyProtection="1">
      <alignment horizontal="center" vertical="center" shrinkToFit="1"/>
    </xf>
    <xf numFmtId="0" fontId="28" fillId="0" borderId="186" xfId="0" applyFont="1" applyFill="1" applyBorder="1" applyAlignment="1" applyProtection="1">
      <alignment horizontal="center" vertical="center" textRotation="255" shrinkToFit="1"/>
    </xf>
    <xf numFmtId="0" fontId="28" fillId="0" borderId="187" xfId="0" applyFont="1" applyFill="1" applyBorder="1" applyAlignment="1" applyProtection="1">
      <alignment horizontal="center" vertical="center" textRotation="255" shrinkToFit="1"/>
    </xf>
    <xf numFmtId="0" fontId="28" fillId="0" borderId="186" xfId="0" applyFont="1" applyBorder="1" applyAlignment="1">
      <alignment horizontal="center" vertical="center" textRotation="255" shrinkToFit="1"/>
    </xf>
    <xf numFmtId="0" fontId="28" fillId="0" borderId="187" xfId="0" applyFont="1" applyBorder="1" applyAlignment="1">
      <alignment horizontal="center" vertical="center" textRotation="255" shrinkToFit="1"/>
    </xf>
    <xf numFmtId="0" fontId="28" fillId="0" borderId="143" xfId="0" applyFont="1" applyBorder="1" applyAlignment="1">
      <alignment horizontal="center" vertical="center" textRotation="255" shrinkToFit="1"/>
    </xf>
    <xf numFmtId="0" fontId="28" fillId="0" borderId="152" xfId="0" applyFont="1" applyBorder="1" applyAlignment="1">
      <alignment horizontal="center" vertical="center" textRotation="255" shrinkToFit="1"/>
    </xf>
    <xf numFmtId="0" fontId="28" fillId="0" borderId="143" xfId="0" applyNumberFormat="1" applyFont="1" applyFill="1" applyBorder="1" applyAlignment="1" applyProtection="1">
      <alignment horizontal="center" vertical="center" shrinkToFit="1"/>
    </xf>
    <xf numFmtId="0" fontId="28" fillId="0" borderId="183" xfId="0" applyFont="1" applyFill="1" applyBorder="1" applyAlignment="1" applyProtection="1">
      <alignment horizontal="center" vertical="center"/>
    </xf>
    <xf numFmtId="0" fontId="28" fillId="0" borderId="188" xfId="0" applyNumberFormat="1" applyFont="1" applyFill="1" applyBorder="1" applyAlignment="1" applyProtection="1">
      <alignment horizontal="center" vertical="center" shrinkToFit="1"/>
    </xf>
    <xf numFmtId="0" fontId="28" fillId="0" borderId="25" xfId="0" applyNumberFormat="1" applyFont="1" applyFill="1" applyBorder="1" applyAlignment="1" applyProtection="1">
      <alignment horizontal="center" vertical="center" shrinkToFit="1"/>
    </xf>
    <xf numFmtId="176" fontId="28" fillId="0" borderId="139" xfId="0" applyNumberFormat="1" applyFont="1" applyFill="1" applyBorder="1" applyAlignment="1" applyProtection="1">
      <alignment horizontal="center" vertical="center" textRotation="255" wrapText="1"/>
    </xf>
    <xf numFmtId="0" fontId="28" fillId="0" borderId="186" xfId="0" applyFont="1" applyBorder="1" applyAlignment="1">
      <alignment horizontal="center" vertical="center" textRotation="255" wrapText="1"/>
    </xf>
    <xf numFmtId="0" fontId="28" fillId="0" borderId="140" xfId="0" applyFont="1" applyBorder="1" applyAlignment="1">
      <alignment horizontal="center" vertical="center" textRotation="255" wrapText="1"/>
    </xf>
    <xf numFmtId="176" fontId="28" fillId="0" borderId="204" xfId="0" applyNumberFormat="1" applyFont="1" applyFill="1" applyBorder="1" applyAlignment="1" applyProtection="1">
      <alignment horizontal="center" vertical="center" textRotation="255" wrapText="1"/>
    </xf>
    <xf numFmtId="0" fontId="28" fillId="0" borderId="205" xfId="0" applyFont="1" applyBorder="1" applyAlignment="1">
      <alignment horizontal="center" vertical="center" textRotation="255" wrapText="1"/>
    </xf>
    <xf numFmtId="0" fontId="28" fillId="0" borderId="10" xfId="0" applyFont="1" applyBorder="1" applyAlignment="1">
      <alignment horizontal="center" vertical="center" textRotation="255" wrapText="1"/>
    </xf>
    <xf numFmtId="0" fontId="1" fillId="0" borderId="184" xfId="3" applyFont="1" applyFill="1" applyBorder="1" applyAlignment="1" applyProtection="1">
      <alignment horizontal="center" vertical="center"/>
    </xf>
    <xf numFmtId="0" fontId="1" fillId="0" borderId="7" xfId="3" applyFont="1" applyFill="1" applyBorder="1" applyAlignment="1" applyProtection="1">
      <alignment horizontal="center" vertical="center"/>
    </xf>
    <xf numFmtId="0" fontId="14" fillId="0" borderId="160" xfId="0" applyFont="1" applyFill="1" applyBorder="1" applyAlignment="1" applyProtection="1">
      <alignment horizontal="center" vertical="center"/>
    </xf>
    <xf numFmtId="0" fontId="14" fillId="0" borderId="161" xfId="0" applyFont="1" applyFill="1" applyBorder="1" applyAlignment="1" applyProtection="1">
      <alignment horizontal="center" vertical="center"/>
    </xf>
    <xf numFmtId="181" fontId="14" fillId="0" borderId="165" xfId="3" applyNumberFormat="1" applyFont="1" applyFill="1" applyBorder="1" applyAlignment="1" applyProtection="1">
      <alignment horizontal="center" vertical="center"/>
    </xf>
    <xf numFmtId="181" fontId="14" fillId="0" borderId="166" xfId="3" applyNumberFormat="1" applyFont="1" applyFill="1" applyBorder="1" applyAlignment="1" applyProtection="1">
      <alignment horizontal="center" vertical="center"/>
    </xf>
    <xf numFmtId="181" fontId="14" fillId="0" borderId="167" xfId="3" applyNumberFormat="1" applyFont="1" applyFill="1" applyBorder="1" applyAlignment="1" applyProtection="1">
      <alignment horizontal="center" vertical="center"/>
    </xf>
    <xf numFmtId="0" fontId="1" fillId="0" borderId="145" xfId="0" applyFont="1" applyFill="1" applyBorder="1" applyAlignment="1" applyProtection="1">
      <alignment horizontal="center" vertical="center"/>
    </xf>
    <xf numFmtId="0" fontId="1" fillId="0" borderId="164" xfId="0" applyFont="1" applyFill="1" applyBorder="1" applyAlignment="1" applyProtection="1">
      <alignment horizontal="center" vertical="center"/>
    </xf>
    <xf numFmtId="0" fontId="1" fillId="0" borderId="154" xfId="0" applyFont="1" applyFill="1" applyBorder="1" applyAlignment="1" applyProtection="1">
      <alignment horizontal="center" vertical="center"/>
    </xf>
    <xf numFmtId="178" fontId="14" fillId="0" borderId="165" xfId="3" applyNumberFormat="1" applyFont="1" applyFill="1" applyBorder="1" applyAlignment="1" applyProtection="1">
      <alignment horizontal="center" vertical="center"/>
    </xf>
    <xf numFmtId="178" fontId="14" fillId="0" borderId="166" xfId="3" applyNumberFormat="1" applyFont="1" applyFill="1" applyBorder="1" applyAlignment="1" applyProtection="1">
      <alignment horizontal="center" vertical="center"/>
    </xf>
    <xf numFmtId="178" fontId="14" fillId="0" borderId="167" xfId="3" applyNumberFormat="1" applyFont="1" applyFill="1" applyBorder="1" applyAlignment="1" applyProtection="1">
      <alignment horizontal="center" vertical="center"/>
    </xf>
    <xf numFmtId="0" fontId="28" fillId="0" borderId="145" xfId="0" applyNumberFormat="1" applyFont="1" applyFill="1" applyBorder="1" applyAlignment="1" applyProtection="1">
      <alignment horizontal="center" vertical="center" shrinkToFit="1"/>
    </xf>
    <xf numFmtId="0" fontId="28" fillId="0" borderId="113" xfId="0" applyNumberFormat="1" applyFont="1" applyFill="1" applyBorder="1" applyAlignment="1" applyProtection="1">
      <alignment horizontal="center" vertical="center" shrinkToFit="1"/>
    </xf>
    <xf numFmtId="0" fontId="30" fillId="0" borderId="0" xfId="3" applyFont="1" applyFill="1" applyBorder="1" applyAlignment="1" applyProtection="1">
      <alignment vertical="top" wrapText="1"/>
    </xf>
    <xf numFmtId="0" fontId="27" fillId="0" borderId="158" xfId="0" applyFont="1" applyFill="1" applyBorder="1" applyAlignment="1" applyProtection="1">
      <alignment horizontal="center" vertical="center" wrapText="1"/>
    </xf>
    <xf numFmtId="0" fontId="27" fillId="0" borderId="110" xfId="0" applyFont="1" applyFill="1" applyBorder="1" applyAlignment="1" applyProtection="1">
      <alignment horizontal="center" vertical="center"/>
    </xf>
    <xf numFmtId="0" fontId="27" fillId="0" borderId="159" xfId="0" applyFont="1" applyFill="1" applyBorder="1" applyAlignment="1" applyProtection="1">
      <alignment horizontal="center" vertical="center"/>
    </xf>
    <xf numFmtId="0" fontId="8" fillId="0" borderId="171" xfId="0" applyFont="1" applyFill="1" applyBorder="1" applyAlignment="1" applyProtection="1">
      <alignment horizontal="center" vertical="center" wrapText="1"/>
    </xf>
    <xf numFmtId="0" fontId="8" fillId="0" borderId="172" xfId="0" applyFont="1" applyFill="1" applyBorder="1" applyAlignment="1" applyProtection="1">
      <alignment horizontal="center" vertical="center" wrapText="1"/>
    </xf>
    <xf numFmtId="0" fontId="8" fillId="0" borderId="173" xfId="0" applyFont="1" applyFill="1" applyBorder="1" applyAlignment="1" applyProtection="1">
      <alignment horizontal="center" vertical="center" wrapText="1"/>
    </xf>
    <xf numFmtId="0" fontId="8" fillId="0" borderId="158" xfId="0" applyFont="1" applyFill="1" applyBorder="1" applyAlignment="1" applyProtection="1">
      <alignment horizontal="center" vertical="center" wrapText="1"/>
    </xf>
    <xf numFmtId="0" fontId="8" fillId="0" borderId="110" xfId="0" applyFont="1" applyFill="1" applyBorder="1" applyAlignment="1" applyProtection="1">
      <alignment horizontal="center" vertical="center"/>
    </xf>
    <xf numFmtId="0" fontId="8" fillId="0" borderId="159" xfId="0" applyFont="1" applyFill="1" applyBorder="1" applyAlignment="1" applyProtection="1">
      <alignment horizontal="center" vertical="center"/>
    </xf>
    <xf numFmtId="0" fontId="1" fillId="0" borderId="115" xfId="3" applyFont="1" applyFill="1" applyBorder="1" applyAlignment="1" applyProtection="1">
      <alignment horizontal="center" vertical="center"/>
    </xf>
    <xf numFmtId="0" fontId="1" fillId="0" borderId="95" xfId="3" applyFont="1" applyFill="1" applyBorder="1" applyAlignment="1" applyProtection="1">
      <alignment horizontal="center" vertical="center"/>
    </xf>
    <xf numFmtId="0" fontId="1" fillId="0" borderId="162" xfId="3" applyFont="1" applyFill="1" applyBorder="1" applyAlignment="1" applyProtection="1">
      <alignment horizontal="center" vertical="center"/>
    </xf>
    <xf numFmtId="0" fontId="1" fillId="0" borderId="8" xfId="3" applyFont="1" applyFill="1" applyBorder="1" applyAlignment="1" applyProtection="1">
      <alignment horizontal="center" vertical="center"/>
    </xf>
    <xf numFmtId="0" fontId="1" fillId="0" borderId="168" xfId="3" applyFont="1" applyFill="1" applyBorder="1" applyAlignment="1" applyProtection="1">
      <alignment horizontal="center" vertical="center"/>
    </xf>
    <xf numFmtId="0" fontId="1" fillId="0" borderId="9" xfId="3" applyFont="1" applyFill="1" applyBorder="1" applyAlignment="1" applyProtection="1">
      <alignment horizontal="center" vertical="center"/>
    </xf>
    <xf numFmtId="0" fontId="8" fillId="0" borderId="184" xfId="3" applyFont="1" applyFill="1" applyBorder="1" applyAlignment="1" applyProtection="1">
      <alignment horizontal="center" vertical="center"/>
    </xf>
    <xf numFmtId="0" fontId="8" fillId="0" borderId="7" xfId="3" applyFont="1" applyFill="1" applyBorder="1" applyAlignment="1" applyProtection="1">
      <alignment horizontal="center" vertical="center"/>
    </xf>
    <xf numFmtId="181" fontId="31" fillId="0" borderId="165" xfId="3" applyNumberFormat="1" applyFont="1" applyFill="1" applyBorder="1" applyAlignment="1" applyProtection="1">
      <alignment horizontal="center" vertical="center"/>
    </xf>
    <xf numFmtId="181" fontId="31" fillId="0" borderId="166" xfId="3" applyNumberFormat="1" applyFont="1" applyFill="1" applyBorder="1" applyAlignment="1" applyProtection="1">
      <alignment horizontal="center" vertical="center"/>
    </xf>
    <xf numFmtId="181" fontId="31" fillId="0" borderId="167" xfId="3" applyNumberFormat="1" applyFont="1" applyFill="1" applyBorder="1" applyAlignment="1" applyProtection="1">
      <alignment horizontal="center" vertical="center"/>
    </xf>
    <xf numFmtId="0" fontId="8" fillId="0" borderId="145" xfId="0" applyFont="1" applyFill="1" applyBorder="1" applyAlignment="1" applyProtection="1">
      <alignment horizontal="center" vertical="center"/>
    </xf>
    <xf numFmtId="0" fontId="8" fillId="0" borderId="164" xfId="0" applyFont="1" applyFill="1" applyBorder="1" applyAlignment="1" applyProtection="1">
      <alignment horizontal="center" vertical="center"/>
    </xf>
    <xf numFmtId="0" fontId="8" fillId="0" borderId="154" xfId="0" applyFont="1" applyFill="1" applyBorder="1" applyAlignment="1" applyProtection="1">
      <alignment horizontal="center" vertical="center"/>
    </xf>
    <xf numFmtId="0" fontId="8" fillId="0" borderId="115" xfId="3" applyFont="1" applyFill="1" applyBorder="1" applyAlignment="1" applyProtection="1">
      <alignment horizontal="center" vertical="center"/>
    </xf>
    <xf numFmtId="0" fontId="8" fillId="0" borderId="95" xfId="3" applyFont="1" applyFill="1" applyBorder="1" applyAlignment="1" applyProtection="1">
      <alignment horizontal="center" vertical="center"/>
    </xf>
    <xf numFmtId="0" fontId="8" fillId="0" borderId="162" xfId="3" applyFont="1" applyFill="1" applyBorder="1" applyAlignment="1" applyProtection="1">
      <alignment horizontal="center" vertical="center"/>
    </xf>
    <xf numFmtId="0" fontId="8" fillId="0" borderId="8" xfId="3" applyFont="1" applyFill="1" applyBorder="1" applyAlignment="1" applyProtection="1">
      <alignment horizontal="center" vertical="center"/>
    </xf>
    <xf numFmtId="0" fontId="8" fillId="0" borderId="168" xfId="3" applyFont="1" applyFill="1" applyBorder="1" applyAlignment="1" applyProtection="1">
      <alignment horizontal="center" vertical="center"/>
    </xf>
    <xf numFmtId="0" fontId="8" fillId="0" borderId="9" xfId="3" applyFont="1" applyFill="1" applyBorder="1" applyAlignment="1" applyProtection="1">
      <alignment horizontal="center" vertical="center"/>
    </xf>
    <xf numFmtId="0" fontId="28" fillId="0" borderId="58" xfId="0" applyFont="1" applyBorder="1" applyAlignment="1">
      <alignment horizontal="center" vertical="center"/>
    </xf>
    <xf numFmtId="0" fontId="17" fillId="0" borderId="163" xfId="0" applyFont="1" applyFill="1" applyBorder="1" applyAlignment="1" applyProtection="1">
      <alignment horizontal="center" vertical="center" textRotation="255" wrapText="1"/>
    </xf>
    <xf numFmtId="0" fontId="17" fillId="0" borderId="161" xfId="0" applyFont="1" applyFill="1" applyBorder="1" applyAlignment="1" applyProtection="1">
      <alignment horizontal="center" vertical="center" textRotation="255" wrapText="1"/>
    </xf>
    <xf numFmtId="0" fontId="8" fillId="0" borderId="180" xfId="3" applyFont="1" applyFill="1" applyBorder="1" applyAlignment="1" applyProtection="1">
      <alignment horizontal="center" vertical="center" textRotation="255" wrapText="1"/>
    </xf>
    <xf numFmtId="0" fontId="8" fillId="0" borderId="65" xfId="3" applyFont="1" applyFill="1" applyBorder="1" applyAlignment="1" applyProtection="1">
      <alignment horizontal="center" vertical="center" textRotation="255" wrapText="1"/>
    </xf>
    <xf numFmtId="0" fontId="8" fillId="0" borderId="15" xfId="3" applyFont="1" applyFill="1" applyBorder="1" applyAlignment="1" applyProtection="1">
      <alignment horizontal="center" vertical="center" textRotation="255" wrapText="1"/>
    </xf>
    <xf numFmtId="0" fontId="8" fillId="0" borderId="120" xfId="3" applyFont="1" applyFill="1" applyBorder="1" applyAlignment="1" applyProtection="1">
      <alignment horizontal="center" vertical="center" textRotation="255" wrapText="1"/>
    </xf>
    <xf numFmtId="0" fontId="10" fillId="0" borderId="0" xfId="3" applyFont="1" applyFill="1" applyBorder="1" applyAlignment="1" applyProtection="1">
      <alignment horizontal="left" vertical="center"/>
    </xf>
    <xf numFmtId="0" fontId="8" fillId="0" borderId="200" xfId="3" applyFont="1" applyFill="1" applyBorder="1" applyAlignment="1" applyProtection="1">
      <alignment horizontal="center" vertical="center"/>
    </xf>
    <xf numFmtId="0" fontId="8" fillId="0" borderId="4" xfId="3" applyFont="1" applyFill="1" applyBorder="1" applyAlignment="1" applyProtection="1">
      <alignment horizontal="center" vertical="center"/>
    </xf>
    <xf numFmtId="0" fontId="8" fillId="0" borderId="11" xfId="3" applyFont="1" applyFill="1" applyBorder="1" applyAlignment="1" applyProtection="1">
      <alignment horizontal="center" vertical="center"/>
    </xf>
    <xf numFmtId="0" fontId="8" fillId="0" borderId="86" xfId="3" applyFont="1" applyFill="1" applyBorder="1" applyAlignment="1" applyProtection="1">
      <alignment horizontal="center" vertical="center" textRotation="255" wrapText="1"/>
    </xf>
    <xf numFmtId="0" fontId="8" fillId="0" borderId="5" xfId="3" applyFont="1" applyFill="1" applyBorder="1" applyAlignment="1" applyProtection="1">
      <alignment horizontal="center" vertical="center" textRotation="255" wrapText="1"/>
    </xf>
    <xf numFmtId="0" fontId="8" fillId="0" borderId="193" xfId="3" applyFont="1" applyFill="1" applyBorder="1" applyAlignment="1" applyProtection="1">
      <alignment horizontal="center" vertical="center" wrapText="1"/>
    </xf>
    <xf numFmtId="0" fontId="8" fillId="0" borderId="194" xfId="3" applyFont="1" applyFill="1" applyBorder="1" applyAlignment="1" applyProtection="1">
      <alignment horizontal="center" vertical="center" wrapText="1"/>
    </xf>
    <xf numFmtId="0" fontId="8" fillId="0" borderId="220" xfId="3" applyFont="1" applyFill="1" applyBorder="1" applyAlignment="1" applyProtection="1">
      <alignment horizontal="center" vertical="center" wrapText="1"/>
    </xf>
    <xf numFmtId="0" fontId="8" fillId="0" borderId="168" xfId="3" applyFont="1" applyFill="1" applyBorder="1" applyAlignment="1" applyProtection="1">
      <alignment horizontal="center" vertical="center" wrapText="1"/>
    </xf>
    <xf numFmtId="0" fontId="8" fillId="0" borderId="221" xfId="3" applyFont="1" applyFill="1" applyBorder="1" applyAlignment="1" applyProtection="1">
      <alignment horizontal="center" vertical="center" wrapText="1"/>
    </xf>
    <xf numFmtId="0" fontId="8" fillId="0" borderId="144" xfId="3" applyFont="1" applyFill="1" applyBorder="1" applyAlignment="1" applyProtection="1">
      <alignment horizontal="center" vertical="center" textRotation="255" wrapText="1"/>
    </xf>
    <xf numFmtId="0" fontId="8" fillId="0" borderId="52" xfId="3" applyFont="1" applyFill="1" applyBorder="1" applyAlignment="1" applyProtection="1">
      <alignment horizontal="center" vertical="center" textRotation="255" wrapText="1"/>
    </xf>
    <xf numFmtId="0" fontId="8" fillId="0" borderId="201" xfId="0" applyFont="1" applyFill="1" applyBorder="1" applyAlignment="1" applyProtection="1">
      <alignment horizontal="center" vertical="center" textRotation="255" wrapText="1"/>
    </xf>
    <xf numFmtId="0" fontId="8" fillId="0" borderId="5" xfId="0" applyFont="1" applyFill="1" applyBorder="1" applyAlignment="1" applyProtection="1">
      <alignment horizontal="center" vertical="center" textRotation="255" wrapText="1"/>
    </xf>
    <xf numFmtId="0" fontId="8" fillId="0" borderId="56" xfId="3" applyFont="1" applyFill="1" applyBorder="1" applyAlignment="1" applyProtection="1">
      <alignment horizontal="center" vertical="center" textRotation="255"/>
    </xf>
    <xf numFmtId="0" fontId="8" fillId="0" borderId="52" xfId="3" applyFont="1" applyFill="1" applyBorder="1" applyAlignment="1" applyProtection="1">
      <alignment horizontal="center" vertical="center" textRotation="255"/>
    </xf>
    <xf numFmtId="0" fontId="8" fillId="0" borderId="144" xfId="3" applyFont="1" applyFill="1" applyBorder="1" applyAlignment="1" applyProtection="1">
      <alignment horizontal="center" vertical="center" textRotation="255"/>
    </xf>
    <xf numFmtId="0" fontId="8" fillId="0" borderId="14" xfId="3" applyFont="1" applyFill="1" applyBorder="1" applyAlignment="1" applyProtection="1">
      <alignment horizontal="center" vertical="center" textRotation="255"/>
    </xf>
    <xf numFmtId="0" fontId="8" fillId="0" borderId="14" xfId="3" applyFont="1" applyFill="1" applyBorder="1" applyAlignment="1" applyProtection="1">
      <alignment horizontal="center" vertical="center" textRotation="255" wrapText="1"/>
    </xf>
    <xf numFmtId="0" fontId="8" fillId="0" borderId="129" xfId="3" applyFont="1" applyFill="1" applyBorder="1" applyAlignment="1" applyProtection="1">
      <alignment horizontal="center" vertical="center" textRotation="255" wrapText="1"/>
    </xf>
    <xf numFmtId="0" fontId="8" fillId="0" borderId="181" xfId="0" applyFont="1" applyFill="1" applyBorder="1" applyAlignment="1">
      <alignment horizontal="center" vertical="center" textRotation="255" wrapText="1"/>
    </xf>
    <xf numFmtId="0" fontId="8" fillId="0" borderId="182" xfId="0" applyFont="1" applyFill="1" applyBorder="1" applyAlignment="1">
      <alignment horizontal="center" vertical="center" textRotation="255" wrapText="1"/>
    </xf>
    <xf numFmtId="0" fontId="8" fillId="0" borderId="160" xfId="3" applyFont="1" applyFill="1" applyBorder="1" applyAlignment="1" applyProtection="1">
      <alignment horizontal="center" vertical="center" textRotation="255" wrapText="1"/>
    </xf>
    <xf numFmtId="0" fontId="8" fillId="0" borderId="87" xfId="3" applyFont="1" applyFill="1" applyBorder="1" applyAlignment="1" applyProtection="1">
      <alignment horizontal="center" vertical="center" textRotation="255" wrapText="1"/>
    </xf>
    <xf numFmtId="0" fontId="8" fillId="0" borderId="161" xfId="3" applyFont="1" applyFill="1" applyBorder="1" applyAlignment="1" applyProtection="1">
      <alignment horizontal="center" vertical="center" textRotation="255" wrapText="1"/>
    </xf>
    <xf numFmtId="0" fontId="8" fillId="0" borderId="109" xfId="0" applyFont="1" applyFill="1" applyBorder="1" applyAlignment="1" applyProtection="1">
      <alignment horizontal="center" vertical="center" wrapText="1"/>
    </xf>
    <xf numFmtId="0" fontId="8" fillId="0" borderId="114" xfId="0" applyFont="1" applyFill="1" applyBorder="1" applyAlignment="1" applyProtection="1">
      <alignment horizontal="center" vertical="center" wrapText="1"/>
    </xf>
    <xf numFmtId="0" fontId="8" fillId="0" borderId="111" xfId="0" applyFont="1" applyFill="1" applyBorder="1" applyAlignment="1" applyProtection="1">
      <alignment horizontal="center" vertical="center" wrapText="1"/>
    </xf>
    <xf numFmtId="0" fontId="8" fillId="0" borderId="109" xfId="3" applyFont="1" applyFill="1" applyBorder="1" applyAlignment="1" applyProtection="1">
      <alignment horizontal="center" vertical="center"/>
    </xf>
    <xf numFmtId="0" fontId="8" fillId="0" borderId="99" xfId="3" applyFont="1" applyFill="1" applyBorder="1" applyAlignment="1" applyProtection="1">
      <alignment horizontal="center" vertical="center" wrapText="1"/>
    </xf>
    <xf numFmtId="0" fontId="8" fillId="0" borderId="100" xfId="3" applyFont="1" applyFill="1" applyBorder="1" applyAlignment="1" applyProtection="1">
      <alignment horizontal="center" vertical="center" wrapText="1"/>
    </xf>
    <xf numFmtId="0" fontId="8" fillId="0" borderId="103" xfId="3" applyFont="1" applyFill="1" applyBorder="1" applyAlignment="1" applyProtection="1">
      <alignment horizontal="center" vertical="center" wrapText="1"/>
    </xf>
    <xf numFmtId="0" fontId="8" fillId="0" borderId="97" xfId="3" applyFont="1" applyFill="1" applyBorder="1" applyAlignment="1" applyProtection="1">
      <alignment horizontal="center" vertical="center" wrapText="1"/>
    </xf>
    <xf numFmtId="0" fontId="8" fillId="0" borderId="102" xfId="3" applyFont="1" applyFill="1" applyBorder="1" applyAlignment="1" applyProtection="1">
      <alignment horizontal="center" vertical="center" wrapText="1"/>
    </xf>
    <xf numFmtId="0" fontId="27" fillId="0" borderId="142" xfId="3" applyFont="1" applyFill="1" applyBorder="1" applyAlignment="1" applyProtection="1">
      <alignment horizontal="center" vertical="center"/>
    </xf>
    <xf numFmtId="0" fontId="28" fillId="0" borderId="59" xfId="0" applyFont="1" applyBorder="1" applyAlignment="1">
      <alignment horizontal="center" vertical="center"/>
    </xf>
    <xf numFmtId="0" fontId="27" fillId="0" borderId="204" xfId="3" applyFont="1" applyFill="1" applyBorder="1" applyAlignment="1" applyProtection="1">
      <alignment horizontal="center" vertical="center" textRotation="255" wrapText="1"/>
    </xf>
    <xf numFmtId="0" fontId="27" fillId="0" borderId="205" xfId="0" applyFont="1" applyFill="1" applyBorder="1" applyAlignment="1" applyProtection="1">
      <alignment horizontal="center" vertical="center" textRotation="255" wrapText="1"/>
    </xf>
    <xf numFmtId="0" fontId="28" fillId="0" borderId="206" xfId="0" applyFont="1" applyBorder="1" applyAlignment="1">
      <alignment horizontal="center" vertical="center" textRotation="255" wrapText="1"/>
    </xf>
    <xf numFmtId="0" fontId="8" fillId="0" borderId="201" xfId="3" applyFont="1" applyFill="1" applyBorder="1" applyAlignment="1" applyProtection="1">
      <alignment vertical="center" textRotation="255"/>
    </xf>
    <xf numFmtId="0" fontId="0" fillId="0" borderId="86" xfId="0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8" fillId="0" borderId="4" xfId="3" applyFont="1" applyFill="1" applyBorder="1" applyAlignment="1" applyProtection="1">
      <alignment horizontal="center" vertical="center" textRotation="255" wrapText="1"/>
    </xf>
    <xf numFmtId="0" fontId="8" fillId="0" borderId="11" xfId="3" applyFont="1" applyFill="1" applyBorder="1" applyAlignment="1" applyProtection="1">
      <alignment horizontal="center" vertical="center" textRotation="255" wrapText="1"/>
    </xf>
    <xf numFmtId="0" fontId="8" fillId="0" borderId="169" xfId="0" applyFont="1" applyFill="1" applyBorder="1" applyAlignment="1" applyProtection="1">
      <alignment horizontal="center" vertical="center" wrapText="1"/>
    </xf>
    <xf numFmtId="0" fontId="8" fillId="0" borderId="169" xfId="0" applyFont="1" applyFill="1" applyBorder="1" applyAlignment="1" applyProtection="1">
      <alignment horizontal="center" vertical="center"/>
    </xf>
    <xf numFmtId="0" fontId="8" fillId="0" borderId="170" xfId="0" applyFont="1" applyFill="1" applyBorder="1" applyAlignment="1" applyProtection="1">
      <alignment horizontal="center" vertical="center"/>
    </xf>
    <xf numFmtId="0" fontId="27" fillId="0" borderId="112" xfId="3" applyFont="1" applyFill="1" applyBorder="1" applyAlignment="1" applyProtection="1">
      <alignment horizontal="center" vertical="center"/>
    </xf>
    <xf numFmtId="0" fontId="8" fillId="0" borderId="204" xfId="3" applyFont="1" applyFill="1" applyBorder="1" applyAlignment="1" applyProtection="1">
      <alignment horizontal="center" vertical="center" wrapText="1"/>
    </xf>
    <xf numFmtId="0" fontId="8" fillId="0" borderId="205" xfId="3" applyFont="1" applyFill="1" applyBorder="1" applyAlignment="1" applyProtection="1">
      <alignment horizontal="center" vertical="center" wrapText="1"/>
    </xf>
    <xf numFmtId="0" fontId="8" fillId="0" borderId="10" xfId="3" applyFont="1" applyFill="1" applyBorder="1" applyAlignment="1" applyProtection="1">
      <alignment horizontal="center" vertical="center" wrapText="1"/>
    </xf>
    <xf numFmtId="49" fontId="8" fillId="0" borderId="151" xfId="3" applyNumberFormat="1" applyFont="1" applyFill="1" applyBorder="1" applyAlignment="1" applyProtection="1">
      <alignment horizontal="center" vertical="center" textRotation="255"/>
    </xf>
    <xf numFmtId="49" fontId="8" fillId="0" borderId="201" xfId="3" applyNumberFormat="1" applyFont="1" applyFill="1" applyBorder="1" applyAlignment="1" applyProtection="1">
      <alignment horizontal="center" vertical="center" textRotation="255"/>
    </xf>
    <xf numFmtId="49" fontId="8" fillId="0" borderId="4" xfId="3" applyNumberFormat="1" applyFont="1" applyFill="1" applyBorder="1" applyAlignment="1" applyProtection="1">
      <alignment horizontal="center" vertical="center" textRotation="255"/>
    </xf>
    <xf numFmtId="49" fontId="8" fillId="0" borderId="86" xfId="3" applyNumberFormat="1" applyFont="1" applyFill="1" applyBorder="1" applyAlignment="1" applyProtection="1">
      <alignment horizontal="center" vertical="center" textRotation="255"/>
    </xf>
    <xf numFmtId="0" fontId="8" fillId="0" borderId="40" xfId="3" applyFont="1" applyFill="1" applyBorder="1" applyAlignment="1" applyProtection="1">
      <alignment horizontal="center" vertical="center" textRotation="255" wrapText="1"/>
    </xf>
    <xf numFmtId="0" fontId="8" fillId="0" borderId="205" xfId="0" applyFont="1" applyFill="1" applyBorder="1" applyAlignment="1" applyProtection="1">
      <alignment horizontal="center" vertical="center" textRotation="255" wrapText="1"/>
    </xf>
    <xf numFmtId="0" fontId="8" fillId="0" borderId="151" xfId="3" applyFont="1" applyFill="1" applyBorder="1" applyAlignment="1" applyProtection="1">
      <alignment vertical="center" textRotation="255"/>
    </xf>
    <xf numFmtId="0" fontId="0" fillId="0" borderId="4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8" fillId="0" borderId="86" xfId="3" applyFont="1" applyFill="1" applyBorder="1" applyAlignment="1" applyProtection="1">
      <alignment vertical="center" textRotation="255"/>
    </xf>
    <xf numFmtId="0" fontId="8" fillId="0" borderId="206" xfId="3" applyFont="1" applyFill="1" applyBorder="1" applyAlignment="1" applyProtection="1">
      <alignment horizontal="center" vertical="center" wrapText="1"/>
    </xf>
    <xf numFmtId="0" fontId="8" fillId="0" borderId="190" xfId="3" applyFont="1" applyFill="1" applyBorder="1" applyAlignment="1" applyProtection="1">
      <alignment horizontal="center" vertical="center" textRotation="255"/>
    </xf>
    <xf numFmtId="0" fontId="8" fillId="0" borderId="191" xfId="3" applyFont="1" applyFill="1" applyBorder="1" applyAlignment="1" applyProtection="1">
      <alignment horizontal="center" vertical="center" textRotation="255"/>
    </xf>
    <xf numFmtId="0" fontId="8" fillId="0" borderId="93" xfId="3" applyFont="1" applyFill="1" applyBorder="1" applyAlignment="1" applyProtection="1">
      <alignment horizontal="center" vertical="center" textRotation="255"/>
    </xf>
    <xf numFmtId="0" fontId="8" fillId="0" borderId="176" xfId="3" applyFont="1" applyFill="1" applyBorder="1" applyAlignment="1" applyProtection="1">
      <alignment horizontal="center" vertical="center" textRotation="255"/>
    </xf>
    <xf numFmtId="0" fontId="8" fillId="0" borderId="198" xfId="0" applyFont="1" applyFill="1" applyBorder="1" applyAlignment="1" applyProtection="1">
      <alignment horizontal="center" vertical="center" textRotation="255" wrapText="1"/>
    </xf>
    <xf numFmtId="0" fontId="8" fillId="0" borderId="199" xfId="0" applyFont="1" applyFill="1" applyBorder="1" applyAlignment="1" applyProtection="1">
      <alignment horizontal="center" vertical="center" textRotation="255" wrapText="1"/>
    </xf>
    <xf numFmtId="0" fontId="8" fillId="0" borderId="186" xfId="0" applyFont="1" applyFill="1" applyBorder="1" applyAlignment="1" applyProtection="1">
      <alignment horizontal="center" vertical="center" textRotation="255" wrapText="1"/>
    </xf>
    <xf numFmtId="0" fontId="8" fillId="0" borderId="187" xfId="0" applyFont="1" applyFill="1" applyBorder="1" applyAlignment="1" applyProtection="1">
      <alignment horizontal="center" vertical="center" textRotation="255" wrapText="1"/>
    </xf>
    <xf numFmtId="0" fontId="8" fillId="0" borderId="0" xfId="3" applyFont="1" applyFill="1" applyBorder="1" applyAlignment="1" applyProtection="1">
      <alignment vertical="top" wrapText="1"/>
    </xf>
    <xf numFmtId="181" fontId="8" fillId="0" borderId="165" xfId="3" applyNumberFormat="1" applyFont="1" applyFill="1" applyBorder="1" applyAlignment="1" applyProtection="1">
      <alignment horizontal="center" vertical="center"/>
    </xf>
    <xf numFmtId="181" fontId="8" fillId="0" borderId="166" xfId="3" applyNumberFormat="1" applyFont="1" applyFill="1" applyBorder="1" applyAlignment="1" applyProtection="1">
      <alignment horizontal="center" vertical="center"/>
    </xf>
    <xf numFmtId="181" fontId="8" fillId="0" borderId="167" xfId="3" applyNumberFormat="1" applyFont="1" applyFill="1" applyBorder="1" applyAlignment="1" applyProtection="1">
      <alignment horizontal="center" vertical="center"/>
    </xf>
    <xf numFmtId="0" fontId="8" fillId="0" borderId="194" xfId="0" applyFont="1" applyFill="1" applyBorder="1" applyAlignment="1" applyProtection="1">
      <alignment horizontal="center" vertical="center" wrapText="1"/>
    </xf>
    <xf numFmtId="0" fontId="8" fillId="0" borderId="202" xfId="3" applyFont="1" applyFill="1" applyBorder="1" applyAlignment="1" applyProtection="1">
      <alignment horizontal="center" vertical="center"/>
    </xf>
    <xf numFmtId="0" fontId="8" fillId="0" borderId="203" xfId="3" applyFont="1" applyFill="1" applyBorder="1" applyAlignment="1" applyProtection="1">
      <alignment horizontal="center" vertical="center"/>
    </xf>
    <xf numFmtId="0" fontId="8" fillId="0" borderId="193" xfId="0" applyFont="1" applyFill="1" applyBorder="1" applyAlignment="1" applyProtection="1">
      <alignment horizontal="center" vertical="center" wrapText="1"/>
    </xf>
    <xf numFmtId="0" fontId="8" fillId="0" borderId="209" xfId="3" applyFont="1" applyFill="1" applyBorder="1" applyAlignment="1" applyProtection="1">
      <alignment horizontal="center" vertical="center"/>
    </xf>
    <xf numFmtId="0" fontId="8" fillId="0" borderId="224" xfId="3" applyFont="1" applyFill="1" applyBorder="1" applyAlignment="1" applyProtection="1">
      <alignment horizontal="center" vertical="center"/>
    </xf>
    <xf numFmtId="0" fontId="8" fillId="0" borderId="222" xfId="3" applyFont="1" applyFill="1" applyBorder="1" applyAlignment="1" applyProtection="1">
      <alignment horizontal="center" vertical="center"/>
    </xf>
    <xf numFmtId="0" fontId="8" fillId="0" borderId="223" xfId="3" applyFont="1" applyFill="1" applyBorder="1" applyAlignment="1" applyProtection="1">
      <alignment horizontal="center" vertical="center"/>
    </xf>
    <xf numFmtId="0" fontId="8" fillId="0" borderId="214" xfId="3" applyFont="1" applyFill="1" applyBorder="1" applyAlignment="1" applyProtection="1">
      <alignment horizontal="center" vertical="center"/>
    </xf>
    <xf numFmtId="0" fontId="8" fillId="0" borderId="215" xfId="3" applyFont="1" applyFill="1" applyBorder="1" applyAlignment="1" applyProtection="1">
      <alignment horizontal="center" vertical="center"/>
    </xf>
    <xf numFmtId="0" fontId="8" fillId="0" borderId="87" xfId="0" applyFont="1" applyFill="1" applyBorder="1" applyAlignment="1" applyProtection="1">
      <alignment horizontal="center" vertical="center" shrinkToFit="1"/>
    </xf>
    <xf numFmtId="0" fontId="8" fillId="0" borderId="161" xfId="0" applyFont="1" applyFill="1" applyBorder="1" applyAlignment="1" applyProtection="1">
      <alignment horizontal="center" vertical="center" shrinkToFit="1"/>
    </xf>
    <xf numFmtId="178" fontId="8" fillId="0" borderId="165" xfId="3" applyNumberFormat="1" applyFont="1" applyFill="1" applyBorder="1" applyAlignment="1" applyProtection="1">
      <alignment horizontal="center" vertical="center"/>
    </xf>
    <xf numFmtId="178" fontId="8" fillId="0" borderId="166" xfId="3" applyNumberFormat="1" applyFont="1" applyFill="1" applyBorder="1" applyAlignment="1" applyProtection="1">
      <alignment horizontal="center" vertical="center"/>
    </xf>
    <xf numFmtId="178" fontId="8" fillId="0" borderId="167" xfId="3" applyNumberFormat="1" applyFont="1" applyFill="1" applyBorder="1" applyAlignment="1" applyProtection="1">
      <alignment horizontal="center" vertical="center"/>
    </xf>
    <xf numFmtId="0" fontId="8" fillId="0" borderId="157" xfId="0" applyFont="1" applyFill="1" applyBorder="1" applyAlignment="1" applyProtection="1">
      <alignment horizontal="center" vertical="center"/>
    </xf>
    <xf numFmtId="0" fontId="17" fillId="0" borderId="160" xfId="0" applyFont="1" applyFill="1" applyBorder="1" applyAlignment="1" applyProtection="1">
      <alignment horizontal="center" vertical="center" wrapText="1"/>
    </xf>
    <xf numFmtId="0" fontId="17" fillId="0" borderId="161" xfId="0" applyFont="1" applyFill="1" applyBorder="1" applyAlignment="1" applyProtection="1">
      <alignment horizontal="center" vertical="center" wrapText="1"/>
    </xf>
    <xf numFmtId="0" fontId="8" fillId="5" borderId="201" xfId="0" applyFont="1" applyFill="1" applyBorder="1" applyAlignment="1" applyProtection="1">
      <alignment horizontal="center" vertical="center" wrapText="1"/>
    </xf>
    <xf numFmtId="0" fontId="8" fillId="5" borderId="86" xfId="0" applyFont="1" applyFill="1" applyBorder="1" applyAlignment="1" applyProtection="1">
      <alignment horizontal="center" vertical="center" wrapText="1"/>
    </xf>
    <xf numFmtId="0" fontId="8" fillId="5" borderId="5" xfId="0" applyFont="1" applyFill="1" applyBorder="1" applyAlignment="1" applyProtection="1">
      <alignment horizontal="center" vertical="center" wrapText="1"/>
    </xf>
    <xf numFmtId="178" fontId="19" fillId="0" borderId="216" xfId="3" applyNumberFormat="1" applyFont="1" applyFill="1" applyBorder="1" applyAlignment="1" applyProtection="1">
      <alignment horizontal="center" vertical="center"/>
    </xf>
    <xf numFmtId="178" fontId="19" fillId="0" borderId="202" xfId="3" applyNumberFormat="1" applyFont="1" applyFill="1" applyBorder="1" applyAlignment="1" applyProtection="1">
      <alignment horizontal="center" vertical="center"/>
    </xf>
    <xf numFmtId="178" fontId="19" fillId="0" borderId="217" xfId="3" applyNumberFormat="1" applyFont="1" applyFill="1" applyBorder="1" applyAlignment="1" applyProtection="1">
      <alignment horizontal="center" vertical="center"/>
    </xf>
    <xf numFmtId="0" fontId="17" fillId="0" borderId="218" xfId="3" applyFont="1" applyFill="1" applyBorder="1" applyAlignment="1" applyProtection="1">
      <alignment horizontal="center" vertical="center"/>
    </xf>
    <xf numFmtId="0" fontId="17" fillId="0" borderId="166" xfId="3" applyFont="1" applyFill="1" applyBorder="1" applyAlignment="1" applyProtection="1">
      <alignment horizontal="center" vertical="center"/>
    </xf>
    <xf numFmtId="0" fontId="17" fillId="0" borderId="167" xfId="3" applyFont="1" applyFill="1" applyBorder="1" applyAlignment="1" applyProtection="1">
      <alignment horizontal="center" vertical="center"/>
    </xf>
    <xf numFmtId="0" fontId="22" fillId="5" borderId="160" xfId="0" applyFont="1" applyFill="1" applyBorder="1" applyAlignment="1">
      <alignment vertical="center" textRotation="255"/>
    </xf>
    <xf numFmtId="0" fontId="22" fillId="5" borderId="87" xfId="0" applyFont="1" applyFill="1" applyBorder="1" applyAlignment="1">
      <alignment vertical="center" textRotation="255"/>
    </xf>
    <xf numFmtId="0" fontId="22" fillId="5" borderId="161" xfId="0" applyFont="1" applyFill="1" applyBorder="1" applyAlignment="1">
      <alignment vertical="center" textRotation="255"/>
    </xf>
    <xf numFmtId="0" fontId="17" fillId="0" borderId="200" xfId="3" applyFont="1" applyFill="1" applyBorder="1" applyAlignment="1" applyProtection="1">
      <alignment horizontal="center" vertical="center"/>
    </xf>
    <xf numFmtId="0" fontId="17" fillId="0" borderId="11" xfId="3" applyFont="1" applyFill="1" applyBorder="1" applyAlignment="1" applyProtection="1">
      <alignment horizontal="center" vertical="center"/>
    </xf>
    <xf numFmtId="0" fontId="17" fillId="0" borderId="162" xfId="3" applyFont="1" applyFill="1" applyBorder="1" applyAlignment="1" applyProtection="1">
      <alignment horizontal="center" vertical="center"/>
    </xf>
    <xf numFmtId="0" fontId="17" fillId="0" borderId="8" xfId="3" applyFont="1" applyFill="1" applyBorder="1" applyAlignment="1" applyProtection="1">
      <alignment horizontal="center" vertical="center"/>
    </xf>
    <xf numFmtId="0" fontId="17" fillId="0" borderId="168" xfId="3" applyFont="1" applyFill="1" applyBorder="1" applyAlignment="1" applyProtection="1">
      <alignment horizontal="center" vertical="center"/>
    </xf>
    <xf numFmtId="0" fontId="17" fillId="0" borderId="9" xfId="3" applyFont="1" applyFill="1" applyBorder="1" applyAlignment="1" applyProtection="1">
      <alignment horizontal="center" vertical="center"/>
    </xf>
    <xf numFmtId="178" fontId="17" fillId="0" borderId="216" xfId="3" applyNumberFormat="1" applyFont="1" applyFill="1" applyBorder="1" applyAlignment="1" applyProtection="1">
      <alignment horizontal="center" vertical="center"/>
    </xf>
    <xf numFmtId="178" fontId="17" fillId="0" borderId="202" xfId="3" applyNumberFormat="1" applyFont="1" applyFill="1" applyBorder="1" applyAlignment="1" applyProtection="1">
      <alignment horizontal="center" vertical="center"/>
    </xf>
    <xf numFmtId="178" fontId="17" fillId="0" borderId="217" xfId="3" applyNumberFormat="1" applyFont="1" applyFill="1" applyBorder="1" applyAlignment="1" applyProtection="1">
      <alignment horizontal="center" vertical="center"/>
    </xf>
    <xf numFmtId="0" fontId="17" fillId="0" borderId="157" xfId="3" applyFont="1" applyFill="1" applyBorder="1" applyAlignment="1" applyProtection="1">
      <alignment horizontal="center" vertical="center"/>
    </xf>
    <xf numFmtId="0" fontId="17" fillId="0" borderId="169" xfId="3" applyFont="1" applyFill="1" applyBorder="1" applyAlignment="1" applyProtection="1">
      <alignment horizontal="center" vertical="center"/>
    </xf>
    <xf numFmtId="0" fontId="17" fillId="0" borderId="170" xfId="3" applyFont="1" applyFill="1" applyBorder="1" applyAlignment="1" applyProtection="1">
      <alignment horizontal="center" vertical="center"/>
    </xf>
    <xf numFmtId="0" fontId="8" fillId="5" borderId="109" xfId="0" applyFont="1" applyFill="1" applyBorder="1" applyAlignment="1" applyProtection="1">
      <alignment horizontal="center" vertical="center" wrapText="1"/>
    </xf>
    <xf numFmtId="0" fontId="8" fillId="5" borderId="114" xfId="0" applyFont="1" applyFill="1" applyBorder="1" applyAlignment="1" applyProtection="1">
      <alignment horizontal="center" vertical="center" wrapText="1"/>
    </xf>
    <xf numFmtId="0" fontId="8" fillId="5" borderId="111" xfId="0" applyFont="1" applyFill="1" applyBorder="1" applyAlignment="1" applyProtection="1">
      <alignment horizontal="center" vertical="center" wrapText="1"/>
    </xf>
    <xf numFmtId="0" fontId="8" fillId="5" borderId="160" xfId="0" applyFont="1" applyFill="1" applyBorder="1" applyAlignment="1" applyProtection="1">
      <alignment horizontal="center" vertical="center" wrapText="1"/>
    </xf>
    <xf numFmtId="0" fontId="8" fillId="5" borderId="87" xfId="0" applyFont="1" applyFill="1" applyBorder="1" applyAlignment="1" applyProtection="1">
      <alignment horizontal="center" vertical="center" wrapText="1"/>
    </xf>
    <xf numFmtId="0" fontId="8" fillId="5" borderId="161" xfId="0" applyFont="1" applyFill="1" applyBorder="1" applyAlignment="1" applyProtection="1">
      <alignment horizontal="center" vertical="center" wrapText="1"/>
    </xf>
    <xf numFmtId="0" fontId="8" fillId="5" borderId="158" xfId="0" applyFont="1" applyFill="1" applyBorder="1" applyAlignment="1" applyProtection="1">
      <alignment horizontal="center" vertical="center"/>
    </xf>
    <xf numFmtId="0" fontId="8" fillId="5" borderId="110" xfId="0" applyFont="1" applyFill="1" applyBorder="1" applyAlignment="1" applyProtection="1">
      <alignment horizontal="center" vertical="center"/>
    </xf>
    <xf numFmtId="0" fontId="8" fillId="5" borderId="159" xfId="0" applyFont="1" applyFill="1" applyBorder="1" applyAlignment="1" applyProtection="1">
      <alignment horizontal="center" vertical="center"/>
    </xf>
    <xf numFmtId="0" fontId="8" fillId="5" borderId="93" xfId="0" applyFont="1" applyFill="1" applyBorder="1" applyAlignment="1" applyProtection="1">
      <alignment horizontal="center" vertical="center" wrapText="1"/>
    </xf>
    <xf numFmtId="0" fontId="8" fillId="5" borderId="157" xfId="0" applyFont="1" applyFill="1" applyBorder="1" applyAlignment="1" applyProtection="1">
      <alignment horizontal="center" vertical="center" wrapText="1"/>
    </xf>
    <xf numFmtId="0" fontId="8" fillId="5" borderId="139" xfId="0" applyFont="1" applyFill="1" applyBorder="1" applyAlignment="1" applyProtection="1">
      <alignment horizontal="center" vertical="center" wrapText="1"/>
    </xf>
    <xf numFmtId="0" fontId="8" fillId="5" borderId="212" xfId="0" applyFont="1" applyFill="1" applyBorder="1" applyAlignment="1" applyProtection="1">
      <alignment horizontal="center" vertical="center" wrapText="1"/>
    </xf>
    <xf numFmtId="0" fontId="8" fillId="5" borderId="186" xfId="0" applyFont="1" applyFill="1" applyBorder="1" applyAlignment="1" applyProtection="1">
      <alignment horizontal="center" vertical="center" wrapText="1"/>
    </xf>
    <xf numFmtId="0" fontId="8" fillId="5" borderId="0" xfId="0" applyFont="1" applyFill="1" applyBorder="1" applyAlignment="1" applyProtection="1">
      <alignment horizontal="center" vertical="center" wrapText="1"/>
    </xf>
    <xf numFmtId="0" fontId="8" fillId="5" borderId="140" xfId="0" applyFont="1" applyFill="1" applyBorder="1" applyAlignment="1" applyProtection="1">
      <alignment horizontal="center" vertical="center" wrapText="1"/>
    </xf>
    <xf numFmtId="0" fontId="8" fillId="5" borderId="169" xfId="0" applyFont="1" applyFill="1" applyBorder="1" applyAlignment="1" applyProtection="1">
      <alignment horizontal="center" vertical="center" wrapText="1"/>
    </xf>
    <xf numFmtId="0" fontId="8" fillId="5" borderId="187" xfId="0" applyFont="1" applyFill="1" applyBorder="1" applyAlignment="1" applyProtection="1">
      <alignment horizontal="center" vertical="center" wrapText="1"/>
    </xf>
    <xf numFmtId="0" fontId="8" fillId="5" borderId="133" xfId="0" applyFont="1" applyFill="1" applyBorder="1" applyAlignment="1" applyProtection="1">
      <alignment horizontal="center" vertical="center" wrapText="1"/>
    </xf>
    <xf numFmtId="0" fontId="8" fillId="5" borderId="152" xfId="0" applyFont="1" applyFill="1" applyBorder="1" applyAlignment="1" applyProtection="1">
      <alignment horizontal="center" vertical="center" wrapText="1"/>
    </xf>
    <xf numFmtId="0" fontId="9" fillId="5" borderId="213" xfId="0" applyFont="1" applyFill="1" applyBorder="1" applyAlignment="1" applyProtection="1">
      <alignment horizontal="center" vertical="center" wrapText="1"/>
    </xf>
    <xf numFmtId="0" fontId="9" fillId="5" borderId="219" xfId="0" applyFont="1" applyFill="1" applyBorder="1" applyAlignment="1" applyProtection="1">
      <alignment horizontal="center" vertical="center" wrapText="1"/>
    </xf>
    <xf numFmtId="0" fontId="9" fillId="5" borderId="207" xfId="0" applyFont="1" applyFill="1" applyBorder="1" applyAlignment="1" applyProtection="1">
      <alignment horizontal="center" vertical="center" wrapText="1"/>
    </xf>
    <xf numFmtId="0" fontId="8" fillId="5" borderId="208" xfId="0" applyFont="1" applyFill="1" applyBorder="1" applyAlignment="1" applyProtection="1">
      <alignment horizontal="center" vertical="center"/>
    </xf>
    <xf numFmtId="0" fontId="8" fillId="5" borderId="153" xfId="0" applyFont="1" applyFill="1" applyBorder="1" applyAlignment="1" applyProtection="1">
      <alignment horizontal="center" vertical="center"/>
    </xf>
    <xf numFmtId="0" fontId="8" fillId="5" borderId="169" xfId="0" applyFont="1" applyFill="1" applyBorder="1" applyAlignment="1" applyProtection="1">
      <alignment horizontal="center" vertical="center"/>
    </xf>
    <xf numFmtId="0" fontId="8" fillId="5" borderId="170" xfId="0" applyFont="1" applyFill="1" applyBorder="1" applyAlignment="1" applyProtection="1">
      <alignment horizontal="center" vertical="center"/>
    </xf>
    <xf numFmtId="0" fontId="8" fillId="5" borderId="209" xfId="0" applyFont="1" applyFill="1" applyBorder="1" applyAlignment="1" applyProtection="1">
      <alignment horizontal="center" vertical="center"/>
    </xf>
    <xf numFmtId="0" fontId="8" fillId="5" borderId="210" xfId="0" applyFont="1" applyFill="1" applyBorder="1" applyAlignment="1" applyProtection="1">
      <alignment horizontal="center" vertical="center"/>
    </xf>
    <xf numFmtId="0" fontId="8" fillId="5" borderId="211" xfId="0" applyFont="1" applyFill="1" applyBorder="1" applyAlignment="1" applyProtection="1">
      <alignment horizontal="center" vertical="center"/>
    </xf>
    <xf numFmtId="0" fontId="17" fillId="0" borderId="184" xfId="3" applyFont="1" applyFill="1" applyBorder="1" applyAlignment="1" applyProtection="1">
      <alignment horizontal="center" vertical="center"/>
    </xf>
    <xf numFmtId="0" fontId="17" fillId="0" borderId="7" xfId="3" applyFont="1" applyFill="1" applyBorder="1" applyAlignment="1" applyProtection="1">
      <alignment horizontal="center" vertical="center"/>
    </xf>
    <xf numFmtId="0" fontId="8" fillId="0" borderId="204" xfId="3" applyFont="1" applyFill="1" applyBorder="1" applyAlignment="1" applyProtection="1">
      <alignment horizontal="center" vertical="center" textRotation="255" wrapText="1"/>
    </xf>
    <xf numFmtId="0" fontId="8" fillId="5" borderId="197" xfId="0" applyFont="1" applyFill="1" applyBorder="1" applyAlignment="1" applyProtection="1">
      <alignment horizontal="center" vertical="center" wrapText="1"/>
    </xf>
    <xf numFmtId="0" fontId="8" fillId="5" borderId="176" xfId="0" applyFont="1" applyFill="1" applyBorder="1" applyAlignment="1" applyProtection="1">
      <alignment horizontal="center" vertical="center" wrapText="1"/>
    </xf>
    <xf numFmtId="0" fontId="8" fillId="5" borderId="192" xfId="0" applyFont="1" applyFill="1" applyBorder="1" applyAlignment="1" applyProtection="1">
      <alignment horizontal="center" vertical="center" wrapText="1"/>
    </xf>
  </cellXfs>
  <cellStyles count="18"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桁区切り" xfId="1" builtinId="6"/>
    <cellStyle name="通貨 [0]_H21本科４年 A" xfId="2"/>
    <cellStyle name="標準" xfId="0" builtinId="0"/>
    <cellStyle name="標準_04　教科系統図.xls" xfId="3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</cellStyles>
  <dxfs count="18">
    <dxf>
      <font>
        <condense val="0"/>
        <extend val="0"/>
        <color auto="1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auto="1"/>
      </font>
      <fill>
        <patternFill>
          <bgColor indexed="41"/>
        </patternFill>
      </fill>
    </dxf>
    <dxf>
      <font>
        <b val="0"/>
        <i val="0"/>
        <condense val="0"/>
        <extend val="0"/>
        <color auto="1"/>
      </font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254000</xdr:colOff>
      <xdr:row>16</xdr:row>
      <xdr:rowOff>50800</xdr:rowOff>
    </xdr:from>
    <xdr:to>
      <xdr:col>13</xdr:col>
      <xdr:colOff>368300</xdr:colOff>
      <xdr:row>17</xdr:row>
      <xdr:rowOff>88900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5045075" y="6127750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254000</xdr:colOff>
      <xdr:row>16</xdr:row>
      <xdr:rowOff>50800</xdr:rowOff>
    </xdr:from>
    <xdr:to>
      <xdr:col>13</xdr:col>
      <xdr:colOff>368300</xdr:colOff>
      <xdr:row>17</xdr:row>
      <xdr:rowOff>117475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5045075" y="6127750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1"/>
  <sheetViews>
    <sheetView showGridLines="0" tabSelected="1" zoomScale="70" zoomScaleNormal="70" workbookViewId="0">
      <selection activeCell="AO7" sqref="AO7:AO43"/>
    </sheetView>
  </sheetViews>
  <sheetFormatPr defaultColWidth="8.625" defaultRowHeight="12"/>
  <cols>
    <col min="1" max="1" width="1.875" style="2" customWidth="1"/>
    <col min="2" max="3" width="2.875" style="2" customWidth="1"/>
    <col min="4" max="4" width="5.125" style="2" customWidth="1"/>
    <col min="5" max="5" width="4.5" style="2" customWidth="1"/>
    <col min="6" max="6" width="0.625" style="2" customWidth="1"/>
    <col min="7" max="7" width="21.875" style="208" customWidth="1"/>
    <col min="8" max="12" width="3.625" style="2" customWidth="1"/>
    <col min="13" max="18" width="5.875" style="2" customWidth="1"/>
    <col min="19" max="19" width="7.375" style="2" customWidth="1"/>
    <col min="20" max="21" width="5.875" style="2" customWidth="1"/>
    <col min="22" max="22" width="5.875" style="205" customWidth="1"/>
    <col min="23" max="23" width="5.125" style="2" customWidth="1"/>
    <col min="24" max="24" width="1.5" style="2" customWidth="1"/>
    <col min="25" max="39" width="3.625" style="196" customWidth="1"/>
    <col min="40" max="40" width="6.125" style="2" customWidth="1"/>
    <col min="41" max="41" width="7.375" style="2" customWidth="1"/>
    <col min="42" max="43" width="6.5" style="2" customWidth="1"/>
    <col min="44" max="44" width="2.875" style="2" customWidth="1"/>
    <col min="45" max="54" width="3.375" style="2" customWidth="1"/>
    <col min="55" max="58" width="7.375" style="2" customWidth="1"/>
    <col min="59" max="59" width="1.875" style="2" customWidth="1"/>
    <col min="60" max="16384" width="8.625" style="2"/>
  </cols>
  <sheetData>
    <row r="1" spans="1:58" ht="35.1" customHeight="1">
      <c r="B1" s="825" t="s">
        <v>106</v>
      </c>
      <c r="C1" s="826"/>
      <c r="D1" s="827"/>
      <c r="E1" s="828"/>
      <c r="F1" s="3"/>
      <c r="G1" s="829" t="s">
        <v>134</v>
      </c>
      <c r="H1" s="830"/>
      <c r="I1" s="830"/>
      <c r="J1" s="830"/>
      <c r="K1" s="830"/>
      <c r="L1" s="831"/>
      <c r="M1" s="164"/>
      <c r="N1" s="164"/>
      <c r="O1" s="165"/>
      <c r="P1" s="832" t="s">
        <v>278</v>
      </c>
      <c r="Q1" s="832"/>
      <c r="R1" s="832"/>
      <c r="S1" s="832"/>
      <c r="T1" s="832"/>
      <c r="U1" s="832"/>
      <c r="V1" s="832"/>
      <c r="W1" s="832"/>
      <c r="X1" s="1"/>
      <c r="Y1" s="833" t="s">
        <v>228</v>
      </c>
      <c r="Z1" s="833"/>
      <c r="AA1" s="833"/>
      <c r="AB1" s="833"/>
      <c r="AC1" s="833"/>
      <c r="AD1" s="833"/>
      <c r="AE1" s="833"/>
      <c r="AF1" s="833"/>
      <c r="AG1" s="833"/>
      <c r="AH1" s="833"/>
      <c r="AI1" s="833"/>
      <c r="AJ1" s="833"/>
      <c r="AK1" s="833"/>
      <c r="AL1" s="833"/>
      <c r="AM1" s="833"/>
      <c r="AN1" s="833"/>
      <c r="AO1" s="833"/>
      <c r="AP1" s="833"/>
      <c r="AQ1" s="833"/>
      <c r="AR1" s="833"/>
      <c r="AS1" s="833"/>
      <c r="AT1" s="833"/>
      <c r="AU1" s="833"/>
      <c r="AV1" s="833"/>
      <c r="AW1" s="833"/>
      <c r="AX1" s="833"/>
      <c r="AY1" s="833"/>
      <c r="AZ1" s="833"/>
      <c r="BA1" s="833"/>
      <c r="BB1" s="833"/>
      <c r="BC1" s="833"/>
      <c r="BD1" s="833"/>
      <c r="BE1" s="833"/>
      <c r="BF1" s="833"/>
    </row>
    <row r="2" spans="1:58" ht="11.1" customHeight="1">
      <c r="A2" s="192"/>
      <c r="B2" s="192"/>
      <c r="C2" s="192"/>
      <c r="D2" s="192"/>
      <c r="E2" s="192"/>
      <c r="F2" s="192"/>
      <c r="G2" s="193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4"/>
      <c r="W2" s="192"/>
      <c r="X2" s="192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</row>
    <row r="3" spans="1:58" ht="33" customHeight="1" thickBot="1">
      <c r="A3" s="192"/>
      <c r="B3" s="834" t="s">
        <v>259</v>
      </c>
      <c r="C3" s="834"/>
      <c r="D3" s="834"/>
      <c r="E3" s="834"/>
      <c r="F3" s="834"/>
      <c r="G3" s="834"/>
      <c r="H3" s="834"/>
      <c r="I3" s="834"/>
      <c r="J3" s="834"/>
      <c r="K3" s="834"/>
      <c r="L3" s="834"/>
      <c r="M3" s="834"/>
      <c r="N3" s="834"/>
      <c r="O3" s="834"/>
      <c r="P3" s="834"/>
      <c r="Q3" s="834"/>
      <c r="R3" s="835" t="s">
        <v>277</v>
      </c>
      <c r="S3" s="835"/>
      <c r="T3" s="835"/>
      <c r="U3" s="835"/>
      <c r="V3" s="835"/>
      <c r="W3" s="835"/>
      <c r="X3" s="1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O3" s="1"/>
      <c r="AP3" s="1"/>
      <c r="BC3" s="1"/>
      <c r="BF3" s="192"/>
    </row>
    <row r="4" spans="1:58" ht="35.1" customHeight="1">
      <c r="A4" s="192"/>
      <c r="B4" s="861" t="s">
        <v>188</v>
      </c>
      <c r="C4" s="862"/>
      <c r="D4" s="867" t="s">
        <v>189</v>
      </c>
      <c r="E4" s="868"/>
      <c r="F4" s="500"/>
      <c r="G4" s="873" t="s">
        <v>46</v>
      </c>
      <c r="H4" s="876" t="s">
        <v>47</v>
      </c>
      <c r="I4" s="903" t="s">
        <v>152</v>
      </c>
      <c r="J4" s="904"/>
      <c r="K4" s="904"/>
      <c r="L4" s="905"/>
      <c r="M4" s="906" t="s">
        <v>183</v>
      </c>
      <c r="N4" s="892" t="s">
        <v>184</v>
      </c>
      <c r="O4" s="894" t="s">
        <v>107</v>
      </c>
      <c r="P4" s="897" t="s">
        <v>38</v>
      </c>
      <c r="Q4" s="898"/>
      <c r="R4" s="898"/>
      <c r="S4" s="898"/>
      <c r="T4" s="898"/>
      <c r="U4" s="898"/>
      <c r="V4" s="899"/>
      <c r="W4" s="894" t="s">
        <v>229</v>
      </c>
      <c r="X4" s="4"/>
      <c r="Y4" s="900" t="s">
        <v>231</v>
      </c>
      <c r="Z4" s="901"/>
      <c r="AA4" s="901"/>
      <c r="AB4" s="901"/>
      <c r="AC4" s="901"/>
      <c r="AD4" s="901"/>
      <c r="AE4" s="901"/>
      <c r="AF4" s="901"/>
      <c r="AG4" s="901"/>
      <c r="AH4" s="901"/>
      <c r="AI4" s="901"/>
      <c r="AJ4" s="901"/>
      <c r="AK4" s="901"/>
      <c r="AL4" s="902"/>
      <c r="AM4" s="5"/>
      <c r="AN4" s="844" t="s">
        <v>67</v>
      </c>
      <c r="AO4" s="836" t="s">
        <v>68</v>
      </c>
      <c r="AP4" s="837"/>
      <c r="AR4" s="838" t="s">
        <v>88</v>
      </c>
      <c r="AS4" s="839"/>
      <c r="AT4" s="839"/>
      <c r="AU4" s="839"/>
      <c r="AV4" s="839"/>
      <c r="AW4" s="839"/>
      <c r="AX4" s="839"/>
      <c r="AY4" s="839"/>
      <c r="AZ4" s="839"/>
      <c r="BA4" s="840"/>
      <c r="BB4" s="163"/>
      <c r="BC4" s="841" t="s">
        <v>222</v>
      </c>
      <c r="BD4" s="842"/>
      <c r="BE4" s="843"/>
      <c r="BF4" s="192"/>
    </row>
    <row r="5" spans="1:58" ht="174" customHeight="1">
      <c r="A5" s="192"/>
      <c r="B5" s="863"/>
      <c r="C5" s="864"/>
      <c r="D5" s="869"/>
      <c r="E5" s="870"/>
      <c r="F5" s="500"/>
      <c r="G5" s="874"/>
      <c r="H5" s="877"/>
      <c r="I5" s="879" t="s">
        <v>176</v>
      </c>
      <c r="J5" s="880"/>
      <c r="K5" s="879" t="s">
        <v>36</v>
      </c>
      <c r="L5" s="880"/>
      <c r="M5" s="907"/>
      <c r="N5" s="893"/>
      <c r="O5" s="895"/>
      <c r="P5" s="501" t="s">
        <v>145</v>
      </c>
      <c r="Q5" s="502" t="s">
        <v>69</v>
      </c>
      <c r="R5" s="503" t="s">
        <v>30</v>
      </c>
      <c r="S5" s="881" t="s">
        <v>67</v>
      </c>
      <c r="T5" s="504" t="s">
        <v>74</v>
      </c>
      <c r="U5" s="505" t="s">
        <v>31</v>
      </c>
      <c r="V5" s="506" t="s">
        <v>32</v>
      </c>
      <c r="W5" s="895"/>
      <c r="X5" s="4"/>
      <c r="Y5" s="883" t="s">
        <v>37</v>
      </c>
      <c r="Z5" s="884"/>
      <c r="AA5" s="885" t="s">
        <v>92</v>
      </c>
      <c r="AB5" s="886"/>
      <c r="AC5" s="886"/>
      <c r="AD5" s="884"/>
      <c r="AE5" s="885" t="s">
        <v>93</v>
      </c>
      <c r="AF5" s="887"/>
      <c r="AG5" s="887"/>
      <c r="AH5" s="887"/>
      <c r="AI5" s="888"/>
      <c r="AJ5" s="889" t="s">
        <v>91</v>
      </c>
      <c r="AK5" s="890"/>
      <c r="AL5" s="891"/>
      <c r="AM5" s="6"/>
      <c r="AN5" s="845"/>
      <c r="AO5" s="850" t="s">
        <v>108</v>
      </c>
      <c r="AP5" s="852" t="s">
        <v>220</v>
      </c>
      <c r="AR5" s="7" t="s">
        <v>109</v>
      </c>
      <c r="AS5" s="854" t="s">
        <v>110</v>
      </c>
      <c r="AT5" s="855"/>
      <c r="AU5" s="855"/>
      <c r="AV5" s="856"/>
      <c r="AW5" s="857" t="s">
        <v>163</v>
      </c>
      <c r="AX5" s="857"/>
      <c r="AY5" s="857"/>
      <c r="AZ5" s="857"/>
      <c r="BA5" s="858"/>
      <c r="BB5" s="859" t="s">
        <v>111</v>
      </c>
      <c r="BC5" s="459" t="s">
        <v>74</v>
      </c>
      <c r="BD5" s="460" t="s">
        <v>31</v>
      </c>
      <c r="BE5" s="461" t="s">
        <v>32</v>
      </c>
      <c r="BF5" s="192"/>
    </row>
    <row r="6" spans="1:58" ht="35.1" customHeight="1" thickBot="1">
      <c r="A6" s="192"/>
      <c r="B6" s="865"/>
      <c r="C6" s="866"/>
      <c r="D6" s="871"/>
      <c r="E6" s="872"/>
      <c r="F6" s="500"/>
      <c r="G6" s="875"/>
      <c r="H6" s="878"/>
      <c r="I6" s="507" t="s">
        <v>18</v>
      </c>
      <c r="J6" s="508" t="s">
        <v>20</v>
      </c>
      <c r="K6" s="507" t="s">
        <v>18</v>
      </c>
      <c r="L6" s="508" t="s">
        <v>20</v>
      </c>
      <c r="M6" s="509" t="s">
        <v>112</v>
      </c>
      <c r="N6" s="509" t="s">
        <v>112</v>
      </c>
      <c r="O6" s="896"/>
      <c r="P6" s="908" t="s">
        <v>60</v>
      </c>
      <c r="Q6" s="909"/>
      <c r="R6" s="909"/>
      <c r="S6" s="882"/>
      <c r="T6" s="910" t="s">
        <v>185</v>
      </c>
      <c r="U6" s="911"/>
      <c r="V6" s="912"/>
      <c r="W6" s="896"/>
      <c r="X6" s="4"/>
      <c r="Y6" s="8" t="s">
        <v>117</v>
      </c>
      <c r="Z6" s="9" t="s">
        <v>118</v>
      </c>
      <c r="AA6" s="10" t="s">
        <v>119</v>
      </c>
      <c r="AB6" s="11" t="s">
        <v>120</v>
      </c>
      <c r="AC6" s="11" t="s">
        <v>121</v>
      </c>
      <c r="AD6" s="9" t="s">
        <v>133</v>
      </c>
      <c r="AE6" s="10" t="s">
        <v>193</v>
      </c>
      <c r="AF6" s="463" t="s">
        <v>237</v>
      </c>
      <c r="AG6" s="463" t="s">
        <v>238</v>
      </c>
      <c r="AH6" s="463" t="s">
        <v>239</v>
      </c>
      <c r="AI6" s="464" t="s">
        <v>240</v>
      </c>
      <c r="AJ6" s="10" t="s">
        <v>194</v>
      </c>
      <c r="AK6" s="11" t="s">
        <v>195</v>
      </c>
      <c r="AL6" s="12" t="s">
        <v>196</v>
      </c>
      <c r="AM6" s="5"/>
      <c r="AN6" s="846"/>
      <c r="AO6" s="851"/>
      <c r="AP6" s="853"/>
      <c r="AR6" s="13"/>
      <c r="AS6" s="14" t="s">
        <v>197</v>
      </c>
      <c r="AT6" s="15" t="s">
        <v>198</v>
      </c>
      <c r="AU6" s="16" t="s">
        <v>200</v>
      </c>
      <c r="AV6" s="16" t="s">
        <v>201</v>
      </c>
      <c r="AW6" s="17" t="s">
        <v>2</v>
      </c>
      <c r="AX6" s="15" t="s">
        <v>203</v>
      </c>
      <c r="AY6" s="15" t="s">
        <v>61</v>
      </c>
      <c r="AZ6" s="15" t="s">
        <v>62</v>
      </c>
      <c r="BA6" s="18" t="s">
        <v>204</v>
      </c>
      <c r="BB6" s="860"/>
      <c r="BC6" s="847" t="s">
        <v>224</v>
      </c>
      <c r="BD6" s="848"/>
      <c r="BE6" s="849"/>
      <c r="BF6" s="192"/>
    </row>
    <row r="7" spans="1:58" ht="17.100000000000001" customHeight="1">
      <c r="A7" s="192"/>
      <c r="B7" s="913" t="s">
        <v>22</v>
      </c>
      <c r="C7" s="914"/>
      <c r="D7" s="919" t="s">
        <v>250</v>
      </c>
      <c r="E7" s="920"/>
      <c r="F7" s="500"/>
      <c r="G7" s="510" t="s">
        <v>23</v>
      </c>
      <c r="H7" s="511">
        <f>SUM(I7:L7)</f>
        <v>2</v>
      </c>
      <c r="I7" s="923">
        <v>2</v>
      </c>
      <c r="J7" s="924"/>
      <c r="K7" s="923"/>
      <c r="L7" s="924"/>
      <c r="M7" s="512">
        <f>H7*30</f>
        <v>60</v>
      </c>
      <c r="N7" s="513">
        <f>M7*45/60</f>
        <v>45</v>
      </c>
      <c r="O7" s="514" t="s">
        <v>137</v>
      </c>
      <c r="P7" s="515" t="s">
        <v>64</v>
      </c>
      <c r="Q7" s="516"/>
      <c r="R7" s="517"/>
      <c r="S7" s="518" t="s">
        <v>191</v>
      </c>
      <c r="T7" s="519" t="str">
        <f>IF($W7="○",$N7,"")</f>
        <v/>
      </c>
      <c r="U7" s="520"/>
      <c r="V7" s="521"/>
      <c r="W7" s="522" t="str">
        <f t="shared" ref="W7:W43" si="0">IF(AO7&gt;=60,"○","")</f>
        <v/>
      </c>
      <c r="X7" s="21"/>
      <c r="Y7" s="22"/>
      <c r="Z7" s="23"/>
      <c r="AA7" s="24"/>
      <c r="AB7" s="25"/>
      <c r="AC7" s="25"/>
      <c r="AD7" s="23"/>
      <c r="AE7" s="24" t="s">
        <v>207</v>
      </c>
      <c r="AF7" s="25"/>
      <c r="AG7" s="25"/>
      <c r="AH7" s="25"/>
      <c r="AI7" s="23" t="s">
        <v>207</v>
      </c>
      <c r="AJ7" s="24"/>
      <c r="AK7" s="25"/>
      <c r="AL7" s="26"/>
      <c r="AM7" s="27"/>
      <c r="AN7" s="28" t="s">
        <v>191</v>
      </c>
      <c r="AO7" s="166"/>
      <c r="AP7" s="435">
        <f t="shared" ref="AP7:AP43" si="1">M7</f>
        <v>60</v>
      </c>
      <c r="AR7" s="29" t="str">
        <f>IF(ISNUMBER($AO7),IF(AND($AO7&gt;=60,$AO7&lt;=100),"●",""),"")</f>
        <v/>
      </c>
      <c r="AS7" s="30"/>
      <c r="AT7" s="31"/>
      <c r="AU7" s="32"/>
      <c r="AV7" s="32"/>
      <c r="AW7" s="30"/>
      <c r="AX7" s="31"/>
      <c r="AY7" s="31"/>
      <c r="AZ7" s="31"/>
      <c r="BA7" s="33"/>
      <c r="BB7" s="185" t="str">
        <f t="shared" ref="BB7:BB43" si="2">IF(ISNUMBER($AO7),IF(AND($AO7&gt;=60,$AO7&lt;=100),$H7,""),"")</f>
        <v/>
      </c>
      <c r="BC7" s="34" t="str">
        <f>IF(ISNUMBER($AO7),IF(AND($AO7&gt;=60,$AO7&lt;=100),$AP7*45/60,""),"")</f>
        <v/>
      </c>
      <c r="BD7" s="19"/>
      <c r="BE7" s="20"/>
      <c r="BF7" s="192"/>
    </row>
    <row r="8" spans="1:58" ht="17.100000000000001" customHeight="1">
      <c r="A8" s="192"/>
      <c r="B8" s="915"/>
      <c r="C8" s="916"/>
      <c r="D8" s="921"/>
      <c r="E8" s="922"/>
      <c r="F8" s="500"/>
      <c r="G8" s="523" t="s">
        <v>266</v>
      </c>
      <c r="H8" s="726">
        <f t="shared" ref="H8:H43" si="3">SUM(I8:L8)</f>
        <v>2</v>
      </c>
      <c r="I8" s="925">
        <v>2</v>
      </c>
      <c r="J8" s="926"/>
      <c r="K8" s="925"/>
      <c r="L8" s="926"/>
      <c r="M8" s="525">
        <f>H8*30</f>
        <v>60</v>
      </c>
      <c r="N8" s="526">
        <f t="shared" ref="N8:N43" si="4">M8*45/60</f>
        <v>45</v>
      </c>
      <c r="O8" s="527" t="s">
        <v>137</v>
      </c>
      <c r="P8" s="528" t="s">
        <v>191</v>
      </c>
      <c r="Q8" s="529"/>
      <c r="R8" s="530"/>
      <c r="S8" s="531" t="s">
        <v>191</v>
      </c>
      <c r="T8" s="532" t="str">
        <f t="shared" ref="T8:T16" si="5">IF($W8="○",$N8,"")</f>
        <v/>
      </c>
      <c r="U8" s="533"/>
      <c r="V8" s="534"/>
      <c r="W8" s="535" t="str">
        <f t="shared" si="0"/>
        <v/>
      </c>
      <c r="X8" s="21"/>
      <c r="Y8" s="37"/>
      <c r="Z8" s="38"/>
      <c r="AA8" s="39"/>
      <c r="AB8" s="40"/>
      <c r="AC8" s="40"/>
      <c r="AD8" s="38"/>
      <c r="AE8" s="39" t="s">
        <v>0</v>
      </c>
      <c r="AF8" s="40"/>
      <c r="AG8" s="40"/>
      <c r="AH8" s="40" t="s">
        <v>207</v>
      </c>
      <c r="AI8" s="38"/>
      <c r="AJ8" s="39"/>
      <c r="AK8" s="40"/>
      <c r="AL8" s="41"/>
      <c r="AM8" s="27"/>
      <c r="AN8" s="42" t="s">
        <v>191</v>
      </c>
      <c r="AO8" s="168"/>
      <c r="AP8" s="436">
        <f t="shared" si="1"/>
        <v>60</v>
      </c>
      <c r="AR8" s="43" t="str">
        <f>IF(ISNUMBER($AO8),IF(AND($AO8&gt;=60,$AO8&lt;=100),"●",""),"")</f>
        <v/>
      </c>
      <c r="AS8" s="44"/>
      <c r="AT8" s="45"/>
      <c r="AU8" s="46"/>
      <c r="AV8" s="46"/>
      <c r="AW8" s="47"/>
      <c r="AX8" s="48"/>
      <c r="AY8" s="48"/>
      <c r="AZ8" s="48"/>
      <c r="BA8" s="49"/>
      <c r="BB8" s="186" t="str">
        <f t="shared" si="2"/>
        <v/>
      </c>
      <c r="BC8" s="50" t="str">
        <f t="shared" ref="BC8:BC16" si="6">IF(ISNUMBER($AO8),IF(AND($AO8&gt;=60,$AO8&lt;=100),$AP8*45/60,""),"")</f>
        <v/>
      </c>
      <c r="BD8" s="35"/>
      <c r="BE8" s="36"/>
      <c r="BF8" s="192"/>
    </row>
    <row r="9" spans="1:58" ht="17.100000000000001" customHeight="1">
      <c r="A9" s="192"/>
      <c r="B9" s="915"/>
      <c r="C9" s="916"/>
      <c r="D9" s="921"/>
      <c r="E9" s="922"/>
      <c r="F9" s="500"/>
      <c r="G9" s="536" t="s">
        <v>267</v>
      </c>
      <c r="H9" s="807">
        <f t="shared" si="3"/>
        <v>2</v>
      </c>
      <c r="I9" s="927"/>
      <c r="J9" s="928"/>
      <c r="K9" s="927">
        <v>2</v>
      </c>
      <c r="L9" s="928"/>
      <c r="M9" s="537">
        <f>H9*30</f>
        <v>60</v>
      </c>
      <c r="N9" s="538">
        <f t="shared" si="4"/>
        <v>45</v>
      </c>
      <c r="O9" s="809" t="s">
        <v>137</v>
      </c>
      <c r="P9" s="540" t="s">
        <v>191</v>
      </c>
      <c r="Q9" s="529"/>
      <c r="R9" s="530"/>
      <c r="S9" s="531" t="s">
        <v>191</v>
      </c>
      <c r="T9" s="541" t="str">
        <f t="shared" si="5"/>
        <v/>
      </c>
      <c r="U9" s="799"/>
      <c r="V9" s="800"/>
      <c r="W9" s="544" t="str">
        <f t="shared" si="0"/>
        <v/>
      </c>
      <c r="X9" s="801"/>
      <c r="Y9" s="802"/>
      <c r="Z9" s="686"/>
      <c r="AA9" s="685"/>
      <c r="AB9" s="759"/>
      <c r="AC9" s="759"/>
      <c r="AD9" s="686"/>
      <c r="AE9" s="685" t="s">
        <v>0</v>
      </c>
      <c r="AF9" s="759"/>
      <c r="AG9" s="759"/>
      <c r="AH9" s="759" t="s">
        <v>1</v>
      </c>
      <c r="AI9" s="686"/>
      <c r="AJ9" s="131"/>
      <c r="AK9" s="130"/>
      <c r="AL9" s="132"/>
      <c r="AM9" s="27"/>
      <c r="AN9" s="785" t="s">
        <v>191</v>
      </c>
      <c r="AO9" s="808"/>
      <c r="AP9" s="436">
        <f t="shared" si="1"/>
        <v>60</v>
      </c>
      <c r="AR9" s="811" t="str">
        <f>IF(ISNUMBER($AO9),IF(AND($AO9&gt;=60,$AO9&lt;=100),"●",""),"")</f>
        <v/>
      </c>
      <c r="AS9" s="361"/>
      <c r="AT9" s="786"/>
      <c r="AU9" s="469"/>
      <c r="AV9" s="469"/>
      <c r="AW9" s="361"/>
      <c r="AX9" s="360"/>
      <c r="AY9" s="360"/>
      <c r="AZ9" s="360"/>
      <c r="BA9" s="470"/>
      <c r="BB9" s="813" t="str">
        <f t="shared" si="2"/>
        <v/>
      </c>
      <c r="BC9" s="814" t="str">
        <f>IF(ISNUMBER($AO9),IF(AND($AO9&gt;=60,$AO9&lt;=100),$AP9*45/60,""),"")</f>
        <v/>
      </c>
      <c r="BD9" s="783"/>
      <c r="BE9" s="784"/>
      <c r="BF9" s="192"/>
    </row>
    <row r="10" spans="1:58" ht="17.100000000000001" customHeight="1">
      <c r="A10" s="192"/>
      <c r="B10" s="915"/>
      <c r="C10" s="916"/>
      <c r="D10" s="921"/>
      <c r="E10" s="922"/>
      <c r="F10" s="500"/>
      <c r="G10" s="536" t="s">
        <v>16</v>
      </c>
      <c r="H10" s="807">
        <f t="shared" si="3"/>
        <v>2</v>
      </c>
      <c r="I10" s="806"/>
      <c r="J10" s="810">
        <v>2</v>
      </c>
      <c r="K10" s="927" t="s">
        <v>275</v>
      </c>
      <c r="L10" s="928"/>
      <c r="M10" s="537">
        <v>30</v>
      </c>
      <c r="N10" s="538">
        <f t="shared" si="4"/>
        <v>22.5</v>
      </c>
      <c r="O10" s="809" t="s">
        <v>137</v>
      </c>
      <c r="P10" s="528" t="s">
        <v>0</v>
      </c>
      <c r="Q10" s="555"/>
      <c r="R10" s="556"/>
      <c r="S10" s="557" t="s">
        <v>276</v>
      </c>
      <c r="T10" s="532" t="str">
        <f t="shared" si="5"/>
        <v/>
      </c>
      <c r="U10" s="803"/>
      <c r="V10" s="804"/>
      <c r="W10" s="535" t="str">
        <f t="shared" si="0"/>
        <v/>
      </c>
      <c r="X10" s="801"/>
      <c r="Y10" s="747"/>
      <c r="Z10" s="678"/>
      <c r="AA10" s="677"/>
      <c r="AB10" s="752"/>
      <c r="AC10" s="752"/>
      <c r="AD10" s="678"/>
      <c r="AE10" s="677"/>
      <c r="AF10" s="752" t="s">
        <v>0</v>
      </c>
      <c r="AG10" s="752"/>
      <c r="AH10" s="752"/>
      <c r="AI10" s="678"/>
      <c r="AJ10" s="789"/>
      <c r="AK10" s="790"/>
      <c r="AL10" s="791"/>
      <c r="AM10" s="792"/>
      <c r="AN10" s="793" t="s">
        <v>276</v>
      </c>
      <c r="AO10" s="808"/>
      <c r="AP10" s="437">
        <f t="shared" si="1"/>
        <v>30</v>
      </c>
      <c r="AQ10" s="794"/>
      <c r="AR10" s="812" t="str">
        <f>IF(ISNUMBER($AO10),IF(AND($AO10&gt;=60,$AO10&lt;=100),"●",""),"")</f>
        <v/>
      </c>
      <c r="AS10" s="795"/>
      <c r="AT10" s="796"/>
      <c r="AU10" s="797"/>
      <c r="AV10" s="797"/>
      <c r="AW10" s="795"/>
      <c r="AX10" s="796"/>
      <c r="AY10" s="796"/>
      <c r="AZ10" s="796"/>
      <c r="BA10" s="798"/>
      <c r="BB10" s="815" t="str">
        <f t="shared" si="2"/>
        <v/>
      </c>
      <c r="BC10" s="816" t="str">
        <f t="shared" si="6"/>
        <v/>
      </c>
      <c r="BD10" s="787"/>
      <c r="BE10" s="788"/>
      <c r="BF10" s="192"/>
    </row>
    <row r="11" spans="1:58" ht="17.100000000000001" customHeight="1">
      <c r="A11" s="192"/>
      <c r="B11" s="915"/>
      <c r="C11" s="916"/>
      <c r="D11" s="929" t="s">
        <v>251</v>
      </c>
      <c r="E11" s="932" t="s">
        <v>242</v>
      </c>
      <c r="F11" s="545"/>
      <c r="G11" s="510" t="s">
        <v>24</v>
      </c>
      <c r="H11" s="725">
        <f t="shared" si="3"/>
        <v>2</v>
      </c>
      <c r="I11" s="923">
        <v>2</v>
      </c>
      <c r="J11" s="924"/>
      <c r="K11" s="923"/>
      <c r="L11" s="924"/>
      <c r="M11" s="512">
        <f>H11*30</f>
        <v>60</v>
      </c>
      <c r="N11" s="513">
        <f t="shared" si="4"/>
        <v>45</v>
      </c>
      <c r="O11" s="514" t="s">
        <v>137</v>
      </c>
      <c r="P11" s="547" t="s">
        <v>130</v>
      </c>
      <c r="Q11" s="548"/>
      <c r="R11" s="549"/>
      <c r="S11" s="518" t="s">
        <v>171</v>
      </c>
      <c r="T11" s="550" t="str">
        <f t="shared" si="5"/>
        <v/>
      </c>
      <c r="U11" s="551"/>
      <c r="V11" s="552"/>
      <c r="W11" s="522" t="str">
        <f t="shared" si="0"/>
        <v/>
      </c>
      <c r="X11" s="21"/>
      <c r="Y11" s="78"/>
      <c r="Z11" s="79"/>
      <c r="AA11" s="80"/>
      <c r="AB11" s="81"/>
      <c r="AC11" s="81"/>
      <c r="AD11" s="79"/>
      <c r="AE11" s="80" t="s">
        <v>0</v>
      </c>
      <c r="AF11" s="81"/>
      <c r="AG11" s="81"/>
      <c r="AH11" s="81" t="s">
        <v>207</v>
      </c>
      <c r="AI11" s="79"/>
      <c r="AJ11" s="80"/>
      <c r="AK11" s="81"/>
      <c r="AL11" s="82"/>
      <c r="AM11" s="27"/>
      <c r="AN11" s="28" t="s">
        <v>171</v>
      </c>
      <c r="AO11" s="481"/>
      <c r="AP11" s="435">
        <f t="shared" si="1"/>
        <v>60</v>
      </c>
      <c r="AR11" s="136"/>
      <c r="AS11" s="84"/>
      <c r="AT11" s="484" t="str">
        <f>IF(ISNUMBER($AO11),IF(AND($AO11&gt;=60,$AO11&lt;=100),"●",""),"")</f>
        <v/>
      </c>
      <c r="AU11" s="103"/>
      <c r="AV11" s="103"/>
      <c r="AW11" s="84"/>
      <c r="AX11" s="85"/>
      <c r="AY11" s="85"/>
      <c r="AZ11" s="85"/>
      <c r="BA11" s="104"/>
      <c r="BB11" s="188" t="str">
        <f t="shared" si="2"/>
        <v/>
      </c>
      <c r="BC11" s="485" t="str">
        <f t="shared" si="6"/>
        <v/>
      </c>
      <c r="BD11" s="478"/>
      <c r="BE11" s="479"/>
      <c r="BF11" s="192"/>
    </row>
    <row r="12" spans="1:58" ht="17.100000000000001" customHeight="1">
      <c r="A12" s="192"/>
      <c r="B12" s="915"/>
      <c r="C12" s="916"/>
      <c r="D12" s="930"/>
      <c r="E12" s="933"/>
      <c r="F12" s="553"/>
      <c r="G12" s="523" t="s">
        <v>177</v>
      </c>
      <c r="H12" s="723">
        <f t="shared" si="3"/>
        <v>2</v>
      </c>
      <c r="I12" s="925">
        <v>2</v>
      </c>
      <c r="J12" s="926"/>
      <c r="K12" s="925"/>
      <c r="L12" s="926"/>
      <c r="M12" s="525">
        <f>H12*30</f>
        <v>60</v>
      </c>
      <c r="N12" s="526">
        <f t="shared" si="4"/>
        <v>45</v>
      </c>
      <c r="O12" s="527" t="s">
        <v>137</v>
      </c>
      <c r="P12" s="528" t="s">
        <v>10</v>
      </c>
      <c r="Q12" s="555"/>
      <c r="R12" s="556"/>
      <c r="S12" s="557" t="s">
        <v>171</v>
      </c>
      <c r="T12" s="532" t="str">
        <f t="shared" si="5"/>
        <v/>
      </c>
      <c r="U12" s="533"/>
      <c r="V12" s="534"/>
      <c r="W12" s="535" t="str">
        <f t="shared" si="0"/>
        <v/>
      </c>
      <c r="X12" s="21"/>
      <c r="Y12" s="37"/>
      <c r="Z12" s="38"/>
      <c r="AA12" s="39"/>
      <c r="AB12" s="40"/>
      <c r="AC12" s="40"/>
      <c r="AD12" s="38"/>
      <c r="AE12" s="39"/>
      <c r="AF12" s="40"/>
      <c r="AG12" s="40"/>
      <c r="AH12" s="40" t="s">
        <v>207</v>
      </c>
      <c r="AI12" s="38"/>
      <c r="AJ12" s="39"/>
      <c r="AK12" s="40"/>
      <c r="AL12" s="41"/>
      <c r="AM12" s="27"/>
      <c r="AN12" s="52" t="s">
        <v>171</v>
      </c>
      <c r="AO12" s="170"/>
      <c r="AP12" s="436">
        <f t="shared" si="1"/>
        <v>60</v>
      </c>
      <c r="AR12" s="53"/>
      <c r="AS12" s="44"/>
      <c r="AT12" s="54" t="str">
        <f>IF(ISNUMBER($AO12),IF(AND($AO12&gt;=60,$AO12&lt;=100),"●",""),"")</f>
        <v/>
      </c>
      <c r="AU12" s="46"/>
      <c r="AV12" s="46"/>
      <c r="AW12" s="44"/>
      <c r="AX12" s="55"/>
      <c r="AY12" s="55"/>
      <c r="AZ12" s="55"/>
      <c r="BA12" s="56"/>
      <c r="BB12" s="186" t="str">
        <f t="shared" si="2"/>
        <v/>
      </c>
      <c r="BC12" s="50" t="str">
        <f t="shared" si="6"/>
        <v/>
      </c>
      <c r="BD12" s="35"/>
      <c r="BE12" s="36"/>
      <c r="BF12" s="192"/>
    </row>
    <row r="13" spans="1:58" ht="17.100000000000001" customHeight="1">
      <c r="A13" s="192"/>
      <c r="B13" s="915"/>
      <c r="C13" s="916"/>
      <c r="D13" s="930"/>
      <c r="E13" s="934" t="s">
        <v>243</v>
      </c>
      <c r="F13" s="553"/>
      <c r="G13" s="523" t="s">
        <v>141</v>
      </c>
      <c r="H13" s="723">
        <f t="shared" si="3"/>
        <v>2</v>
      </c>
      <c r="I13" s="925"/>
      <c r="J13" s="926"/>
      <c r="K13" s="925">
        <v>2</v>
      </c>
      <c r="L13" s="926"/>
      <c r="M13" s="525">
        <f t="shared" ref="M13:M39" si="7">H13*30</f>
        <v>60</v>
      </c>
      <c r="N13" s="526">
        <f t="shared" si="4"/>
        <v>45</v>
      </c>
      <c r="O13" s="527" t="s">
        <v>137</v>
      </c>
      <c r="P13" s="528" t="s">
        <v>211</v>
      </c>
      <c r="Q13" s="555"/>
      <c r="R13" s="556"/>
      <c r="S13" s="557" t="s">
        <v>173</v>
      </c>
      <c r="T13" s="532" t="str">
        <f t="shared" si="5"/>
        <v/>
      </c>
      <c r="U13" s="533"/>
      <c r="V13" s="534"/>
      <c r="W13" s="535" t="str">
        <f t="shared" si="0"/>
        <v/>
      </c>
      <c r="X13" s="21"/>
      <c r="Y13" s="37"/>
      <c r="Z13" s="38"/>
      <c r="AA13" s="39"/>
      <c r="AB13" s="40"/>
      <c r="AC13" s="40"/>
      <c r="AD13" s="38"/>
      <c r="AE13" s="39"/>
      <c r="AF13" s="40"/>
      <c r="AG13" s="40"/>
      <c r="AH13" s="40" t="s">
        <v>207</v>
      </c>
      <c r="AI13" s="38"/>
      <c r="AJ13" s="39"/>
      <c r="AK13" s="40"/>
      <c r="AL13" s="41"/>
      <c r="AM13" s="27"/>
      <c r="AN13" s="52" t="s">
        <v>173</v>
      </c>
      <c r="AO13" s="170"/>
      <c r="AP13" s="436">
        <f t="shared" si="1"/>
        <v>60</v>
      </c>
      <c r="AR13" s="53"/>
      <c r="AS13" s="58" t="str">
        <f>IF(ISNUMBER($AO13),IF(AND($AO13&gt;=60,$AO13&lt;=100),"●",""),"")</f>
        <v/>
      </c>
      <c r="AT13" s="55"/>
      <c r="AU13" s="46"/>
      <c r="AV13" s="46"/>
      <c r="AW13" s="44"/>
      <c r="AX13" s="55"/>
      <c r="AY13" s="55"/>
      <c r="AZ13" s="55"/>
      <c r="BA13" s="56"/>
      <c r="BB13" s="186" t="str">
        <f t="shared" si="2"/>
        <v/>
      </c>
      <c r="BC13" s="50" t="str">
        <f t="shared" si="6"/>
        <v/>
      </c>
      <c r="BD13" s="35"/>
      <c r="BE13" s="36"/>
      <c r="BF13" s="192"/>
    </row>
    <row r="14" spans="1:58" ht="17.100000000000001" customHeight="1">
      <c r="A14" s="192"/>
      <c r="B14" s="915"/>
      <c r="C14" s="916"/>
      <c r="D14" s="930"/>
      <c r="E14" s="935"/>
      <c r="F14" s="553"/>
      <c r="G14" s="523" t="s">
        <v>12</v>
      </c>
      <c r="H14" s="724">
        <f t="shared" si="3"/>
        <v>2</v>
      </c>
      <c r="I14" s="925"/>
      <c r="J14" s="926"/>
      <c r="K14" s="937">
        <v>2</v>
      </c>
      <c r="L14" s="926"/>
      <c r="M14" s="525">
        <f t="shared" si="7"/>
        <v>60</v>
      </c>
      <c r="N14" s="526">
        <f t="shared" si="4"/>
        <v>45</v>
      </c>
      <c r="O14" s="527" t="s">
        <v>137</v>
      </c>
      <c r="P14" s="528" t="s">
        <v>132</v>
      </c>
      <c r="Q14" s="555"/>
      <c r="R14" s="556"/>
      <c r="S14" s="557" t="s">
        <v>173</v>
      </c>
      <c r="T14" s="532" t="str">
        <f t="shared" si="5"/>
        <v/>
      </c>
      <c r="U14" s="533"/>
      <c r="V14" s="534"/>
      <c r="W14" s="535" t="str">
        <f t="shared" si="0"/>
        <v/>
      </c>
      <c r="X14" s="21"/>
      <c r="Y14" s="37"/>
      <c r="Z14" s="38"/>
      <c r="AA14" s="39"/>
      <c r="AB14" s="40"/>
      <c r="AC14" s="40"/>
      <c r="AD14" s="38"/>
      <c r="AE14" s="39" t="s">
        <v>207</v>
      </c>
      <c r="AF14" s="40"/>
      <c r="AG14" s="40"/>
      <c r="AH14" s="40"/>
      <c r="AI14" s="38"/>
      <c r="AJ14" s="39"/>
      <c r="AK14" s="40"/>
      <c r="AL14" s="41"/>
      <c r="AM14" s="27"/>
      <c r="AN14" s="52" t="s">
        <v>173</v>
      </c>
      <c r="AO14" s="170"/>
      <c r="AP14" s="436">
        <f t="shared" si="1"/>
        <v>60</v>
      </c>
      <c r="AR14" s="53"/>
      <c r="AS14" s="58" t="str">
        <f>IF(ISNUMBER($AO14),IF(AND($AO14&gt;=60,$AO14&lt;=100),"●",""),"")</f>
        <v/>
      </c>
      <c r="AT14" s="55"/>
      <c r="AU14" s="46"/>
      <c r="AV14" s="46"/>
      <c r="AW14" s="44"/>
      <c r="AX14" s="55"/>
      <c r="AY14" s="55"/>
      <c r="AZ14" s="55"/>
      <c r="BA14" s="56"/>
      <c r="BB14" s="186" t="str">
        <f t="shared" si="2"/>
        <v/>
      </c>
      <c r="BC14" s="50" t="str">
        <f t="shared" si="6"/>
        <v/>
      </c>
      <c r="BD14" s="35"/>
      <c r="BE14" s="36"/>
      <c r="BF14" s="192"/>
    </row>
    <row r="15" spans="1:58" ht="17.100000000000001" customHeight="1">
      <c r="A15" s="192"/>
      <c r="B15" s="915"/>
      <c r="C15" s="916"/>
      <c r="D15" s="930"/>
      <c r="E15" s="935"/>
      <c r="F15" s="553"/>
      <c r="G15" s="523" t="s">
        <v>268</v>
      </c>
      <c r="H15" s="724">
        <f t="shared" si="3"/>
        <v>2</v>
      </c>
      <c r="I15" s="925"/>
      <c r="J15" s="926"/>
      <c r="K15" s="937">
        <v>2</v>
      </c>
      <c r="L15" s="926"/>
      <c r="M15" s="525">
        <f t="shared" si="7"/>
        <v>60</v>
      </c>
      <c r="N15" s="526">
        <f t="shared" si="4"/>
        <v>45</v>
      </c>
      <c r="O15" s="527" t="s">
        <v>137</v>
      </c>
      <c r="P15" s="528" t="s">
        <v>132</v>
      </c>
      <c r="Q15" s="555"/>
      <c r="R15" s="556"/>
      <c r="S15" s="557" t="s">
        <v>173</v>
      </c>
      <c r="T15" s="532" t="str">
        <f t="shared" si="5"/>
        <v/>
      </c>
      <c r="U15" s="533"/>
      <c r="V15" s="534"/>
      <c r="W15" s="535" t="str">
        <f t="shared" si="0"/>
        <v/>
      </c>
      <c r="X15" s="21"/>
      <c r="Y15" s="37"/>
      <c r="Z15" s="38"/>
      <c r="AA15" s="39"/>
      <c r="AB15" s="40"/>
      <c r="AC15" s="40"/>
      <c r="AD15" s="38"/>
      <c r="AE15" s="39" t="s">
        <v>191</v>
      </c>
      <c r="AF15" s="40"/>
      <c r="AG15" s="40"/>
      <c r="AH15" s="40"/>
      <c r="AI15" s="38"/>
      <c r="AJ15" s="39"/>
      <c r="AK15" s="40"/>
      <c r="AL15" s="41"/>
      <c r="AM15" s="27"/>
      <c r="AN15" s="52" t="s">
        <v>173</v>
      </c>
      <c r="AO15" s="170"/>
      <c r="AP15" s="436">
        <f t="shared" si="1"/>
        <v>60</v>
      </c>
      <c r="AR15" s="53"/>
      <c r="AS15" s="58" t="str">
        <f>IF(ISNUMBER($AO15),IF(AND($AO15&gt;=60,$AO15&lt;=100),"●",""),"")</f>
        <v/>
      </c>
      <c r="AT15" s="55"/>
      <c r="AU15" s="46"/>
      <c r="AV15" s="46"/>
      <c r="AW15" s="44"/>
      <c r="AX15" s="55"/>
      <c r="AY15" s="55"/>
      <c r="AZ15" s="55"/>
      <c r="BA15" s="56"/>
      <c r="BB15" s="186" t="str">
        <f t="shared" si="2"/>
        <v/>
      </c>
      <c r="BC15" s="50" t="str">
        <f t="shared" si="6"/>
        <v/>
      </c>
      <c r="BD15" s="35"/>
      <c r="BE15" s="36"/>
      <c r="BF15" s="192"/>
    </row>
    <row r="16" spans="1:58" ht="17.100000000000001" customHeight="1">
      <c r="A16" s="192"/>
      <c r="B16" s="917"/>
      <c r="C16" s="918"/>
      <c r="D16" s="931"/>
      <c r="E16" s="936"/>
      <c r="F16" s="553"/>
      <c r="G16" s="559" t="s">
        <v>144</v>
      </c>
      <c r="H16" s="560">
        <f t="shared" si="3"/>
        <v>2</v>
      </c>
      <c r="I16" s="938"/>
      <c r="J16" s="939"/>
      <c r="K16" s="938">
        <v>2</v>
      </c>
      <c r="L16" s="939"/>
      <c r="M16" s="561">
        <f t="shared" si="7"/>
        <v>60</v>
      </c>
      <c r="N16" s="562">
        <f t="shared" si="4"/>
        <v>45</v>
      </c>
      <c r="O16" s="563" t="s">
        <v>53</v>
      </c>
      <c r="P16" s="564" t="s">
        <v>132</v>
      </c>
      <c r="Q16" s="565"/>
      <c r="R16" s="566"/>
      <c r="S16" s="567" t="s">
        <v>173</v>
      </c>
      <c r="T16" s="568" t="str">
        <f t="shared" si="5"/>
        <v/>
      </c>
      <c r="U16" s="569"/>
      <c r="V16" s="570"/>
      <c r="W16" s="571" t="str">
        <f t="shared" si="0"/>
        <v/>
      </c>
      <c r="X16" s="21"/>
      <c r="Y16" s="61"/>
      <c r="Z16" s="62"/>
      <c r="AA16" s="63"/>
      <c r="AB16" s="64"/>
      <c r="AC16" s="64"/>
      <c r="AD16" s="62"/>
      <c r="AE16" s="63"/>
      <c r="AF16" s="64" t="s">
        <v>0</v>
      </c>
      <c r="AG16" s="64"/>
      <c r="AH16" s="64"/>
      <c r="AI16" s="62"/>
      <c r="AJ16" s="63"/>
      <c r="AK16" s="64"/>
      <c r="AL16" s="65"/>
      <c r="AM16" s="27"/>
      <c r="AN16" s="66" t="s">
        <v>173</v>
      </c>
      <c r="AO16" s="171"/>
      <c r="AP16" s="437">
        <f t="shared" si="1"/>
        <v>60</v>
      </c>
      <c r="AR16" s="67"/>
      <c r="AS16" s="68" t="str">
        <f>IF(ISNUMBER($AO16),IF(AND($AO16&gt;=60,$AO16&lt;=100),"●",""),"")</f>
        <v/>
      </c>
      <c r="AT16" s="69"/>
      <c r="AU16" s="70"/>
      <c r="AV16" s="70"/>
      <c r="AW16" s="71"/>
      <c r="AX16" s="69"/>
      <c r="AY16" s="69"/>
      <c r="AZ16" s="69"/>
      <c r="BA16" s="72"/>
      <c r="BB16" s="187" t="str">
        <f t="shared" si="2"/>
        <v/>
      </c>
      <c r="BC16" s="73" t="str">
        <f t="shared" si="6"/>
        <v/>
      </c>
      <c r="BD16" s="59"/>
      <c r="BE16" s="60"/>
      <c r="BF16" s="192"/>
    </row>
    <row r="17" spans="1:58" ht="17.100000000000001" customHeight="1">
      <c r="A17" s="192"/>
      <c r="B17" s="950" t="s">
        <v>17</v>
      </c>
      <c r="C17" s="951"/>
      <c r="D17" s="956" t="s">
        <v>253</v>
      </c>
      <c r="E17" s="957"/>
      <c r="F17" s="500"/>
      <c r="G17" s="572" t="s">
        <v>122</v>
      </c>
      <c r="H17" s="512">
        <f t="shared" si="3"/>
        <v>4</v>
      </c>
      <c r="I17" s="944">
        <v>4</v>
      </c>
      <c r="J17" s="945"/>
      <c r="K17" s="717"/>
      <c r="L17" s="718"/>
      <c r="M17" s="512">
        <f t="shared" si="7"/>
        <v>120</v>
      </c>
      <c r="N17" s="513">
        <f>M17*45/60</f>
        <v>90</v>
      </c>
      <c r="O17" s="514" t="s">
        <v>25</v>
      </c>
      <c r="P17" s="575" t="s">
        <v>191</v>
      </c>
      <c r="Q17" s="548"/>
      <c r="R17" s="549" t="s">
        <v>191</v>
      </c>
      <c r="S17" s="518" t="s">
        <v>191</v>
      </c>
      <c r="T17" s="576"/>
      <c r="U17" s="577"/>
      <c r="V17" s="578" t="str">
        <f t="shared" ref="V17:V19" si="8">IF($W17="○",$N17,"")</f>
        <v/>
      </c>
      <c r="W17" s="579" t="str">
        <f t="shared" si="0"/>
        <v/>
      </c>
      <c r="X17" s="499"/>
      <c r="Y17" s="78" t="s">
        <v>191</v>
      </c>
      <c r="Z17" s="79"/>
      <c r="AA17" s="101"/>
      <c r="AB17" s="81" t="s">
        <v>58</v>
      </c>
      <c r="AC17" s="81" t="s">
        <v>58</v>
      </c>
      <c r="AD17" s="79"/>
      <c r="AE17" s="80"/>
      <c r="AF17" s="81"/>
      <c r="AG17" s="81"/>
      <c r="AH17" s="81"/>
      <c r="AI17" s="79"/>
      <c r="AJ17" s="80"/>
      <c r="AK17" s="81" t="s">
        <v>58</v>
      </c>
      <c r="AL17" s="82"/>
      <c r="AM17" s="27"/>
      <c r="AN17" s="83" t="s">
        <v>191</v>
      </c>
      <c r="AO17" s="474"/>
      <c r="AP17" s="438">
        <f t="shared" si="1"/>
        <v>120</v>
      </c>
      <c r="AR17" s="475" t="str">
        <f t="shared" ref="AR17:AR35" si="9">IF(ISNUMBER($AO17),IF(AND($AO17&gt;=60,$AO17&lt;=100),"●",""),"")</f>
        <v/>
      </c>
      <c r="AS17" s="476"/>
      <c r="AT17" s="85"/>
      <c r="AU17" s="103"/>
      <c r="AV17" s="103"/>
      <c r="AW17" s="84"/>
      <c r="AX17" s="85"/>
      <c r="AY17" s="85"/>
      <c r="AZ17" s="85"/>
      <c r="BA17" s="104"/>
      <c r="BB17" s="188" t="str">
        <f t="shared" si="2"/>
        <v/>
      </c>
      <c r="BC17" s="105"/>
      <c r="BD17" s="85"/>
      <c r="BE17" s="135" t="str">
        <f t="shared" ref="BE17:BE19" si="10">IF(ISNUMBER($AO17),IF(AND($AO17&gt;=60,$AO17&lt;=100),$AP17*45/60,""),"")</f>
        <v/>
      </c>
      <c r="BF17" s="192"/>
    </row>
    <row r="18" spans="1:58" ht="17.100000000000001" customHeight="1">
      <c r="A18" s="192"/>
      <c r="B18" s="952"/>
      <c r="C18" s="953"/>
      <c r="D18" s="958"/>
      <c r="E18" s="959"/>
      <c r="F18" s="500"/>
      <c r="G18" s="580" t="s">
        <v>123</v>
      </c>
      <c r="H18" s="525">
        <f t="shared" si="3"/>
        <v>3</v>
      </c>
      <c r="I18" s="722"/>
      <c r="J18" s="721"/>
      <c r="K18" s="583">
        <v>3</v>
      </c>
      <c r="L18" s="720"/>
      <c r="M18" s="525">
        <f>H18*30</f>
        <v>90</v>
      </c>
      <c r="N18" s="526">
        <f t="shared" si="4"/>
        <v>67.5</v>
      </c>
      <c r="O18" s="527" t="s">
        <v>25</v>
      </c>
      <c r="P18" s="585" t="s">
        <v>191</v>
      </c>
      <c r="Q18" s="555"/>
      <c r="R18" s="556" t="s">
        <v>191</v>
      </c>
      <c r="S18" s="557" t="s">
        <v>191</v>
      </c>
      <c r="T18" s="586"/>
      <c r="U18" s="587"/>
      <c r="V18" s="588" t="str">
        <f t="shared" si="8"/>
        <v/>
      </c>
      <c r="W18" s="589" t="str">
        <f t="shared" si="0"/>
        <v/>
      </c>
      <c r="X18" s="499"/>
      <c r="Y18" s="37" t="s">
        <v>191</v>
      </c>
      <c r="Z18" s="38"/>
      <c r="AA18" s="106"/>
      <c r="AB18" s="40" t="s">
        <v>58</v>
      </c>
      <c r="AC18" s="40" t="s">
        <v>58</v>
      </c>
      <c r="AD18" s="38"/>
      <c r="AE18" s="39"/>
      <c r="AF18" s="40"/>
      <c r="AG18" s="40"/>
      <c r="AH18" s="40"/>
      <c r="AI18" s="38"/>
      <c r="AJ18" s="39"/>
      <c r="AK18" s="40" t="s">
        <v>58</v>
      </c>
      <c r="AL18" s="41"/>
      <c r="AM18" s="27"/>
      <c r="AN18" s="89" t="s">
        <v>191</v>
      </c>
      <c r="AO18" s="182"/>
      <c r="AP18" s="439">
        <f t="shared" si="1"/>
        <v>90</v>
      </c>
      <c r="AR18" s="113" t="str">
        <f t="shared" si="9"/>
        <v/>
      </c>
      <c r="AS18" s="114"/>
      <c r="AT18" s="55"/>
      <c r="AU18" s="46"/>
      <c r="AV18" s="46"/>
      <c r="AW18" s="44"/>
      <c r="AX18" s="55"/>
      <c r="AY18" s="55"/>
      <c r="AZ18" s="55"/>
      <c r="BA18" s="56"/>
      <c r="BB18" s="190" t="str">
        <f t="shared" si="2"/>
        <v/>
      </c>
      <c r="BC18" s="112"/>
      <c r="BD18" s="55"/>
      <c r="BE18" s="115" t="str">
        <f t="shared" si="10"/>
        <v/>
      </c>
      <c r="BF18" s="192"/>
    </row>
    <row r="19" spans="1:58" ht="17.100000000000001" customHeight="1">
      <c r="A19" s="192"/>
      <c r="B19" s="952"/>
      <c r="C19" s="953"/>
      <c r="D19" s="960"/>
      <c r="E19" s="961"/>
      <c r="F19" s="500"/>
      <c r="G19" s="590" t="s">
        <v>41</v>
      </c>
      <c r="H19" s="561">
        <f t="shared" si="3"/>
        <v>10</v>
      </c>
      <c r="I19" s="942"/>
      <c r="J19" s="962"/>
      <c r="K19" s="942">
        <v>10</v>
      </c>
      <c r="L19" s="962"/>
      <c r="M19" s="561">
        <f t="shared" ref="M19" si="11">H19*30</f>
        <v>300</v>
      </c>
      <c r="N19" s="562">
        <f t="shared" si="4"/>
        <v>225</v>
      </c>
      <c r="O19" s="563" t="s">
        <v>25</v>
      </c>
      <c r="P19" s="591" t="s">
        <v>191</v>
      </c>
      <c r="Q19" s="565"/>
      <c r="R19" s="566" t="s">
        <v>191</v>
      </c>
      <c r="S19" s="592" t="s">
        <v>191</v>
      </c>
      <c r="T19" s="593"/>
      <c r="U19" s="594"/>
      <c r="V19" s="595" t="str">
        <f t="shared" si="8"/>
        <v/>
      </c>
      <c r="W19" s="596" t="str">
        <f t="shared" si="0"/>
        <v/>
      </c>
      <c r="X19" s="499"/>
      <c r="Y19" s="61" t="s">
        <v>58</v>
      </c>
      <c r="Z19" s="62" t="s">
        <v>58</v>
      </c>
      <c r="AA19" s="491"/>
      <c r="AB19" s="64" t="s">
        <v>58</v>
      </c>
      <c r="AC19" s="64" t="s">
        <v>58</v>
      </c>
      <c r="AD19" s="62" t="s">
        <v>58</v>
      </c>
      <c r="AE19" s="63"/>
      <c r="AF19" s="64"/>
      <c r="AG19" s="64"/>
      <c r="AH19" s="64"/>
      <c r="AI19" s="62" t="s">
        <v>58</v>
      </c>
      <c r="AJ19" s="63"/>
      <c r="AK19" s="64" t="s">
        <v>58</v>
      </c>
      <c r="AL19" s="65" t="s">
        <v>58</v>
      </c>
      <c r="AM19" s="27"/>
      <c r="AN19" s="492" t="s">
        <v>191</v>
      </c>
      <c r="AO19" s="493"/>
      <c r="AP19" s="440">
        <f t="shared" si="1"/>
        <v>300</v>
      </c>
      <c r="AR19" s="97" t="str">
        <f t="shared" si="9"/>
        <v/>
      </c>
      <c r="AS19" s="71"/>
      <c r="AT19" s="69"/>
      <c r="AU19" s="70"/>
      <c r="AV19" s="70"/>
      <c r="AW19" s="71"/>
      <c r="AX19" s="69"/>
      <c r="AY19" s="69"/>
      <c r="AZ19" s="69"/>
      <c r="BA19" s="72"/>
      <c r="BB19" s="187" t="str">
        <f t="shared" si="2"/>
        <v/>
      </c>
      <c r="BC19" s="133"/>
      <c r="BD19" s="69"/>
      <c r="BE19" s="134" t="str">
        <f t="shared" si="10"/>
        <v/>
      </c>
      <c r="BF19" s="192"/>
    </row>
    <row r="20" spans="1:58" ht="17.100000000000001" customHeight="1">
      <c r="A20" s="192"/>
      <c r="B20" s="952"/>
      <c r="C20" s="953"/>
      <c r="D20" s="963" t="s">
        <v>250</v>
      </c>
      <c r="E20" s="964"/>
      <c r="F20" s="553"/>
      <c r="G20" s="597" t="s">
        <v>52</v>
      </c>
      <c r="H20" s="598">
        <f t="shared" si="3"/>
        <v>2</v>
      </c>
      <c r="I20" s="969">
        <v>2</v>
      </c>
      <c r="J20" s="970"/>
      <c r="K20" s="969"/>
      <c r="L20" s="970"/>
      <c r="M20" s="599">
        <f t="shared" si="7"/>
        <v>60</v>
      </c>
      <c r="N20" s="600">
        <f t="shared" si="4"/>
        <v>45</v>
      </c>
      <c r="O20" s="601" t="s">
        <v>178</v>
      </c>
      <c r="P20" s="602" t="s">
        <v>64</v>
      </c>
      <c r="Q20" s="603" t="s">
        <v>0</v>
      </c>
      <c r="R20" s="604"/>
      <c r="S20" s="605" t="s">
        <v>191</v>
      </c>
      <c r="T20" s="606"/>
      <c r="U20" s="607" t="str">
        <f t="shared" ref="U20:U25" si="12">IF($W20="○",$N20,"")</f>
        <v/>
      </c>
      <c r="V20" s="608"/>
      <c r="W20" s="609" t="str">
        <f t="shared" si="0"/>
        <v/>
      </c>
      <c r="X20" s="77"/>
      <c r="Y20" s="303"/>
      <c r="Z20" s="232"/>
      <c r="AA20" s="231" t="s">
        <v>207</v>
      </c>
      <c r="AB20" s="327"/>
      <c r="AC20" s="327"/>
      <c r="AD20" s="232"/>
      <c r="AE20" s="231"/>
      <c r="AF20" s="327"/>
      <c r="AG20" s="327"/>
      <c r="AH20" s="327"/>
      <c r="AI20" s="232"/>
      <c r="AJ20" s="231"/>
      <c r="AK20" s="327"/>
      <c r="AL20" s="352"/>
      <c r="AM20" s="27"/>
      <c r="AN20" s="107" t="s">
        <v>191</v>
      </c>
      <c r="AO20" s="180"/>
      <c r="AP20" s="441">
        <f t="shared" si="1"/>
        <v>60</v>
      </c>
      <c r="AQ20" s="153"/>
      <c r="AR20" s="494" t="str">
        <f t="shared" si="9"/>
        <v/>
      </c>
      <c r="AS20" s="495"/>
      <c r="AT20" s="110"/>
      <c r="AU20" s="496"/>
      <c r="AV20" s="496"/>
      <c r="AW20" s="488"/>
      <c r="AX20" s="497"/>
      <c r="AY20" s="497"/>
      <c r="AZ20" s="497"/>
      <c r="BA20" s="490"/>
      <c r="BB20" s="189" t="str">
        <f t="shared" si="2"/>
        <v/>
      </c>
      <c r="BC20" s="498"/>
      <c r="BD20" s="489" t="str">
        <f t="shared" ref="BD20:BD25" si="13">IF(ISNUMBER($AO20),IF(AND($AO20&gt;=60,$AO20&lt;=100),$AP20*45/60,""),"")</f>
        <v/>
      </c>
      <c r="BE20" s="490"/>
      <c r="BF20" s="192"/>
    </row>
    <row r="21" spans="1:58" ht="17.100000000000001" customHeight="1">
      <c r="A21" s="192"/>
      <c r="B21" s="952"/>
      <c r="C21" s="953"/>
      <c r="D21" s="965"/>
      <c r="E21" s="966"/>
      <c r="F21" s="553"/>
      <c r="G21" s="610" t="s">
        <v>128</v>
      </c>
      <c r="H21" s="611">
        <f t="shared" si="3"/>
        <v>2</v>
      </c>
      <c r="I21" s="940">
        <v>2</v>
      </c>
      <c r="J21" s="941"/>
      <c r="K21" s="940"/>
      <c r="L21" s="941"/>
      <c r="M21" s="525">
        <f t="shared" si="7"/>
        <v>60</v>
      </c>
      <c r="N21" s="612">
        <f t="shared" si="4"/>
        <v>45</v>
      </c>
      <c r="O21" s="613" t="s">
        <v>178</v>
      </c>
      <c r="P21" s="528" t="s">
        <v>64</v>
      </c>
      <c r="Q21" s="555" t="s">
        <v>0</v>
      </c>
      <c r="R21" s="556"/>
      <c r="S21" s="557" t="s">
        <v>191</v>
      </c>
      <c r="T21" s="614"/>
      <c r="U21" s="615" t="str">
        <f t="shared" si="12"/>
        <v/>
      </c>
      <c r="V21" s="616"/>
      <c r="W21" s="589" t="str">
        <f t="shared" si="0"/>
        <v/>
      </c>
      <c r="X21" s="77"/>
      <c r="Y21" s="37"/>
      <c r="Z21" s="38"/>
      <c r="AA21" s="39" t="s">
        <v>207</v>
      </c>
      <c r="AB21" s="40"/>
      <c r="AC21" s="40"/>
      <c r="AD21" s="38"/>
      <c r="AE21" s="39"/>
      <c r="AF21" s="40"/>
      <c r="AG21" s="40"/>
      <c r="AH21" s="40"/>
      <c r="AI21" s="38"/>
      <c r="AJ21" s="39"/>
      <c r="AK21" s="40"/>
      <c r="AL21" s="41"/>
      <c r="AM21" s="27"/>
      <c r="AN21" s="89" t="s">
        <v>191</v>
      </c>
      <c r="AO21" s="175"/>
      <c r="AP21" s="439">
        <f t="shared" si="1"/>
        <v>60</v>
      </c>
      <c r="AQ21" s="153"/>
      <c r="AR21" s="43" t="str">
        <f t="shared" si="9"/>
        <v/>
      </c>
      <c r="AS21" s="44"/>
      <c r="AT21" s="55"/>
      <c r="AU21" s="90"/>
      <c r="AV21" s="90"/>
      <c r="AW21" s="86"/>
      <c r="AX21" s="91"/>
      <c r="AY21" s="91"/>
      <c r="AZ21" s="91"/>
      <c r="BA21" s="88"/>
      <c r="BB21" s="186" t="str">
        <f t="shared" si="2"/>
        <v/>
      </c>
      <c r="BC21" s="92"/>
      <c r="BD21" s="87" t="str">
        <f t="shared" si="13"/>
        <v/>
      </c>
      <c r="BE21" s="88"/>
      <c r="BF21" s="192"/>
    </row>
    <row r="22" spans="1:58" ht="17.100000000000001" customHeight="1">
      <c r="A22" s="192"/>
      <c r="B22" s="952"/>
      <c r="C22" s="953"/>
      <c r="D22" s="965"/>
      <c r="E22" s="966"/>
      <c r="F22" s="553"/>
      <c r="G22" s="617" t="s">
        <v>170</v>
      </c>
      <c r="H22" s="618">
        <f t="shared" si="3"/>
        <v>2</v>
      </c>
      <c r="I22" s="942">
        <v>2</v>
      </c>
      <c r="J22" s="943"/>
      <c r="K22" s="942"/>
      <c r="L22" s="943"/>
      <c r="M22" s="525">
        <f t="shared" si="7"/>
        <v>60</v>
      </c>
      <c r="N22" s="619">
        <f t="shared" si="4"/>
        <v>45</v>
      </c>
      <c r="O22" s="620" t="s">
        <v>178</v>
      </c>
      <c r="P22" s="564" t="s">
        <v>212</v>
      </c>
      <c r="Q22" s="565" t="s">
        <v>0</v>
      </c>
      <c r="R22" s="566"/>
      <c r="S22" s="567" t="s">
        <v>191</v>
      </c>
      <c r="T22" s="621"/>
      <c r="U22" s="622" t="str">
        <f t="shared" si="12"/>
        <v/>
      </c>
      <c r="V22" s="623"/>
      <c r="W22" s="624" t="str">
        <f t="shared" si="0"/>
        <v/>
      </c>
      <c r="X22" s="77"/>
      <c r="Y22" s="61"/>
      <c r="Z22" s="62"/>
      <c r="AA22" s="63" t="s">
        <v>207</v>
      </c>
      <c r="AB22" s="64"/>
      <c r="AC22" s="64"/>
      <c r="AD22" s="62"/>
      <c r="AE22" s="63"/>
      <c r="AF22" s="64"/>
      <c r="AG22" s="64"/>
      <c r="AH22" s="64"/>
      <c r="AI22" s="62"/>
      <c r="AJ22" s="63"/>
      <c r="AK22" s="64"/>
      <c r="AL22" s="65"/>
      <c r="AM22" s="27"/>
      <c r="AN22" s="96" t="s">
        <v>191</v>
      </c>
      <c r="AO22" s="177"/>
      <c r="AP22" s="440">
        <f t="shared" si="1"/>
        <v>60</v>
      </c>
      <c r="AQ22" s="153"/>
      <c r="AR22" s="97" t="str">
        <f t="shared" si="9"/>
        <v/>
      </c>
      <c r="AS22" s="71"/>
      <c r="AT22" s="69"/>
      <c r="AU22" s="98"/>
      <c r="AV22" s="98"/>
      <c r="AW22" s="93"/>
      <c r="AX22" s="99"/>
      <c r="AY22" s="99"/>
      <c r="AZ22" s="99"/>
      <c r="BA22" s="95"/>
      <c r="BB22" s="187" t="str">
        <f t="shared" si="2"/>
        <v/>
      </c>
      <c r="BC22" s="100"/>
      <c r="BD22" s="94" t="str">
        <f t="shared" si="13"/>
        <v/>
      </c>
      <c r="BE22" s="95"/>
      <c r="BF22" s="192"/>
    </row>
    <row r="23" spans="1:58" ht="17.100000000000001" customHeight="1">
      <c r="A23" s="192"/>
      <c r="B23" s="952"/>
      <c r="C23" s="953"/>
      <c r="D23" s="965"/>
      <c r="E23" s="966"/>
      <c r="F23" s="553"/>
      <c r="G23" s="625" t="s">
        <v>174</v>
      </c>
      <c r="H23" s="512">
        <f t="shared" si="3"/>
        <v>3</v>
      </c>
      <c r="I23" s="944">
        <v>3</v>
      </c>
      <c r="J23" s="945"/>
      <c r="K23" s="946"/>
      <c r="L23" s="947"/>
      <c r="M23" s="512">
        <f t="shared" si="7"/>
        <v>90</v>
      </c>
      <c r="N23" s="513">
        <f t="shared" si="4"/>
        <v>67.5</v>
      </c>
      <c r="O23" s="514" t="s">
        <v>137</v>
      </c>
      <c r="P23" s="547" t="s">
        <v>191</v>
      </c>
      <c r="Q23" s="548" t="s">
        <v>75</v>
      </c>
      <c r="R23" s="549"/>
      <c r="S23" s="518" t="s">
        <v>217</v>
      </c>
      <c r="T23" s="576"/>
      <c r="U23" s="615" t="str">
        <f t="shared" si="12"/>
        <v/>
      </c>
      <c r="V23" s="534"/>
      <c r="W23" s="579" t="str">
        <f t="shared" si="0"/>
        <v/>
      </c>
      <c r="X23" s="77"/>
      <c r="Y23" s="78"/>
      <c r="Z23" s="79"/>
      <c r="AA23" s="101"/>
      <c r="AB23" s="81" t="s">
        <v>58</v>
      </c>
      <c r="AC23" s="81"/>
      <c r="AD23" s="79"/>
      <c r="AE23" s="80"/>
      <c r="AF23" s="81"/>
      <c r="AG23" s="81"/>
      <c r="AH23" s="81"/>
      <c r="AI23" s="79"/>
      <c r="AJ23" s="80"/>
      <c r="AK23" s="81"/>
      <c r="AL23" s="82"/>
      <c r="AM23" s="27"/>
      <c r="AN23" s="83" t="s">
        <v>217</v>
      </c>
      <c r="AO23" s="173"/>
      <c r="AP23" s="438">
        <f t="shared" si="1"/>
        <v>90</v>
      </c>
      <c r="AQ23" s="153"/>
      <c r="AR23" s="102" t="str">
        <f t="shared" si="9"/>
        <v/>
      </c>
      <c r="AS23" s="84"/>
      <c r="AT23" s="85"/>
      <c r="AU23" s="103"/>
      <c r="AV23" s="103"/>
      <c r="AW23" s="84"/>
      <c r="AX23" s="74" t="str">
        <f>IF(ISNUMBER($AO23),IF(AND($AO23&gt;=60,$AO23&lt;=100),"●",""),"")</f>
        <v/>
      </c>
      <c r="AY23" s="85"/>
      <c r="AZ23" s="85"/>
      <c r="BA23" s="104"/>
      <c r="BB23" s="189" t="str">
        <f t="shared" si="2"/>
        <v/>
      </c>
      <c r="BC23" s="105"/>
      <c r="BD23" s="75" t="str">
        <f t="shared" si="13"/>
        <v/>
      </c>
      <c r="BE23" s="76"/>
      <c r="BF23" s="192"/>
    </row>
    <row r="24" spans="1:58" ht="17.100000000000001" customHeight="1">
      <c r="A24" s="192"/>
      <c r="B24" s="952"/>
      <c r="C24" s="953"/>
      <c r="D24" s="965"/>
      <c r="E24" s="966"/>
      <c r="F24" s="553"/>
      <c r="G24" s="626" t="s">
        <v>96</v>
      </c>
      <c r="H24" s="525">
        <f t="shared" si="3"/>
        <v>2</v>
      </c>
      <c r="I24" s="948">
        <v>2</v>
      </c>
      <c r="J24" s="941"/>
      <c r="K24" s="940"/>
      <c r="L24" s="949"/>
      <c r="M24" s="525">
        <f t="shared" si="7"/>
        <v>60</v>
      </c>
      <c r="N24" s="526">
        <f t="shared" si="4"/>
        <v>45</v>
      </c>
      <c r="O24" s="527" t="s">
        <v>137</v>
      </c>
      <c r="P24" s="627" t="s">
        <v>191</v>
      </c>
      <c r="Q24" s="603" t="s">
        <v>75</v>
      </c>
      <c r="R24" s="604"/>
      <c r="S24" s="605" t="s">
        <v>217</v>
      </c>
      <c r="T24" s="586"/>
      <c r="U24" s="615" t="str">
        <f t="shared" si="12"/>
        <v/>
      </c>
      <c r="V24" s="534"/>
      <c r="W24" s="609" t="str">
        <f t="shared" si="0"/>
        <v/>
      </c>
      <c r="X24" s="77"/>
      <c r="Y24" s="37"/>
      <c r="Z24" s="38"/>
      <c r="AA24" s="106"/>
      <c r="AB24" s="40" t="s">
        <v>191</v>
      </c>
      <c r="AC24" s="40"/>
      <c r="AD24" s="38"/>
      <c r="AE24" s="39"/>
      <c r="AF24" s="40"/>
      <c r="AG24" s="40"/>
      <c r="AH24" s="40"/>
      <c r="AI24" s="38"/>
      <c r="AJ24" s="39"/>
      <c r="AK24" s="40"/>
      <c r="AL24" s="41"/>
      <c r="AM24" s="27"/>
      <c r="AN24" s="107" t="s">
        <v>217</v>
      </c>
      <c r="AO24" s="179"/>
      <c r="AP24" s="441">
        <f t="shared" si="1"/>
        <v>60</v>
      </c>
      <c r="AQ24" s="153"/>
      <c r="AR24" s="108" t="str">
        <f t="shared" si="9"/>
        <v/>
      </c>
      <c r="AS24" s="109"/>
      <c r="AT24" s="110"/>
      <c r="AU24" s="111"/>
      <c r="AV24" s="111"/>
      <c r="AW24" s="44"/>
      <c r="AX24" s="51" t="str">
        <f>IF(ISNUMBER($AO24),IF(AND($AO24&gt;=60,$AO24&lt;=100),"●",""),"")</f>
        <v/>
      </c>
      <c r="AY24" s="55"/>
      <c r="AZ24" s="55"/>
      <c r="BA24" s="56"/>
      <c r="BB24" s="189" t="str">
        <f t="shared" si="2"/>
        <v/>
      </c>
      <c r="BC24" s="112"/>
      <c r="BD24" s="87" t="str">
        <f t="shared" si="13"/>
        <v/>
      </c>
      <c r="BE24" s="88"/>
      <c r="BF24" s="192"/>
    </row>
    <row r="25" spans="1:58" ht="17.100000000000001" customHeight="1">
      <c r="A25" s="192"/>
      <c r="B25" s="952"/>
      <c r="C25" s="953"/>
      <c r="D25" s="965"/>
      <c r="E25" s="966"/>
      <c r="F25" s="553"/>
      <c r="G25" s="597" t="s">
        <v>97</v>
      </c>
      <c r="H25" s="525">
        <f t="shared" si="3"/>
        <v>2</v>
      </c>
      <c r="I25" s="628">
        <v>2</v>
      </c>
      <c r="J25" s="721"/>
      <c r="K25" s="940"/>
      <c r="L25" s="949"/>
      <c r="M25" s="525">
        <f>H25*15</f>
        <v>30</v>
      </c>
      <c r="N25" s="526">
        <f t="shared" si="4"/>
        <v>22.5</v>
      </c>
      <c r="O25" s="527" t="s">
        <v>137</v>
      </c>
      <c r="P25" s="585" t="s">
        <v>191</v>
      </c>
      <c r="Q25" s="555" t="s">
        <v>75</v>
      </c>
      <c r="R25" s="556"/>
      <c r="S25" s="557" t="s">
        <v>217</v>
      </c>
      <c r="T25" s="586"/>
      <c r="U25" s="615" t="str">
        <f t="shared" si="12"/>
        <v/>
      </c>
      <c r="V25" s="534"/>
      <c r="W25" s="589" t="str">
        <f t="shared" si="0"/>
        <v/>
      </c>
      <c r="X25" s="77"/>
      <c r="Y25" s="37"/>
      <c r="Z25" s="38"/>
      <c r="AA25" s="106"/>
      <c r="AB25" s="40" t="s">
        <v>58</v>
      </c>
      <c r="AC25" s="40"/>
      <c r="AD25" s="38"/>
      <c r="AE25" s="39"/>
      <c r="AF25" s="40"/>
      <c r="AG25" s="40"/>
      <c r="AH25" s="40"/>
      <c r="AI25" s="38"/>
      <c r="AJ25" s="39"/>
      <c r="AK25" s="40"/>
      <c r="AL25" s="41"/>
      <c r="AM25" s="27"/>
      <c r="AN25" s="89" t="s">
        <v>217</v>
      </c>
      <c r="AO25" s="180"/>
      <c r="AP25" s="439">
        <f t="shared" si="1"/>
        <v>30</v>
      </c>
      <c r="AQ25" s="153"/>
      <c r="AR25" s="113" t="str">
        <f t="shared" si="9"/>
        <v/>
      </c>
      <c r="AS25" s="114"/>
      <c r="AT25" s="55"/>
      <c r="AU25" s="46"/>
      <c r="AV25" s="46"/>
      <c r="AW25" s="44"/>
      <c r="AX25" s="51" t="str">
        <f>IF(ISNUMBER($AO25),IF(AND($AO25&gt;=60,$AO25&lt;=100),"●",""),"")</f>
        <v/>
      </c>
      <c r="AY25" s="55"/>
      <c r="AZ25" s="55"/>
      <c r="BA25" s="56"/>
      <c r="BB25" s="186" t="str">
        <f t="shared" si="2"/>
        <v/>
      </c>
      <c r="BC25" s="112"/>
      <c r="BD25" s="87" t="str">
        <f t="shared" si="13"/>
        <v/>
      </c>
      <c r="BE25" s="88"/>
      <c r="BF25" s="192"/>
    </row>
    <row r="26" spans="1:58" ht="17.100000000000001" customHeight="1">
      <c r="A26" s="192"/>
      <c r="B26" s="952"/>
      <c r="C26" s="953"/>
      <c r="D26" s="965"/>
      <c r="E26" s="966"/>
      <c r="F26" s="553"/>
      <c r="G26" s="610" t="s">
        <v>98</v>
      </c>
      <c r="H26" s="525">
        <f t="shared" si="3"/>
        <v>2</v>
      </c>
      <c r="I26" s="628"/>
      <c r="J26" s="629">
        <v>2</v>
      </c>
      <c r="K26" s="940"/>
      <c r="L26" s="949"/>
      <c r="M26" s="525">
        <f>H26*15</f>
        <v>30</v>
      </c>
      <c r="N26" s="526">
        <f t="shared" si="4"/>
        <v>22.5</v>
      </c>
      <c r="O26" s="527" t="s">
        <v>137</v>
      </c>
      <c r="P26" s="528" t="s">
        <v>191</v>
      </c>
      <c r="Q26" s="603" t="s">
        <v>218</v>
      </c>
      <c r="R26" s="604"/>
      <c r="S26" s="605" t="s">
        <v>219</v>
      </c>
      <c r="T26" s="586"/>
      <c r="U26" s="587"/>
      <c r="V26" s="588" t="str">
        <f t="shared" ref="V26:V32" si="14">IF($W26="○",$N26,"")</f>
        <v/>
      </c>
      <c r="W26" s="609" t="str">
        <f t="shared" si="0"/>
        <v/>
      </c>
      <c r="X26" s="77"/>
      <c r="Y26" s="37"/>
      <c r="Z26" s="38"/>
      <c r="AA26" s="106"/>
      <c r="AB26" s="40" t="s">
        <v>191</v>
      </c>
      <c r="AC26" s="40"/>
      <c r="AD26" s="38"/>
      <c r="AE26" s="39"/>
      <c r="AF26" s="40"/>
      <c r="AG26" s="40"/>
      <c r="AH26" s="40"/>
      <c r="AI26" s="38"/>
      <c r="AJ26" s="39"/>
      <c r="AK26" s="40"/>
      <c r="AL26" s="41"/>
      <c r="AM26" s="27"/>
      <c r="AN26" s="107" t="s">
        <v>219</v>
      </c>
      <c r="AO26" s="175"/>
      <c r="AP26" s="439">
        <f t="shared" si="1"/>
        <v>30</v>
      </c>
      <c r="AQ26" s="153"/>
      <c r="AR26" s="116" t="str">
        <f t="shared" si="9"/>
        <v/>
      </c>
      <c r="AS26" s="44"/>
      <c r="AT26" s="110"/>
      <c r="AU26" s="111"/>
      <c r="AV26" s="111"/>
      <c r="AW26" s="44"/>
      <c r="AX26" s="55"/>
      <c r="AY26" s="51" t="str">
        <f>IF(ISNUMBER($AO26),IF(AND($AO26&gt;=60,$AO26&lt;=100),"●",""),"")</f>
        <v/>
      </c>
      <c r="AZ26" s="55"/>
      <c r="BA26" s="56"/>
      <c r="BB26" s="189" t="str">
        <f t="shared" si="2"/>
        <v/>
      </c>
      <c r="BC26" s="112"/>
      <c r="BD26" s="55"/>
      <c r="BE26" s="115" t="str">
        <f t="shared" ref="BE26:BE39" si="15">IF(ISNUMBER($AO26),IF(AND($AO26&gt;=60,$AO26&lt;=100),$AP26*45/60,""),"")</f>
        <v/>
      </c>
      <c r="BF26" s="192"/>
    </row>
    <row r="27" spans="1:58" ht="17.100000000000001" customHeight="1">
      <c r="A27" s="192"/>
      <c r="B27" s="952"/>
      <c r="C27" s="953"/>
      <c r="D27" s="965"/>
      <c r="E27" s="966"/>
      <c r="F27" s="553"/>
      <c r="G27" s="630" t="s">
        <v>99</v>
      </c>
      <c r="H27" s="525">
        <f t="shared" si="3"/>
        <v>2</v>
      </c>
      <c r="I27" s="940"/>
      <c r="J27" s="941"/>
      <c r="K27" s="583">
        <v>2</v>
      </c>
      <c r="L27" s="720"/>
      <c r="M27" s="525">
        <f>H27*15</f>
        <v>30</v>
      </c>
      <c r="N27" s="526">
        <f t="shared" si="4"/>
        <v>22.5</v>
      </c>
      <c r="O27" s="527" t="s">
        <v>137</v>
      </c>
      <c r="P27" s="627" t="s">
        <v>191</v>
      </c>
      <c r="Q27" s="603" t="s">
        <v>218</v>
      </c>
      <c r="R27" s="604"/>
      <c r="S27" s="605" t="s">
        <v>219</v>
      </c>
      <c r="T27" s="586"/>
      <c r="U27" s="587"/>
      <c r="V27" s="588" t="str">
        <f t="shared" si="14"/>
        <v/>
      </c>
      <c r="W27" s="609" t="str">
        <f t="shared" si="0"/>
        <v/>
      </c>
      <c r="X27" s="77"/>
      <c r="Y27" s="37"/>
      <c r="Z27" s="38"/>
      <c r="AA27" s="106"/>
      <c r="AB27" s="40" t="s">
        <v>191</v>
      </c>
      <c r="AC27" s="40"/>
      <c r="AD27" s="38"/>
      <c r="AE27" s="39"/>
      <c r="AF27" s="40"/>
      <c r="AG27" s="40"/>
      <c r="AH27" s="40"/>
      <c r="AI27" s="38"/>
      <c r="AJ27" s="39"/>
      <c r="AK27" s="40"/>
      <c r="AL27" s="41"/>
      <c r="AM27" s="27"/>
      <c r="AN27" s="107" t="s">
        <v>219</v>
      </c>
      <c r="AO27" s="181"/>
      <c r="AP27" s="439">
        <f t="shared" si="1"/>
        <v>30</v>
      </c>
      <c r="AQ27" s="153"/>
      <c r="AR27" s="108" t="str">
        <f t="shared" si="9"/>
        <v/>
      </c>
      <c r="AS27" s="109"/>
      <c r="AT27" s="110"/>
      <c r="AU27" s="111"/>
      <c r="AV27" s="111"/>
      <c r="AW27" s="44"/>
      <c r="AX27" s="55"/>
      <c r="AY27" s="51" t="str">
        <f>IF(ISNUMBER($AO27),IF(AND($AO27&gt;=60,$AO27&lt;=100),"●",""),"")</f>
        <v/>
      </c>
      <c r="AZ27" s="55"/>
      <c r="BA27" s="56"/>
      <c r="BB27" s="189" t="str">
        <f t="shared" si="2"/>
        <v/>
      </c>
      <c r="BC27" s="112"/>
      <c r="BD27" s="55"/>
      <c r="BE27" s="115" t="str">
        <f t="shared" si="15"/>
        <v/>
      </c>
      <c r="BF27" s="192"/>
    </row>
    <row r="28" spans="1:58" ht="17.100000000000001" customHeight="1">
      <c r="A28" s="192"/>
      <c r="B28" s="952"/>
      <c r="C28" s="953"/>
      <c r="D28" s="965"/>
      <c r="E28" s="966"/>
      <c r="F28" s="553"/>
      <c r="G28" s="631" t="s">
        <v>100</v>
      </c>
      <c r="H28" s="525">
        <f t="shared" si="3"/>
        <v>2</v>
      </c>
      <c r="I28" s="948">
        <v>2</v>
      </c>
      <c r="J28" s="941"/>
      <c r="K28" s="940"/>
      <c r="L28" s="949"/>
      <c r="M28" s="525">
        <f t="shared" si="7"/>
        <v>60</v>
      </c>
      <c r="N28" s="526">
        <f t="shared" si="4"/>
        <v>45</v>
      </c>
      <c r="O28" s="527" t="s">
        <v>137</v>
      </c>
      <c r="P28" s="627" t="s">
        <v>191</v>
      </c>
      <c r="Q28" s="603" t="s">
        <v>28</v>
      </c>
      <c r="R28" s="604"/>
      <c r="S28" s="605" t="s">
        <v>29</v>
      </c>
      <c r="T28" s="586"/>
      <c r="U28" s="587"/>
      <c r="V28" s="588" t="str">
        <f t="shared" si="14"/>
        <v/>
      </c>
      <c r="W28" s="589" t="str">
        <f t="shared" si="0"/>
        <v/>
      </c>
      <c r="X28" s="77"/>
      <c r="Y28" s="37"/>
      <c r="Z28" s="38"/>
      <c r="AA28" s="106"/>
      <c r="AB28" s="40" t="s">
        <v>191</v>
      </c>
      <c r="AC28" s="40"/>
      <c r="AD28" s="38"/>
      <c r="AE28" s="39"/>
      <c r="AF28" s="40"/>
      <c r="AG28" s="40"/>
      <c r="AH28" s="40"/>
      <c r="AI28" s="38"/>
      <c r="AJ28" s="39"/>
      <c r="AK28" s="40"/>
      <c r="AL28" s="41"/>
      <c r="AM28" s="27"/>
      <c r="AN28" s="107" t="s">
        <v>29</v>
      </c>
      <c r="AO28" s="182"/>
      <c r="AP28" s="439">
        <f t="shared" si="1"/>
        <v>60</v>
      </c>
      <c r="AQ28" s="153"/>
      <c r="AR28" s="108" t="str">
        <f t="shared" si="9"/>
        <v/>
      </c>
      <c r="AS28" s="109"/>
      <c r="AT28" s="110"/>
      <c r="AU28" s="111"/>
      <c r="AV28" s="111"/>
      <c r="AW28" s="58" t="str">
        <f>IF(ISNUMBER($AO28),IF(AND($AO28&gt;=60,$AO28&lt;=100),"●",""),"")</f>
        <v/>
      </c>
      <c r="AX28" s="55"/>
      <c r="AY28" s="55"/>
      <c r="AZ28" s="55"/>
      <c r="BA28" s="56"/>
      <c r="BB28" s="189" t="str">
        <f t="shared" si="2"/>
        <v/>
      </c>
      <c r="BC28" s="112"/>
      <c r="BD28" s="55"/>
      <c r="BE28" s="115" t="str">
        <f t="shared" si="15"/>
        <v/>
      </c>
      <c r="BF28" s="192"/>
    </row>
    <row r="29" spans="1:58" ht="17.100000000000001" customHeight="1">
      <c r="A29" s="192"/>
      <c r="B29" s="952"/>
      <c r="C29" s="953"/>
      <c r="D29" s="965"/>
      <c r="E29" s="966"/>
      <c r="F29" s="553"/>
      <c r="G29" s="631" t="s">
        <v>154</v>
      </c>
      <c r="H29" s="525">
        <f t="shared" si="3"/>
        <v>2</v>
      </c>
      <c r="I29" s="948">
        <v>2</v>
      </c>
      <c r="J29" s="941"/>
      <c r="K29" s="940"/>
      <c r="L29" s="949"/>
      <c r="M29" s="525">
        <f t="shared" si="7"/>
        <v>60</v>
      </c>
      <c r="N29" s="526">
        <f t="shared" si="4"/>
        <v>45</v>
      </c>
      <c r="O29" s="527" t="s">
        <v>137</v>
      </c>
      <c r="P29" s="632" t="s">
        <v>191</v>
      </c>
      <c r="Q29" s="555" t="s">
        <v>28</v>
      </c>
      <c r="R29" s="556"/>
      <c r="S29" s="557" t="s">
        <v>29</v>
      </c>
      <c r="T29" s="586"/>
      <c r="U29" s="587"/>
      <c r="V29" s="588" t="str">
        <f t="shared" si="14"/>
        <v/>
      </c>
      <c r="W29" s="589" t="str">
        <f t="shared" si="0"/>
        <v/>
      </c>
      <c r="X29" s="77"/>
      <c r="Y29" s="37"/>
      <c r="Z29" s="38"/>
      <c r="AA29" s="106"/>
      <c r="AB29" s="40" t="s">
        <v>191</v>
      </c>
      <c r="AC29" s="40"/>
      <c r="AD29" s="38"/>
      <c r="AE29" s="39"/>
      <c r="AF29" s="40"/>
      <c r="AG29" s="40"/>
      <c r="AH29" s="40"/>
      <c r="AI29" s="38"/>
      <c r="AJ29" s="39"/>
      <c r="AK29" s="40"/>
      <c r="AL29" s="41"/>
      <c r="AM29" s="27"/>
      <c r="AN29" s="89" t="s">
        <v>29</v>
      </c>
      <c r="AO29" s="182"/>
      <c r="AP29" s="439">
        <f t="shared" si="1"/>
        <v>60</v>
      </c>
      <c r="AQ29" s="153"/>
      <c r="AR29" s="117" t="str">
        <f t="shared" si="9"/>
        <v/>
      </c>
      <c r="AS29" s="118"/>
      <c r="AT29" s="55"/>
      <c r="AU29" s="46"/>
      <c r="AV29" s="46"/>
      <c r="AW29" s="58" t="str">
        <f>IF(ISNUMBER($AO29),IF(AND($AO29&gt;=60,$AO29&lt;=100),"●",""),"")</f>
        <v/>
      </c>
      <c r="AX29" s="55"/>
      <c r="AY29" s="55"/>
      <c r="AZ29" s="55"/>
      <c r="BA29" s="56"/>
      <c r="BB29" s="189" t="str">
        <f t="shared" si="2"/>
        <v/>
      </c>
      <c r="BC29" s="112"/>
      <c r="BD29" s="55"/>
      <c r="BE29" s="115" t="str">
        <f t="shared" si="15"/>
        <v/>
      </c>
      <c r="BF29" s="192"/>
    </row>
    <row r="30" spans="1:58" ht="17.100000000000001" customHeight="1">
      <c r="A30" s="192"/>
      <c r="B30" s="952"/>
      <c r="C30" s="953"/>
      <c r="D30" s="965"/>
      <c r="E30" s="966"/>
      <c r="F30" s="553"/>
      <c r="G30" s="631" t="s">
        <v>86</v>
      </c>
      <c r="H30" s="525">
        <f t="shared" si="3"/>
        <v>2</v>
      </c>
      <c r="I30" s="940"/>
      <c r="J30" s="941"/>
      <c r="K30" s="719"/>
      <c r="L30" s="634">
        <v>2</v>
      </c>
      <c r="M30" s="525">
        <f>H30*15</f>
        <v>30</v>
      </c>
      <c r="N30" s="526">
        <f t="shared" si="4"/>
        <v>22.5</v>
      </c>
      <c r="O30" s="527" t="s">
        <v>137</v>
      </c>
      <c r="P30" s="635" t="s">
        <v>191</v>
      </c>
      <c r="Q30" s="636"/>
      <c r="R30" s="637"/>
      <c r="S30" s="531" t="s">
        <v>191</v>
      </c>
      <c r="T30" s="586"/>
      <c r="U30" s="587"/>
      <c r="V30" s="588" t="str">
        <f t="shared" si="14"/>
        <v/>
      </c>
      <c r="W30" s="589" t="str">
        <f t="shared" si="0"/>
        <v/>
      </c>
      <c r="X30" s="77"/>
      <c r="Y30" s="37"/>
      <c r="Z30" s="38"/>
      <c r="AA30" s="106"/>
      <c r="AB30" s="40" t="s">
        <v>191</v>
      </c>
      <c r="AC30" s="40"/>
      <c r="AD30" s="38"/>
      <c r="AE30" s="39"/>
      <c r="AF30" s="40"/>
      <c r="AG30" s="40"/>
      <c r="AH30" s="40"/>
      <c r="AI30" s="38"/>
      <c r="AJ30" s="39"/>
      <c r="AK30" s="40"/>
      <c r="AL30" s="41"/>
      <c r="AM30" s="27"/>
      <c r="AN30" s="119" t="s">
        <v>191</v>
      </c>
      <c r="AO30" s="182"/>
      <c r="AP30" s="439">
        <f t="shared" si="1"/>
        <v>30</v>
      </c>
      <c r="AQ30" s="153"/>
      <c r="AR30" s="120" t="str">
        <f t="shared" si="9"/>
        <v/>
      </c>
      <c r="AS30" s="121"/>
      <c r="AT30" s="48"/>
      <c r="AU30" s="122"/>
      <c r="AV30" s="122"/>
      <c r="AW30" s="44"/>
      <c r="AX30" s="55"/>
      <c r="AY30" s="55"/>
      <c r="AZ30" s="55"/>
      <c r="BA30" s="56"/>
      <c r="BB30" s="189" t="str">
        <f t="shared" si="2"/>
        <v/>
      </c>
      <c r="BC30" s="112"/>
      <c r="BD30" s="55"/>
      <c r="BE30" s="115" t="str">
        <f t="shared" si="15"/>
        <v/>
      </c>
      <c r="BF30" s="192"/>
    </row>
    <row r="31" spans="1:58" ht="17.100000000000001" customHeight="1">
      <c r="A31" s="192"/>
      <c r="B31" s="952"/>
      <c r="C31" s="953"/>
      <c r="D31" s="965"/>
      <c r="E31" s="966"/>
      <c r="F31" s="553"/>
      <c r="G31" s="631" t="s">
        <v>155</v>
      </c>
      <c r="H31" s="525">
        <f t="shared" si="3"/>
        <v>1</v>
      </c>
      <c r="I31" s="628" t="s">
        <v>258</v>
      </c>
      <c r="J31" s="721">
        <v>1</v>
      </c>
      <c r="K31" s="940"/>
      <c r="L31" s="949"/>
      <c r="M31" s="525">
        <f t="shared" si="7"/>
        <v>30</v>
      </c>
      <c r="N31" s="526">
        <f t="shared" si="4"/>
        <v>22.5</v>
      </c>
      <c r="O31" s="527" t="s">
        <v>137</v>
      </c>
      <c r="P31" s="632" t="s">
        <v>191</v>
      </c>
      <c r="Q31" s="638" t="s">
        <v>28</v>
      </c>
      <c r="R31" s="639"/>
      <c r="S31" s="605" t="s">
        <v>29</v>
      </c>
      <c r="T31" s="586"/>
      <c r="U31" s="587"/>
      <c r="V31" s="588" t="str">
        <f t="shared" si="14"/>
        <v/>
      </c>
      <c r="W31" s="589" t="str">
        <f t="shared" si="0"/>
        <v/>
      </c>
      <c r="X31" s="77"/>
      <c r="Y31" s="37"/>
      <c r="Z31" s="38"/>
      <c r="AA31" s="106"/>
      <c r="AB31" s="40" t="s">
        <v>191</v>
      </c>
      <c r="AC31" s="40"/>
      <c r="AD31" s="38"/>
      <c r="AE31" s="39"/>
      <c r="AF31" s="40"/>
      <c r="AG31" s="40"/>
      <c r="AH31" s="40"/>
      <c r="AI31" s="38"/>
      <c r="AJ31" s="39"/>
      <c r="AK31" s="40"/>
      <c r="AL31" s="41"/>
      <c r="AM31" s="27"/>
      <c r="AN31" s="107" t="s">
        <v>29</v>
      </c>
      <c r="AO31" s="182"/>
      <c r="AP31" s="439">
        <f t="shared" si="1"/>
        <v>30</v>
      </c>
      <c r="AQ31" s="153"/>
      <c r="AR31" s="117" t="str">
        <f t="shared" si="9"/>
        <v/>
      </c>
      <c r="AS31" s="118"/>
      <c r="AT31" s="123"/>
      <c r="AU31" s="124"/>
      <c r="AV31" s="124"/>
      <c r="AW31" s="58" t="str">
        <f>IF(ISNUMBER($AO31),IF(AND($AO31&gt;=60,$AO31&lt;=100),"●",""),"")</f>
        <v/>
      </c>
      <c r="AX31" s="55"/>
      <c r="AY31" s="55"/>
      <c r="AZ31" s="55"/>
      <c r="BA31" s="56"/>
      <c r="BB31" s="189" t="str">
        <f t="shared" si="2"/>
        <v/>
      </c>
      <c r="BC31" s="112"/>
      <c r="BD31" s="55"/>
      <c r="BE31" s="115" t="str">
        <f t="shared" si="15"/>
        <v/>
      </c>
      <c r="BF31" s="192"/>
    </row>
    <row r="32" spans="1:58" ht="17.100000000000001" customHeight="1">
      <c r="A32" s="192"/>
      <c r="B32" s="952"/>
      <c r="C32" s="953"/>
      <c r="D32" s="965"/>
      <c r="E32" s="966"/>
      <c r="F32" s="553"/>
      <c r="G32" s="640" t="s">
        <v>164</v>
      </c>
      <c r="H32" s="525">
        <f t="shared" si="3"/>
        <v>2</v>
      </c>
      <c r="I32" s="722"/>
      <c r="J32" s="721"/>
      <c r="K32" s="940">
        <v>2</v>
      </c>
      <c r="L32" s="949"/>
      <c r="M32" s="525">
        <f>H32*30</f>
        <v>60</v>
      </c>
      <c r="N32" s="526">
        <f t="shared" si="4"/>
        <v>45</v>
      </c>
      <c r="O32" s="527" t="s">
        <v>137</v>
      </c>
      <c r="P32" s="585" t="s">
        <v>191</v>
      </c>
      <c r="Q32" s="555" t="s">
        <v>28</v>
      </c>
      <c r="R32" s="556"/>
      <c r="S32" s="557" t="s">
        <v>29</v>
      </c>
      <c r="T32" s="586"/>
      <c r="U32" s="587"/>
      <c r="V32" s="588" t="str">
        <f t="shared" si="14"/>
        <v/>
      </c>
      <c r="W32" s="589" t="str">
        <f t="shared" si="0"/>
        <v/>
      </c>
      <c r="X32" s="77"/>
      <c r="Y32" s="37"/>
      <c r="Z32" s="38"/>
      <c r="AA32" s="106"/>
      <c r="AB32" s="40" t="s">
        <v>191</v>
      </c>
      <c r="AC32" s="40"/>
      <c r="AD32" s="38"/>
      <c r="AE32" s="39"/>
      <c r="AF32" s="40"/>
      <c r="AG32" s="40"/>
      <c r="AH32" s="40"/>
      <c r="AI32" s="38"/>
      <c r="AJ32" s="39"/>
      <c r="AK32" s="40"/>
      <c r="AL32" s="41"/>
      <c r="AM32" s="27"/>
      <c r="AN32" s="89" t="s">
        <v>29</v>
      </c>
      <c r="AO32" s="183"/>
      <c r="AP32" s="439">
        <f t="shared" si="1"/>
        <v>60</v>
      </c>
      <c r="AQ32" s="153"/>
      <c r="AR32" s="113" t="str">
        <f t="shared" si="9"/>
        <v/>
      </c>
      <c r="AS32" s="114"/>
      <c r="AT32" s="55"/>
      <c r="AU32" s="46"/>
      <c r="AV32" s="46"/>
      <c r="AW32" s="58" t="str">
        <f>IF(ISNUMBER($AO32),IF(AND($AO32&gt;=60,$AO32&lt;=100),"●",""),"")</f>
        <v/>
      </c>
      <c r="AX32" s="55"/>
      <c r="AY32" s="55"/>
      <c r="AZ32" s="55"/>
      <c r="BA32" s="56"/>
      <c r="BB32" s="186" t="str">
        <f t="shared" si="2"/>
        <v/>
      </c>
      <c r="BC32" s="112"/>
      <c r="BD32" s="55"/>
      <c r="BE32" s="115" t="str">
        <f t="shared" si="15"/>
        <v/>
      </c>
      <c r="BF32" s="192"/>
    </row>
    <row r="33" spans="1:58" ht="17.100000000000001" customHeight="1">
      <c r="A33" s="192"/>
      <c r="B33" s="952"/>
      <c r="C33" s="953"/>
      <c r="D33" s="965"/>
      <c r="E33" s="966"/>
      <c r="F33" s="553"/>
      <c r="G33" s="630" t="s">
        <v>165</v>
      </c>
      <c r="H33" s="525">
        <f t="shared" si="3"/>
        <v>2</v>
      </c>
      <c r="I33" s="940"/>
      <c r="J33" s="941"/>
      <c r="K33" s="940">
        <v>2</v>
      </c>
      <c r="L33" s="949"/>
      <c r="M33" s="525">
        <f t="shared" si="7"/>
        <v>60</v>
      </c>
      <c r="N33" s="526">
        <f t="shared" si="4"/>
        <v>45</v>
      </c>
      <c r="O33" s="527" t="s">
        <v>137</v>
      </c>
      <c r="P33" s="627" t="s">
        <v>191</v>
      </c>
      <c r="Q33" s="641" t="s">
        <v>75</v>
      </c>
      <c r="R33" s="642"/>
      <c r="S33" s="643" t="s">
        <v>217</v>
      </c>
      <c r="T33" s="586"/>
      <c r="U33" s="615" t="str">
        <f>IF($W33="○",$N33,"")</f>
        <v/>
      </c>
      <c r="V33" s="534"/>
      <c r="W33" s="609" t="str">
        <f t="shared" si="0"/>
        <v/>
      </c>
      <c r="X33" s="77"/>
      <c r="Y33" s="37"/>
      <c r="Z33" s="38"/>
      <c r="AA33" s="106"/>
      <c r="AB33" s="40" t="s">
        <v>58</v>
      </c>
      <c r="AC33" s="40"/>
      <c r="AD33" s="38"/>
      <c r="AE33" s="39"/>
      <c r="AF33" s="40"/>
      <c r="AG33" s="40"/>
      <c r="AH33" s="40"/>
      <c r="AI33" s="38"/>
      <c r="AJ33" s="39"/>
      <c r="AK33" s="40"/>
      <c r="AL33" s="41"/>
      <c r="AM33" s="27"/>
      <c r="AN33" s="125" t="s">
        <v>217</v>
      </c>
      <c r="AO33" s="181"/>
      <c r="AP33" s="441">
        <f t="shared" si="1"/>
        <v>60</v>
      </c>
      <c r="AQ33" s="153"/>
      <c r="AR33" s="108" t="str">
        <f t="shared" si="9"/>
        <v/>
      </c>
      <c r="AS33" s="109"/>
      <c r="AT33" s="126"/>
      <c r="AU33" s="111"/>
      <c r="AV33" s="111"/>
      <c r="AW33" s="44"/>
      <c r="AX33" s="51" t="str">
        <f>IF(ISNUMBER($AO33),IF(AND($AO33&gt;=60,$AO33&lt;=100),"●",""),"")</f>
        <v/>
      </c>
      <c r="AY33" s="55"/>
      <c r="AZ33" s="55"/>
      <c r="BA33" s="56"/>
      <c r="BB33" s="189" t="str">
        <f t="shared" si="2"/>
        <v/>
      </c>
      <c r="BC33" s="112"/>
      <c r="BD33" s="87" t="str">
        <f>IF(ISNUMBER($AO33),IF(AND($AO33&gt;=60,$AO33&lt;=100),$AP33*45/60,""),"")</f>
        <v/>
      </c>
      <c r="BE33" s="88"/>
      <c r="BF33" s="192"/>
    </row>
    <row r="34" spans="1:58" ht="17.100000000000001" customHeight="1">
      <c r="A34" s="192"/>
      <c r="B34" s="952"/>
      <c r="C34" s="953"/>
      <c r="D34" s="965"/>
      <c r="E34" s="966"/>
      <c r="F34" s="553"/>
      <c r="G34" s="631" t="s">
        <v>166</v>
      </c>
      <c r="H34" s="525">
        <v>3</v>
      </c>
      <c r="I34" s="940"/>
      <c r="J34" s="941"/>
      <c r="K34" s="583"/>
      <c r="L34" s="720">
        <v>3</v>
      </c>
      <c r="M34" s="525">
        <f t="shared" si="7"/>
        <v>90</v>
      </c>
      <c r="N34" s="526">
        <f t="shared" si="4"/>
        <v>67.5</v>
      </c>
      <c r="O34" s="527" t="s">
        <v>51</v>
      </c>
      <c r="P34" s="632" t="s">
        <v>191</v>
      </c>
      <c r="Q34" s="555"/>
      <c r="R34" s="556" t="s">
        <v>191</v>
      </c>
      <c r="S34" s="557" t="s">
        <v>191</v>
      </c>
      <c r="T34" s="586"/>
      <c r="U34" s="587"/>
      <c r="V34" s="588" t="str">
        <f t="shared" ref="V34:V39" si="16">IF($W34="○",$N34,"")</f>
        <v/>
      </c>
      <c r="W34" s="589" t="str">
        <f t="shared" si="0"/>
        <v/>
      </c>
      <c r="X34" s="77"/>
      <c r="Y34" s="37"/>
      <c r="Z34" s="38" t="s">
        <v>58</v>
      </c>
      <c r="AA34" s="106"/>
      <c r="AB34" s="40" t="s">
        <v>58</v>
      </c>
      <c r="AC34" s="40"/>
      <c r="AD34" s="38"/>
      <c r="AE34" s="39"/>
      <c r="AF34" s="40"/>
      <c r="AG34" s="40"/>
      <c r="AH34" s="40"/>
      <c r="AI34" s="38"/>
      <c r="AJ34" s="39"/>
      <c r="AK34" s="40"/>
      <c r="AL34" s="41"/>
      <c r="AM34" s="27"/>
      <c r="AN34" s="89" t="s">
        <v>191</v>
      </c>
      <c r="AO34" s="182"/>
      <c r="AP34" s="439">
        <f t="shared" si="1"/>
        <v>90</v>
      </c>
      <c r="AQ34" s="153"/>
      <c r="AR34" s="117" t="str">
        <f t="shared" si="9"/>
        <v/>
      </c>
      <c r="AS34" s="118"/>
      <c r="AT34" s="55"/>
      <c r="AU34" s="46"/>
      <c r="AV34" s="46"/>
      <c r="AW34" s="44"/>
      <c r="AX34" s="55"/>
      <c r="AY34" s="55"/>
      <c r="AZ34" s="55"/>
      <c r="BA34" s="56"/>
      <c r="BB34" s="186" t="str">
        <f t="shared" si="2"/>
        <v/>
      </c>
      <c r="BC34" s="112"/>
      <c r="BD34" s="55"/>
      <c r="BE34" s="115" t="str">
        <f t="shared" si="15"/>
        <v/>
      </c>
      <c r="BF34" s="192"/>
    </row>
    <row r="35" spans="1:58" ht="17.100000000000001" customHeight="1">
      <c r="A35" s="192"/>
      <c r="B35" s="952"/>
      <c r="C35" s="953"/>
      <c r="D35" s="967"/>
      <c r="E35" s="968"/>
      <c r="F35" s="553"/>
      <c r="G35" s="631" t="s">
        <v>7</v>
      </c>
      <c r="H35" s="537">
        <f t="shared" si="3"/>
        <v>2</v>
      </c>
      <c r="I35" s="644"/>
      <c r="J35" s="645">
        <v>2</v>
      </c>
      <c r="K35" s="971"/>
      <c r="L35" s="972"/>
      <c r="M35" s="537">
        <f t="shared" si="7"/>
        <v>60</v>
      </c>
      <c r="N35" s="538">
        <f t="shared" si="4"/>
        <v>45</v>
      </c>
      <c r="O35" s="539" t="s">
        <v>137</v>
      </c>
      <c r="P35" s="632" t="s">
        <v>191</v>
      </c>
      <c r="Q35" s="555"/>
      <c r="R35" s="556"/>
      <c r="S35" s="557" t="s">
        <v>191</v>
      </c>
      <c r="T35" s="586"/>
      <c r="U35" s="587"/>
      <c r="V35" s="588" t="str">
        <f t="shared" si="16"/>
        <v/>
      </c>
      <c r="W35" s="589" t="str">
        <f t="shared" si="0"/>
        <v/>
      </c>
      <c r="X35" s="77"/>
      <c r="Y35" s="37"/>
      <c r="Z35" s="38"/>
      <c r="AA35" s="106"/>
      <c r="AB35" s="40" t="s">
        <v>191</v>
      </c>
      <c r="AC35" s="40"/>
      <c r="AD35" s="38"/>
      <c r="AE35" s="39"/>
      <c r="AF35" s="40"/>
      <c r="AG35" s="40"/>
      <c r="AH35" s="40"/>
      <c r="AI35" s="38"/>
      <c r="AJ35" s="39"/>
      <c r="AK35" s="40"/>
      <c r="AL35" s="41"/>
      <c r="AM35" s="27"/>
      <c r="AN35" s="89" t="s">
        <v>191</v>
      </c>
      <c r="AO35" s="182"/>
      <c r="AP35" s="439">
        <f t="shared" si="1"/>
        <v>60</v>
      </c>
      <c r="AQ35" s="153"/>
      <c r="AR35" s="117" t="str">
        <f t="shared" si="9"/>
        <v/>
      </c>
      <c r="AS35" s="118"/>
      <c r="AT35" s="55"/>
      <c r="AU35" s="46"/>
      <c r="AV35" s="46"/>
      <c r="AW35" s="44"/>
      <c r="AX35" s="55"/>
      <c r="AY35" s="55"/>
      <c r="AZ35" s="55"/>
      <c r="BA35" s="56"/>
      <c r="BB35" s="186" t="str">
        <f t="shared" si="2"/>
        <v/>
      </c>
      <c r="BC35" s="112"/>
      <c r="BD35" s="55"/>
      <c r="BE35" s="115" t="str">
        <f t="shared" si="15"/>
        <v/>
      </c>
      <c r="BF35" s="192"/>
    </row>
    <row r="36" spans="1:58" ht="17.100000000000001" customHeight="1">
      <c r="A36" s="192"/>
      <c r="B36" s="952"/>
      <c r="C36" s="953"/>
      <c r="D36" s="973" t="s">
        <v>252</v>
      </c>
      <c r="E36" s="976" t="s">
        <v>244</v>
      </c>
      <c r="F36" s="553"/>
      <c r="G36" s="646" t="s">
        <v>124</v>
      </c>
      <c r="H36" s="512">
        <f t="shared" si="3"/>
        <v>2</v>
      </c>
      <c r="I36" s="946"/>
      <c r="J36" s="947"/>
      <c r="K36" s="647">
        <v>2</v>
      </c>
      <c r="L36" s="718"/>
      <c r="M36" s="512">
        <f>H36*15</f>
        <v>30</v>
      </c>
      <c r="N36" s="513">
        <f t="shared" si="4"/>
        <v>22.5</v>
      </c>
      <c r="O36" s="514" t="s">
        <v>137</v>
      </c>
      <c r="P36" s="547"/>
      <c r="Q36" s="548" t="s">
        <v>28</v>
      </c>
      <c r="R36" s="549"/>
      <c r="S36" s="518" t="s">
        <v>28</v>
      </c>
      <c r="T36" s="576"/>
      <c r="U36" s="577"/>
      <c r="V36" s="578" t="str">
        <f t="shared" si="16"/>
        <v/>
      </c>
      <c r="W36" s="579" t="str">
        <f t="shared" si="0"/>
        <v/>
      </c>
      <c r="X36" s="77"/>
      <c r="Y36" s="78"/>
      <c r="Z36" s="79"/>
      <c r="AA36" s="80"/>
      <c r="AB36" s="81" t="s">
        <v>191</v>
      </c>
      <c r="AC36" s="81"/>
      <c r="AD36" s="79"/>
      <c r="AE36" s="80"/>
      <c r="AF36" s="81"/>
      <c r="AG36" s="81"/>
      <c r="AH36" s="81"/>
      <c r="AI36" s="79"/>
      <c r="AJ36" s="80"/>
      <c r="AK36" s="81"/>
      <c r="AL36" s="82"/>
      <c r="AM36" s="27"/>
      <c r="AN36" s="83" t="s">
        <v>28</v>
      </c>
      <c r="AO36" s="173"/>
      <c r="AP36" s="438">
        <f t="shared" si="1"/>
        <v>30</v>
      </c>
      <c r="AQ36" s="153"/>
      <c r="AR36" s="136"/>
      <c r="AS36" s="84"/>
      <c r="AT36" s="85"/>
      <c r="AU36" s="103"/>
      <c r="AV36" s="103"/>
      <c r="AW36" s="137" t="str">
        <f>IF(ISNUMBER($AO36),IF(AND($AO36&gt;=60,$AO36&lt;=100),"●",""),"")</f>
        <v/>
      </c>
      <c r="AX36" s="85"/>
      <c r="AY36" s="85"/>
      <c r="AZ36" s="85"/>
      <c r="BA36" s="104"/>
      <c r="BB36" s="188" t="str">
        <f t="shared" si="2"/>
        <v/>
      </c>
      <c r="BC36" s="105"/>
      <c r="BD36" s="85"/>
      <c r="BE36" s="135" t="str">
        <f t="shared" si="15"/>
        <v/>
      </c>
      <c r="BF36" s="192"/>
    </row>
    <row r="37" spans="1:58" ht="17.100000000000001" customHeight="1">
      <c r="A37" s="192"/>
      <c r="B37" s="952"/>
      <c r="C37" s="953"/>
      <c r="D37" s="974"/>
      <c r="E37" s="977"/>
      <c r="F37" s="553"/>
      <c r="G37" s="648" t="s">
        <v>125</v>
      </c>
      <c r="H37" s="525">
        <f t="shared" si="3"/>
        <v>2</v>
      </c>
      <c r="I37" s="940"/>
      <c r="J37" s="949"/>
      <c r="K37" s="583">
        <v>2</v>
      </c>
      <c r="L37" s="720"/>
      <c r="M37" s="525">
        <f>H37*15</f>
        <v>30</v>
      </c>
      <c r="N37" s="526">
        <f t="shared" si="4"/>
        <v>22.5</v>
      </c>
      <c r="O37" s="527" t="s">
        <v>137</v>
      </c>
      <c r="P37" s="528"/>
      <c r="Q37" s="555" t="s">
        <v>28</v>
      </c>
      <c r="R37" s="556"/>
      <c r="S37" s="557" t="s">
        <v>28</v>
      </c>
      <c r="T37" s="586"/>
      <c r="U37" s="587"/>
      <c r="V37" s="588" t="str">
        <f t="shared" si="16"/>
        <v/>
      </c>
      <c r="W37" s="589" t="str">
        <f t="shared" si="0"/>
        <v/>
      </c>
      <c r="X37" s="77"/>
      <c r="Y37" s="37"/>
      <c r="Z37" s="38"/>
      <c r="AA37" s="39"/>
      <c r="AB37" s="40" t="s">
        <v>191</v>
      </c>
      <c r="AC37" s="40"/>
      <c r="AD37" s="38"/>
      <c r="AE37" s="39"/>
      <c r="AF37" s="40"/>
      <c r="AG37" s="40"/>
      <c r="AH37" s="40"/>
      <c r="AI37" s="38"/>
      <c r="AJ37" s="39"/>
      <c r="AK37" s="40"/>
      <c r="AL37" s="41"/>
      <c r="AM37" s="27"/>
      <c r="AN37" s="89" t="s">
        <v>28</v>
      </c>
      <c r="AO37" s="175"/>
      <c r="AP37" s="439">
        <f t="shared" si="1"/>
        <v>30</v>
      </c>
      <c r="AQ37" s="153"/>
      <c r="AR37" s="53"/>
      <c r="AS37" s="44"/>
      <c r="AT37" s="55"/>
      <c r="AU37" s="46"/>
      <c r="AV37" s="46"/>
      <c r="AW37" s="58" t="str">
        <f>IF(ISNUMBER($AO37),IF(AND($AO37&gt;=60,$AO37&lt;=100),"●",""),"")</f>
        <v/>
      </c>
      <c r="AX37" s="55"/>
      <c r="AY37" s="55"/>
      <c r="AZ37" s="55"/>
      <c r="BA37" s="56"/>
      <c r="BB37" s="186" t="str">
        <f t="shared" si="2"/>
        <v/>
      </c>
      <c r="BC37" s="112"/>
      <c r="BD37" s="55"/>
      <c r="BE37" s="115" t="str">
        <f t="shared" si="15"/>
        <v/>
      </c>
      <c r="BF37" s="192"/>
    </row>
    <row r="38" spans="1:58" ht="17.100000000000001" customHeight="1">
      <c r="A38" s="192"/>
      <c r="B38" s="952"/>
      <c r="C38" s="953"/>
      <c r="D38" s="974"/>
      <c r="E38" s="977"/>
      <c r="F38" s="553"/>
      <c r="G38" s="610" t="s">
        <v>126</v>
      </c>
      <c r="H38" s="525">
        <f t="shared" si="3"/>
        <v>2</v>
      </c>
      <c r="I38" s="940"/>
      <c r="J38" s="949"/>
      <c r="K38" s="719"/>
      <c r="L38" s="634">
        <v>2</v>
      </c>
      <c r="M38" s="525">
        <f>H38*15</f>
        <v>30</v>
      </c>
      <c r="N38" s="526">
        <f t="shared" si="4"/>
        <v>22.5</v>
      </c>
      <c r="O38" s="527" t="s">
        <v>137</v>
      </c>
      <c r="P38" s="528"/>
      <c r="Q38" s="555"/>
      <c r="R38" s="556"/>
      <c r="S38" s="557"/>
      <c r="T38" s="586"/>
      <c r="U38" s="587"/>
      <c r="V38" s="588" t="str">
        <f t="shared" si="16"/>
        <v/>
      </c>
      <c r="W38" s="589" t="str">
        <f t="shared" si="0"/>
        <v/>
      </c>
      <c r="X38" s="77"/>
      <c r="Y38" s="37"/>
      <c r="Z38" s="38"/>
      <c r="AA38" s="39"/>
      <c r="AB38" s="40" t="s">
        <v>191</v>
      </c>
      <c r="AC38" s="40"/>
      <c r="AD38" s="38"/>
      <c r="AE38" s="39"/>
      <c r="AF38" s="40"/>
      <c r="AG38" s="40"/>
      <c r="AH38" s="40"/>
      <c r="AI38" s="38"/>
      <c r="AJ38" s="39"/>
      <c r="AK38" s="40"/>
      <c r="AL38" s="41"/>
      <c r="AM38" s="27"/>
      <c r="AN38" s="89"/>
      <c r="AO38" s="175"/>
      <c r="AP38" s="439">
        <f t="shared" si="1"/>
        <v>30</v>
      </c>
      <c r="AQ38" s="153"/>
      <c r="AR38" s="53"/>
      <c r="AS38" s="44"/>
      <c r="AT38" s="55"/>
      <c r="AU38" s="46"/>
      <c r="AV38" s="46"/>
      <c r="AW38" s="44"/>
      <c r="AX38" s="55"/>
      <c r="AY38" s="55"/>
      <c r="AZ38" s="55"/>
      <c r="BA38" s="56"/>
      <c r="BB38" s="186" t="str">
        <f t="shared" si="2"/>
        <v/>
      </c>
      <c r="BC38" s="112"/>
      <c r="BD38" s="55"/>
      <c r="BE38" s="115" t="str">
        <f t="shared" si="15"/>
        <v/>
      </c>
      <c r="BF38" s="192"/>
    </row>
    <row r="39" spans="1:58" ht="17.100000000000001" customHeight="1">
      <c r="A39" s="192"/>
      <c r="B39" s="952"/>
      <c r="C39" s="953"/>
      <c r="D39" s="974"/>
      <c r="E39" s="977"/>
      <c r="F39" s="553"/>
      <c r="G39" s="610" t="s">
        <v>139</v>
      </c>
      <c r="H39" s="525">
        <f t="shared" si="3"/>
        <v>1</v>
      </c>
      <c r="I39" s="940"/>
      <c r="J39" s="949"/>
      <c r="K39" s="583">
        <v>1</v>
      </c>
      <c r="L39" s="720"/>
      <c r="M39" s="525">
        <f t="shared" si="7"/>
        <v>30</v>
      </c>
      <c r="N39" s="526">
        <f t="shared" si="4"/>
        <v>22.5</v>
      </c>
      <c r="O39" s="527" t="s">
        <v>137</v>
      </c>
      <c r="P39" s="528"/>
      <c r="Q39" s="555"/>
      <c r="R39" s="556"/>
      <c r="S39" s="557"/>
      <c r="T39" s="586"/>
      <c r="U39" s="587"/>
      <c r="V39" s="588" t="str">
        <f t="shared" si="16"/>
        <v/>
      </c>
      <c r="W39" s="589" t="str">
        <f>IF(AO39&gt;=60,"○","")</f>
        <v/>
      </c>
      <c r="X39" s="77"/>
      <c r="Y39" s="37"/>
      <c r="Z39" s="38"/>
      <c r="AA39" s="39"/>
      <c r="AB39" s="40" t="s">
        <v>191</v>
      </c>
      <c r="AC39" s="40"/>
      <c r="AD39" s="38"/>
      <c r="AE39" s="39"/>
      <c r="AF39" s="40"/>
      <c r="AG39" s="40"/>
      <c r="AH39" s="40"/>
      <c r="AI39" s="38"/>
      <c r="AJ39" s="39"/>
      <c r="AK39" s="40"/>
      <c r="AL39" s="41"/>
      <c r="AM39" s="27"/>
      <c r="AN39" s="89"/>
      <c r="AO39" s="175"/>
      <c r="AP39" s="439">
        <f t="shared" si="1"/>
        <v>30</v>
      </c>
      <c r="AQ39" s="153"/>
      <c r="AR39" s="53"/>
      <c r="AS39" s="44"/>
      <c r="AT39" s="55"/>
      <c r="AU39" s="46"/>
      <c r="AV39" s="46"/>
      <c r="AW39" s="44"/>
      <c r="AX39" s="55"/>
      <c r="AY39" s="55"/>
      <c r="AZ39" s="55"/>
      <c r="BA39" s="56"/>
      <c r="BB39" s="186" t="str">
        <f t="shared" si="2"/>
        <v/>
      </c>
      <c r="BC39" s="112"/>
      <c r="BD39" s="55"/>
      <c r="BE39" s="115" t="str">
        <f t="shared" si="15"/>
        <v/>
      </c>
      <c r="BF39" s="192"/>
    </row>
    <row r="40" spans="1:58" ht="17.100000000000001" customHeight="1">
      <c r="A40" s="192"/>
      <c r="B40" s="952"/>
      <c r="C40" s="953"/>
      <c r="D40" s="974"/>
      <c r="E40" s="977"/>
      <c r="F40" s="553"/>
      <c r="G40" s="610" t="s">
        <v>140</v>
      </c>
      <c r="H40" s="525">
        <f t="shared" si="3"/>
        <v>2</v>
      </c>
      <c r="I40" s="940"/>
      <c r="J40" s="949"/>
      <c r="K40" s="719"/>
      <c r="L40" s="634">
        <v>2</v>
      </c>
      <c r="M40" s="525">
        <f>H40*15</f>
        <v>30</v>
      </c>
      <c r="N40" s="526">
        <f t="shared" si="4"/>
        <v>22.5</v>
      </c>
      <c r="O40" s="527" t="s">
        <v>137</v>
      </c>
      <c r="P40" s="528"/>
      <c r="Q40" s="555" t="s">
        <v>75</v>
      </c>
      <c r="R40" s="556"/>
      <c r="S40" s="557" t="s">
        <v>75</v>
      </c>
      <c r="T40" s="586"/>
      <c r="U40" s="615" t="str">
        <f>IF($W40="○",$N40,"")</f>
        <v/>
      </c>
      <c r="V40" s="534"/>
      <c r="W40" s="589" t="str">
        <f>IF(AO40&gt;=60,"○","")</f>
        <v/>
      </c>
      <c r="X40" s="77"/>
      <c r="Y40" s="37"/>
      <c r="Z40" s="38"/>
      <c r="AA40" s="39"/>
      <c r="AB40" s="40" t="s">
        <v>191</v>
      </c>
      <c r="AC40" s="40"/>
      <c r="AD40" s="38"/>
      <c r="AE40" s="39"/>
      <c r="AF40" s="40"/>
      <c r="AG40" s="40"/>
      <c r="AH40" s="40"/>
      <c r="AI40" s="38"/>
      <c r="AJ40" s="39"/>
      <c r="AK40" s="40"/>
      <c r="AL40" s="41"/>
      <c r="AM40" s="27"/>
      <c r="AN40" s="89" t="s">
        <v>75</v>
      </c>
      <c r="AO40" s="175"/>
      <c r="AP40" s="439">
        <f t="shared" si="1"/>
        <v>30</v>
      </c>
      <c r="AQ40" s="153"/>
      <c r="AR40" s="53"/>
      <c r="AS40" s="44"/>
      <c r="AT40" s="55"/>
      <c r="AU40" s="46"/>
      <c r="AV40" s="46"/>
      <c r="AW40" s="44"/>
      <c r="AX40" s="51" t="str">
        <f>IF(ISNUMBER($AO40),IF(AND($AO40&gt;=60,$AO40&lt;=100),"●",""),"")</f>
        <v/>
      </c>
      <c r="AY40" s="55"/>
      <c r="AZ40" s="55"/>
      <c r="BA40" s="56"/>
      <c r="BB40" s="186" t="str">
        <f t="shared" si="2"/>
        <v/>
      </c>
      <c r="BC40" s="112"/>
      <c r="BD40" s="87" t="str">
        <f>IF(ISNUMBER($AO40),IF(AND($AO40&gt;=60,$AO40&lt;=100),$AP40*45/60,""),"")</f>
        <v/>
      </c>
      <c r="BE40" s="88"/>
      <c r="BF40" s="192"/>
    </row>
    <row r="41" spans="1:58" ht="17.100000000000001" customHeight="1">
      <c r="A41" s="192"/>
      <c r="B41" s="952"/>
      <c r="C41" s="953"/>
      <c r="D41" s="974"/>
      <c r="E41" s="977"/>
      <c r="F41" s="553"/>
      <c r="G41" s="805" t="s">
        <v>256</v>
      </c>
      <c r="H41" s="525">
        <f t="shared" si="3"/>
        <v>2</v>
      </c>
      <c r="I41" s="940"/>
      <c r="J41" s="949"/>
      <c r="K41" s="583">
        <v>2</v>
      </c>
      <c r="L41" s="634"/>
      <c r="M41" s="525">
        <f>H41*15</f>
        <v>30</v>
      </c>
      <c r="N41" s="526">
        <f t="shared" si="4"/>
        <v>22.5</v>
      </c>
      <c r="O41" s="527" t="s">
        <v>137</v>
      </c>
      <c r="P41" s="528"/>
      <c r="Q41" s="555" t="s">
        <v>75</v>
      </c>
      <c r="R41" s="556"/>
      <c r="S41" s="557" t="s">
        <v>75</v>
      </c>
      <c r="T41" s="586"/>
      <c r="U41" s="615" t="str">
        <f>IF($W41="○",$N41,"")</f>
        <v/>
      </c>
      <c r="V41" s="534"/>
      <c r="W41" s="589" t="str">
        <f t="shared" si="0"/>
        <v/>
      </c>
      <c r="X41" s="77"/>
      <c r="Y41" s="37"/>
      <c r="Z41" s="38"/>
      <c r="AA41" s="39"/>
      <c r="AB41" s="40" t="s">
        <v>191</v>
      </c>
      <c r="AC41" s="40"/>
      <c r="AD41" s="38"/>
      <c r="AE41" s="39"/>
      <c r="AF41" s="40"/>
      <c r="AG41" s="40"/>
      <c r="AH41" s="40"/>
      <c r="AI41" s="38"/>
      <c r="AJ41" s="39"/>
      <c r="AK41" s="40"/>
      <c r="AL41" s="41"/>
      <c r="AM41" s="27"/>
      <c r="AN41" s="89" t="s">
        <v>75</v>
      </c>
      <c r="AO41" s="175"/>
      <c r="AP41" s="439">
        <f t="shared" si="1"/>
        <v>30</v>
      </c>
      <c r="AQ41" s="153"/>
      <c r="AR41" s="53"/>
      <c r="AS41" s="44"/>
      <c r="AT41" s="55"/>
      <c r="AU41" s="46"/>
      <c r="AV41" s="46"/>
      <c r="AW41" s="44"/>
      <c r="AX41" s="51" t="str">
        <f>IF(ISNUMBER($AO41),IF(AND($AO41&gt;=60,$AO41&lt;=100),"●",""),"")</f>
        <v/>
      </c>
      <c r="AY41" s="55"/>
      <c r="AZ41" s="55"/>
      <c r="BA41" s="56"/>
      <c r="BB41" s="186" t="str">
        <f t="shared" si="2"/>
        <v/>
      </c>
      <c r="BC41" s="112"/>
      <c r="BD41" s="87" t="str">
        <f>IF(ISNUMBER($AO41),IF(AND($AO41&gt;=60,$AO41&lt;=100),$AP41*45/60,""),"")</f>
        <v/>
      </c>
      <c r="BE41" s="88"/>
      <c r="BF41" s="192"/>
    </row>
    <row r="42" spans="1:58" ht="17.100000000000001" customHeight="1">
      <c r="A42" s="192"/>
      <c r="B42" s="952"/>
      <c r="C42" s="953"/>
      <c r="D42" s="974"/>
      <c r="E42" s="977"/>
      <c r="F42" s="553"/>
      <c r="G42" s="610" t="s">
        <v>151</v>
      </c>
      <c r="H42" s="525">
        <f t="shared" si="3"/>
        <v>2</v>
      </c>
      <c r="I42" s="940"/>
      <c r="J42" s="949"/>
      <c r="K42" s="583">
        <v>2</v>
      </c>
      <c r="L42" s="634"/>
      <c r="M42" s="525">
        <f>H42*15</f>
        <v>30</v>
      </c>
      <c r="N42" s="526">
        <f t="shared" si="4"/>
        <v>22.5</v>
      </c>
      <c r="O42" s="527" t="s">
        <v>137</v>
      </c>
      <c r="P42" s="528"/>
      <c r="Q42" s="555" t="s">
        <v>75</v>
      </c>
      <c r="R42" s="556"/>
      <c r="S42" s="557" t="s">
        <v>75</v>
      </c>
      <c r="T42" s="586"/>
      <c r="U42" s="615" t="str">
        <f>IF($W42="○",$N42,"")</f>
        <v/>
      </c>
      <c r="V42" s="534"/>
      <c r="W42" s="589" t="str">
        <f t="shared" si="0"/>
        <v/>
      </c>
      <c r="X42" s="77"/>
      <c r="Y42" s="37"/>
      <c r="Z42" s="38"/>
      <c r="AA42" s="39"/>
      <c r="AB42" s="40" t="s">
        <v>191</v>
      </c>
      <c r="AC42" s="40"/>
      <c r="AD42" s="38"/>
      <c r="AE42" s="39"/>
      <c r="AF42" s="40"/>
      <c r="AG42" s="40"/>
      <c r="AH42" s="40"/>
      <c r="AI42" s="38"/>
      <c r="AJ42" s="39"/>
      <c r="AK42" s="40"/>
      <c r="AL42" s="41"/>
      <c r="AM42" s="27"/>
      <c r="AN42" s="89" t="s">
        <v>75</v>
      </c>
      <c r="AO42" s="175"/>
      <c r="AP42" s="439">
        <f t="shared" si="1"/>
        <v>30</v>
      </c>
      <c r="AQ42" s="153"/>
      <c r="AR42" s="53"/>
      <c r="AS42" s="44"/>
      <c r="AT42" s="55"/>
      <c r="AU42" s="46"/>
      <c r="AV42" s="46"/>
      <c r="AW42" s="44"/>
      <c r="AX42" s="51" t="str">
        <f>IF(ISNUMBER($AO42),IF(AND($AO42&gt;=60,$AO42&lt;=100),"●",""),"")</f>
        <v/>
      </c>
      <c r="AY42" s="55"/>
      <c r="AZ42" s="55"/>
      <c r="BA42" s="56"/>
      <c r="BB42" s="186" t="str">
        <f t="shared" si="2"/>
        <v/>
      </c>
      <c r="BC42" s="112"/>
      <c r="BD42" s="87" t="str">
        <f>IF(ISNUMBER($AO42),IF(AND($AO42&gt;=60,$AO42&lt;=100),$AP42*45/60,""),"")</f>
        <v/>
      </c>
      <c r="BE42" s="88"/>
      <c r="BF42" s="192"/>
    </row>
    <row r="43" spans="1:58" ht="17.100000000000001" customHeight="1" thickBot="1">
      <c r="A43" s="192"/>
      <c r="B43" s="954"/>
      <c r="C43" s="955"/>
      <c r="D43" s="975"/>
      <c r="E43" s="978"/>
      <c r="F43" s="649"/>
      <c r="G43" s="650" t="s">
        <v>257</v>
      </c>
      <c r="H43" s="651">
        <f t="shared" si="3"/>
        <v>1</v>
      </c>
      <c r="I43" s="992"/>
      <c r="J43" s="993"/>
      <c r="K43" s="652">
        <v>1</v>
      </c>
      <c r="L43" s="714"/>
      <c r="M43" s="651">
        <f t="shared" ref="M43" si="17">H43*30</f>
        <v>30</v>
      </c>
      <c r="N43" s="654">
        <f t="shared" si="4"/>
        <v>22.5</v>
      </c>
      <c r="O43" s="655" t="s">
        <v>137</v>
      </c>
      <c r="P43" s="656"/>
      <c r="Q43" s="657" t="s">
        <v>75</v>
      </c>
      <c r="R43" s="658"/>
      <c r="S43" s="659" t="s">
        <v>75</v>
      </c>
      <c r="T43" s="660"/>
      <c r="U43" s="661" t="str">
        <f>IF($W43="○",$N43,"")</f>
        <v/>
      </c>
      <c r="V43" s="662"/>
      <c r="W43" s="663" t="str">
        <f t="shared" si="0"/>
        <v/>
      </c>
      <c r="X43" s="127"/>
      <c r="Y43" s="141"/>
      <c r="Z43" s="142"/>
      <c r="AA43" s="143"/>
      <c r="AB43" s="144" t="s">
        <v>191</v>
      </c>
      <c r="AC43" s="144"/>
      <c r="AD43" s="142"/>
      <c r="AE43" s="143"/>
      <c r="AF43" s="144"/>
      <c r="AG43" s="144"/>
      <c r="AH43" s="144"/>
      <c r="AI43" s="142"/>
      <c r="AJ43" s="143"/>
      <c r="AK43" s="144"/>
      <c r="AL43" s="145"/>
      <c r="AM43" s="486"/>
      <c r="AN43" s="146" t="s">
        <v>75</v>
      </c>
      <c r="AO43" s="184"/>
      <c r="AP43" s="442">
        <f t="shared" si="1"/>
        <v>30</v>
      </c>
      <c r="AQ43" s="487"/>
      <c r="AR43" s="147"/>
      <c r="AS43" s="139"/>
      <c r="AT43" s="148"/>
      <c r="AU43" s="149"/>
      <c r="AV43" s="149"/>
      <c r="AW43" s="139"/>
      <c r="AX43" s="138" t="str">
        <f>IF(ISNUMBER($AO43),IF(AND($AO43&gt;=60,$AO43&lt;=100),"●",""),"")</f>
        <v/>
      </c>
      <c r="AY43" s="148"/>
      <c r="AZ43" s="148"/>
      <c r="BA43" s="150"/>
      <c r="BB43" s="191" t="str">
        <f t="shared" si="2"/>
        <v/>
      </c>
      <c r="BC43" s="151"/>
      <c r="BD43" s="140" t="str">
        <f>IF(ISNUMBER($AO43),IF(AND($AO43&gt;=60,$AO43&lt;=100),$AP43*45/60,""),"")</f>
        <v/>
      </c>
      <c r="BE43" s="152"/>
      <c r="BF43" s="192"/>
    </row>
    <row r="44" spans="1:58" s="153" customFormat="1" ht="3.95" customHeight="1" thickBot="1">
      <c r="A44" s="197"/>
      <c r="B44" s="553"/>
      <c r="C44" s="664"/>
      <c r="D44" s="664"/>
      <c r="E44" s="665"/>
      <c r="F44" s="553"/>
      <c r="G44" s="666"/>
      <c r="H44" s="666"/>
      <c r="I44" s="666"/>
      <c r="J44" s="666"/>
      <c r="K44" s="666"/>
      <c r="L44" s="666"/>
      <c r="M44" s="666"/>
      <c r="N44" s="666"/>
      <c r="O44" s="666"/>
      <c r="P44" s="666"/>
      <c r="Q44" s="667"/>
      <c r="R44" s="667"/>
      <c r="S44" s="667"/>
      <c r="T44" s="667"/>
      <c r="U44" s="667"/>
      <c r="V44" s="668"/>
      <c r="W44" s="667"/>
      <c r="X44" s="21"/>
      <c r="Y44" s="155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5"/>
      <c r="AO44" s="157"/>
      <c r="AP44" s="157"/>
      <c r="AQ44" s="157"/>
      <c r="AS44" s="154"/>
      <c r="AT44" s="154"/>
      <c r="AU44" s="21"/>
      <c r="AV44" s="21"/>
      <c r="AW44" s="21"/>
      <c r="AX44" s="21"/>
      <c r="AY44" s="21"/>
      <c r="AZ44" s="21"/>
      <c r="BA44" s="21"/>
      <c r="BB44" s="21"/>
      <c r="BD44" s="21"/>
      <c r="BE44" s="21"/>
      <c r="BF44" s="465"/>
    </row>
    <row r="45" spans="1:58" s="153" customFormat="1" ht="35.1" customHeight="1" thickBot="1">
      <c r="A45" s="197"/>
      <c r="B45" s="553"/>
      <c r="C45" s="664"/>
      <c r="D45" s="664"/>
      <c r="E45" s="665"/>
      <c r="F45" s="553"/>
      <c r="G45" s="994" t="s">
        <v>273</v>
      </c>
      <c r="H45" s="994"/>
      <c r="I45" s="994"/>
      <c r="J45" s="994"/>
      <c r="K45" s="994"/>
      <c r="L45" s="994"/>
      <c r="M45" s="994"/>
      <c r="N45" s="994"/>
      <c r="O45" s="994"/>
      <c r="P45" s="994"/>
      <c r="Q45" s="994"/>
      <c r="R45" s="994"/>
      <c r="S45" s="667"/>
      <c r="T45" s="995" t="s">
        <v>221</v>
      </c>
      <c r="U45" s="996"/>
      <c r="V45" s="997"/>
      <c r="W45" s="667"/>
      <c r="X45" s="21"/>
      <c r="Y45" s="155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5"/>
      <c r="AO45" s="456"/>
      <c r="AP45" s="457"/>
      <c r="AQ45" s="457"/>
      <c r="AR45" s="998" t="s">
        <v>148</v>
      </c>
      <c r="AS45" s="999"/>
      <c r="AT45" s="999"/>
      <c r="AU45" s="999"/>
      <c r="AV45" s="999"/>
      <c r="AW45" s="999"/>
      <c r="AX45" s="999"/>
      <c r="AY45" s="999"/>
      <c r="AZ45" s="999"/>
      <c r="BA45" s="1000"/>
      <c r="BB45" s="458" t="s">
        <v>182</v>
      </c>
      <c r="BC45" s="1001" t="s">
        <v>287</v>
      </c>
      <c r="BD45" s="1002"/>
      <c r="BE45" s="1003"/>
      <c r="BF45" s="197"/>
    </row>
    <row r="46" spans="1:58" ht="21.95" customHeight="1">
      <c r="A46" s="192"/>
      <c r="B46" s="500"/>
      <c r="C46" s="664"/>
      <c r="D46" s="664"/>
      <c r="E46" s="665"/>
      <c r="F46" s="500"/>
      <c r="G46" s="994"/>
      <c r="H46" s="994"/>
      <c r="I46" s="994"/>
      <c r="J46" s="994"/>
      <c r="K46" s="994"/>
      <c r="L46" s="994"/>
      <c r="M46" s="994"/>
      <c r="N46" s="994"/>
      <c r="O46" s="994"/>
      <c r="P46" s="994"/>
      <c r="Q46" s="994"/>
      <c r="R46" s="994"/>
      <c r="S46" s="669"/>
      <c r="T46" s="817">
        <f>SUM(T7:T43)</f>
        <v>0</v>
      </c>
      <c r="U46" s="818">
        <f>SUM(U7:U43)</f>
        <v>0</v>
      </c>
      <c r="V46" s="819">
        <f>SUM(V7:V43)</f>
        <v>0</v>
      </c>
      <c r="W46" s="669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456"/>
      <c r="AP46" s="457"/>
      <c r="AQ46" s="457"/>
      <c r="AR46" s="1004">
        <f t="shared" ref="AR46:BA46" si="18">COUNTIF(AR7:AR43,"●")</f>
        <v>0</v>
      </c>
      <c r="AS46" s="1006">
        <f t="shared" si="18"/>
        <v>0</v>
      </c>
      <c r="AT46" s="1008">
        <f t="shared" si="18"/>
        <v>0</v>
      </c>
      <c r="AU46" s="1008">
        <f t="shared" si="18"/>
        <v>0</v>
      </c>
      <c r="AV46" s="979">
        <f t="shared" si="18"/>
        <v>0</v>
      </c>
      <c r="AW46" s="820">
        <f t="shared" si="18"/>
        <v>0</v>
      </c>
      <c r="AX46" s="821">
        <f t="shared" si="18"/>
        <v>0</v>
      </c>
      <c r="AY46" s="821">
        <f t="shared" si="18"/>
        <v>0</v>
      </c>
      <c r="AZ46" s="821">
        <f t="shared" si="18"/>
        <v>0</v>
      </c>
      <c r="BA46" s="822">
        <f t="shared" si="18"/>
        <v>0</v>
      </c>
      <c r="BB46" s="981">
        <f>SUM(BB7:BB43)</f>
        <v>0</v>
      </c>
      <c r="BC46" s="159">
        <f>SUM(BC7:BC43)</f>
        <v>0</v>
      </c>
      <c r="BD46" s="160">
        <f>SUM(BD7:BD43)</f>
        <v>0</v>
      </c>
      <c r="BE46" s="161">
        <f>SUM(BE7:BE43)</f>
        <v>0</v>
      </c>
      <c r="BF46" s="192"/>
    </row>
    <row r="47" spans="1:58" ht="21.95" customHeight="1" thickBot="1">
      <c r="A47" s="192"/>
      <c r="B47" s="500"/>
      <c r="C47" s="664"/>
      <c r="D47" s="664"/>
      <c r="E47" s="665"/>
      <c r="F47" s="500"/>
      <c r="G47" s="994"/>
      <c r="H47" s="994"/>
      <c r="I47" s="994"/>
      <c r="J47" s="994"/>
      <c r="K47" s="994"/>
      <c r="L47" s="994"/>
      <c r="M47" s="994"/>
      <c r="N47" s="994"/>
      <c r="O47" s="994"/>
      <c r="P47" s="994"/>
      <c r="Q47" s="994"/>
      <c r="R47" s="994"/>
      <c r="S47" s="669"/>
      <c r="T47" s="983">
        <f>T46+U46+V46</f>
        <v>0</v>
      </c>
      <c r="U47" s="984"/>
      <c r="V47" s="985"/>
      <c r="W47" s="669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456"/>
      <c r="AP47" s="457"/>
      <c r="AQ47" s="457"/>
      <c r="AR47" s="1005"/>
      <c r="AS47" s="1007"/>
      <c r="AT47" s="1009"/>
      <c r="AU47" s="1009"/>
      <c r="AV47" s="980"/>
      <c r="AW47" s="986">
        <f>SUM(AW46:BA46)</f>
        <v>0</v>
      </c>
      <c r="AX47" s="987"/>
      <c r="AY47" s="987"/>
      <c r="AZ47" s="987"/>
      <c r="BA47" s="988"/>
      <c r="BB47" s="982"/>
      <c r="BC47" s="989">
        <f>BC46+BD46+BE46</f>
        <v>0</v>
      </c>
      <c r="BD47" s="990"/>
      <c r="BE47" s="991"/>
      <c r="BF47" s="192"/>
    </row>
    <row r="48" spans="1:58" ht="11.1" customHeight="1">
      <c r="A48" s="192"/>
      <c r="B48" s="192"/>
      <c r="C48" s="198"/>
      <c r="D48" s="198"/>
      <c r="E48" s="199"/>
      <c r="F48" s="192"/>
      <c r="G48" s="200"/>
      <c r="H48" s="201"/>
      <c r="I48" s="201"/>
      <c r="J48" s="202"/>
      <c r="K48" s="202"/>
      <c r="L48" s="202"/>
      <c r="M48" s="199"/>
      <c r="N48" s="199"/>
      <c r="O48" s="203"/>
      <c r="P48" s="203"/>
      <c r="Q48" s="203"/>
      <c r="R48" s="203"/>
      <c r="S48" s="203"/>
      <c r="T48" s="203"/>
      <c r="U48" s="203"/>
      <c r="V48" s="194"/>
      <c r="W48" s="203"/>
      <c r="X48" s="203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192"/>
      <c r="AO48" s="203"/>
      <c r="AP48" s="203"/>
      <c r="AQ48" s="192"/>
      <c r="AR48" s="192"/>
      <c r="AS48" s="192"/>
      <c r="AT48" s="192"/>
      <c r="AU48" s="192"/>
      <c r="AV48" s="192"/>
      <c r="AW48" s="192"/>
      <c r="AX48" s="192"/>
      <c r="AY48" s="192"/>
      <c r="AZ48" s="192"/>
      <c r="BA48" s="192"/>
      <c r="BB48" s="192"/>
      <c r="BC48" s="192"/>
      <c r="BD48" s="192"/>
      <c r="BE48" s="192"/>
      <c r="BF48" s="192"/>
    </row>
    <row r="49" spans="3:14" ht="15" customHeight="1">
      <c r="G49" s="2"/>
    </row>
    <row r="50" spans="3:14" ht="15" customHeight="1">
      <c r="G50" s="2"/>
    </row>
    <row r="51" spans="3:14" ht="15" customHeight="1">
      <c r="G51" s="2"/>
    </row>
    <row r="52" spans="3:14" ht="15" customHeight="1">
      <c r="G52" s="2"/>
    </row>
    <row r="53" spans="3:14" ht="15" customHeight="1">
      <c r="C53" s="153"/>
      <c r="D53" s="153"/>
      <c r="E53" s="206"/>
      <c r="G53" s="207"/>
      <c r="H53" s="206"/>
      <c r="I53" s="206"/>
      <c r="J53" s="206"/>
      <c r="K53" s="206"/>
      <c r="L53" s="206"/>
      <c r="M53" s="206"/>
      <c r="N53" s="206"/>
    </row>
    <row r="54" spans="3:14" ht="15" customHeight="1">
      <c r="G54" s="2"/>
    </row>
    <row r="55" spans="3:14" ht="15" customHeight="1">
      <c r="G55" s="2"/>
    </row>
    <row r="56" spans="3:14" ht="15" customHeight="1">
      <c r="G56" s="2"/>
    </row>
    <row r="57" spans="3:14" ht="15" customHeight="1">
      <c r="G57" s="2"/>
    </row>
    <row r="58" spans="3:14" ht="15" customHeight="1">
      <c r="G58" s="2"/>
    </row>
    <row r="59" spans="3:14" ht="15" customHeight="1">
      <c r="G59" s="2"/>
    </row>
    <row r="60" spans="3:14">
      <c r="G60" s="2"/>
    </row>
    <row r="61" spans="3:14">
      <c r="G61" s="2"/>
    </row>
  </sheetData>
  <mergeCells count="114">
    <mergeCell ref="BB46:BB47"/>
    <mergeCell ref="T47:V47"/>
    <mergeCell ref="AW47:BA47"/>
    <mergeCell ref="BC47:BE47"/>
    <mergeCell ref="I43:J43"/>
    <mergeCell ref="G45:R47"/>
    <mergeCell ref="T45:V45"/>
    <mergeCell ref="AR45:BA45"/>
    <mergeCell ref="BC45:BE45"/>
    <mergeCell ref="AR46:AR47"/>
    <mergeCell ref="AS46:AS47"/>
    <mergeCell ref="AT46:AT47"/>
    <mergeCell ref="AU46:AU47"/>
    <mergeCell ref="E36:E43"/>
    <mergeCell ref="I36:J36"/>
    <mergeCell ref="I37:J37"/>
    <mergeCell ref="I38:J38"/>
    <mergeCell ref="I39:J39"/>
    <mergeCell ref="I40:J40"/>
    <mergeCell ref="I41:J41"/>
    <mergeCell ref="I42:J42"/>
    <mergeCell ref="AV46:AV47"/>
    <mergeCell ref="B17:C43"/>
    <mergeCell ref="D17:E19"/>
    <mergeCell ref="I17:J17"/>
    <mergeCell ref="I19:J19"/>
    <mergeCell ref="K19:L19"/>
    <mergeCell ref="D20:E35"/>
    <mergeCell ref="I20:J20"/>
    <mergeCell ref="K20:L20"/>
    <mergeCell ref="I21:J21"/>
    <mergeCell ref="I30:J30"/>
    <mergeCell ref="K31:L31"/>
    <mergeCell ref="K32:L32"/>
    <mergeCell ref="I33:J33"/>
    <mergeCell ref="K33:L33"/>
    <mergeCell ref="I34:J34"/>
    <mergeCell ref="K25:L25"/>
    <mergeCell ref="K26:L26"/>
    <mergeCell ref="I27:J27"/>
    <mergeCell ref="I28:J28"/>
    <mergeCell ref="K28:L28"/>
    <mergeCell ref="I29:J29"/>
    <mergeCell ref="K29:L29"/>
    <mergeCell ref="K35:L35"/>
    <mergeCell ref="D36:D43"/>
    <mergeCell ref="I16:J16"/>
    <mergeCell ref="I9:J9"/>
    <mergeCell ref="K9:L9"/>
    <mergeCell ref="K21:L21"/>
    <mergeCell ref="I22:J22"/>
    <mergeCell ref="K22:L22"/>
    <mergeCell ref="I23:J23"/>
    <mergeCell ref="K23:L23"/>
    <mergeCell ref="I24:J24"/>
    <mergeCell ref="K24:L24"/>
    <mergeCell ref="K16:L16"/>
    <mergeCell ref="I4:L4"/>
    <mergeCell ref="M4:M5"/>
    <mergeCell ref="P6:R6"/>
    <mergeCell ref="T6:V6"/>
    <mergeCell ref="B7:C16"/>
    <mergeCell ref="D7:E10"/>
    <mergeCell ref="I7:J7"/>
    <mergeCell ref="K7:L7"/>
    <mergeCell ref="I8:J8"/>
    <mergeCell ref="K8:L8"/>
    <mergeCell ref="K10:L10"/>
    <mergeCell ref="D11:D16"/>
    <mergeCell ref="E11:E12"/>
    <mergeCell ref="I11:J11"/>
    <mergeCell ref="K11:L11"/>
    <mergeCell ref="I12:J12"/>
    <mergeCell ref="K12:L12"/>
    <mergeCell ref="E13:E16"/>
    <mergeCell ref="I13:J13"/>
    <mergeCell ref="K13:L13"/>
    <mergeCell ref="I14:J14"/>
    <mergeCell ref="K14:L14"/>
    <mergeCell ref="I15:J15"/>
    <mergeCell ref="K15:L15"/>
    <mergeCell ref="Y5:Z5"/>
    <mergeCell ref="AA5:AD5"/>
    <mergeCell ref="AE5:AI5"/>
    <mergeCell ref="AJ5:AL5"/>
    <mergeCell ref="N4:N5"/>
    <mergeCell ref="O4:O6"/>
    <mergeCell ref="P4:V4"/>
    <mergeCell ref="W4:W6"/>
    <mergeCell ref="Y4:AL4"/>
    <mergeCell ref="B1:C1"/>
    <mergeCell ref="D1:E1"/>
    <mergeCell ref="G1:L1"/>
    <mergeCell ref="P1:W1"/>
    <mergeCell ref="Y1:BF1"/>
    <mergeCell ref="B3:Q3"/>
    <mergeCell ref="R3:W3"/>
    <mergeCell ref="AO4:AP4"/>
    <mergeCell ref="AR4:BA4"/>
    <mergeCell ref="BC4:BE4"/>
    <mergeCell ref="AN4:AN6"/>
    <mergeCell ref="BC6:BE6"/>
    <mergeCell ref="AO5:AO6"/>
    <mergeCell ref="AP5:AP6"/>
    <mergeCell ref="AS5:AV5"/>
    <mergeCell ref="AW5:BA5"/>
    <mergeCell ref="BB5:BB6"/>
    <mergeCell ref="B4:C6"/>
    <mergeCell ref="D4:E6"/>
    <mergeCell ref="G4:G6"/>
    <mergeCell ref="H4:H6"/>
    <mergeCell ref="I5:J5"/>
    <mergeCell ref="K5:L5"/>
    <mergeCell ref="S5:S6"/>
  </mergeCells>
  <phoneticPr fontId="3"/>
  <conditionalFormatting sqref="AO20:AO42 AO7:AO8 AO11:AO16">
    <cfRule type="cellIs" dxfId="17" priority="5" stopIfTrue="1" operator="notBetween">
      <formula>100</formula>
      <formula>0</formula>
    </cfRule>
  </conditionalFormatting>
  <conditionalFormatting sqref="AO43">
    <cfRule type="cellIs" dxfId="16" priority="4" stopIfTrue="1" operator="notBetween">
      <formula>100</formula>
      <formula>0</formula>
    </cfRule>
  </conditionalFormatting>
  <conditionalFormatting sqref="AO17:AO19">
    <cfRule type="cellIs" dxfId="15" priority="3" stopIfTrue="1" operator="notBetween">
      <formula>100</formula>
      <formula>0</formula>
    </cfRule>
  </conditionalFormatting>
  <conditionalFormatting sqref="AO9">
    <cfRule type="cellIs" dxfId="14" priority="2" stopIfTrue="1" operator="notBetween">
      <formula>100</formula>
      <formula>0</formula>
    </cfRule>
  </conditionalFormatting>
  <conditionalFormatting sqref="AO10">
    <cfRule type="cellIs" dxfId="13" priority="1" stopIfTrue="1" operator="notBetween">
      <formula>100</formula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63"/>
  <sheetViews>
    <sheetView showGridLines="0" showZeros="0" topLeftCell="N24" zoomScale="80" zoomScaleNormal="80" zoomScaleSheetLayoutView="100" workbookViewId="0">
      <selection activeCell="AO7" sqref="AO7:AO45"/>
    </sheetView>
  </sheetViews>
  <sheetFormatPr defaultColWidth="8.625" defaultRowHeight="12"/>
  <cols>
    <col min="1" max="1" width="1.875" style="2" customWidth="1"/>
    <col min="2" max="3" width="2.875" style="2" customWidth="1"/>
    <col min="4" max="4" width="5.125" style="2" customWidth="1"/>
    <col min="5" max="5" width="4.5" style="2" customWidth="1"/>
    <col min="6" max="6" width="0.625" style="2" customWidth="1"/>
    <col min="7" max="7" width="21.875" style="208" customWidth="1"/>
    <col min="8" max="12" width="3.625" style="2" customWidth="1"/>
    <col min="13" max="18" width="5.875" style="2" customWidth="1"/>
    <col min="19" max="19" width="7.375" style="2" customWidth="1"/>
    <col min="20" max="21" width="5.875" style="2" customWidth="1"/>
    <col min="22" max="22" width="5.875" style="205" customWidth="1"/>
    <col min="23" max="23" width="5.125" style="2" customWidth="1"/>
    <col min="24" max="24" width="1.5" style="2" customWidth="1"/>
    <col min="25" max="39" width="3.625" style="196" customWidth="1"/>
    <col min="40" max="40" width="6.125" style="2" customWidth="1"/>
    <col min="41" max="41" width="7.375" style="2" customWidth="1"/>
    <col min="42" max="43" width="6.5" style="2" customWidth="1"/>
    <col min="44" max="44" width="2.875" style="2" customWidth="1"/>
    <col min="45" max="55" width="3.375" style="2" customWidth="1"/>
    <col min="56" max="59" width="7.375" style="2" customWidth="1"/>
    <col min="60" max="60" width="1.875" style="2" customWidth="1"/>
    <col min="61" max="16384" width="8.625" style="2"/>
  </cols>
  <sheetData>
    <row r="1" spans="1:59" ht="35.1" customHeight="1">
      <c r="B1" s="825" t="s">
        <v>106</v>
      </c>
      <c r="C1" s="826"/>
      <c r="D1" s="827"/>
      <c r="E1" s="828"/>
      <c r="F1" s="3"/>
      <c r="G1" s="829" t="s">
        <v>134</v>
      </c>
      <c r="H1" s="830"/>
      <c r="I1" s="830"/>
      <c r="J1" s="830"/>
      <c r="K1" s="830"/>
      <c r="L1" s="831"/>
      <c r="M1" s="164"/>
      <c r="N1" s="164"/>
      <c r="O1" s="165"/>
      <c r="P1" s="832" t="s">
        <v>272</v>
      </c>
      <c r="Q1" s="832"/>
      <c r="R1" s="832"/>
      <c r="S1" s="832"/>
      <c r="T1" s="832"/>
      <c r="U1" s="832"/>
      <c r="V1" s="832"/>
      <c r="W1" s="832"/>
      <c r="X1" s="1"/>
      <c r="Y1" s="833" t="s">
        <v>228</v>
      </c>
      <c r="Z1" s="833"/>
      <c r="AA1" s="833"/>
      <c r="AB1" s="833"/>
      <c r="AC1" s="833"/>
      <c r="AD1" s="833"/>
      <c r="AE1" s="833"/>
      <c r="AF1" s="833"/>
      <c r="AG1" s="833"/>
      <c r="AH1" s="833"/>
      <c r="AI1" s="833"/>
      <c r="AJ1" s="833"/>
      <c r="AK1" s="833"/>
      <c r="AL1" s="833"/>
      <c r="AM1" s="833"/>
      <c r="AN1" s="833"/>
      <c r="AO1" s="833"/>
      <c r="AP1" s="833"/>
      <c r="AQ1" s="833"/>
      <c r="AR1" s="833"/>
      <c r="AS1" s="833"/>
      <c r="AT1" s="833"/>
      <c r="AU1" s="833"/>
      <c r="AV1" s="833"/>
      <c r="AW1" s="833"/>
      <c r="AX1" s="833"/>
      <c r="AY1" s="833"/>
      <c r="AZ1" s="833"/>
      <c r="BA1" s="833"/>
      <c r="BB1" s="833"/>
      <c r="BC1" s="833"/>
      <c r="BD1" s="833"/>
      <c r="BE1" s="833"/>
      <c r="BF1" s="833"/>
      <c r="BG1" s="833"/>
    </row>
    <row r="2" spans="1:59" ht="11.1" customHeight="1">
      <c r="A2" s="192"/>
      <c r="B2" s="192"/>
      <c r="C2" s="192"/>
      <c r="D2" s="192"/>
      <c r="E2" s="192"/>
      <c r="F2" s="192"/>
      <c r="G2" s="193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4"/>
      <c r="W2" s="192"/>
      <c r="X2" s="192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</row>
    <row r="3" spans="1:59" ht="33" customHeight="1" thickBot="1">
      <c r="A3" s="192"/>
      <c r="B3" s="834" t="s">
        <v>260</v>
      </c>
      <c r="C3" s="834"/>
      <c r="D3" s="834"/>
      <c r="E3" s="834"/>
      <c r="F3" s="834"/>
      <c r="G3" s="834"/>
      <c r="H3" s="834"/>
      <c r="I3" s="834"/>
      <c r="J3" s="834"/>
      <c r="K3" s="834"/>
      <c r="L3" s="834"/>
      <c r="M3" s="834"/>
      <c r="N3" s="834"/>
      <c r="O3" s="834"/>
      <c r="P3" s="834"/>
      <c r="Q3" s="834"/>
      <c r="R3" s="835" t="s">
        <v>281</v>
      </c>
      <c r="S3" s="835"/>
      <c r="T3" s="835"/>
      <c r="U3" s="835"/>
      <c r="V3" s="835"/>
      <c r="W3" s="835"/>
      <c r="X3" s="1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O3" s="1"/>
      <c r="AP3" s="1"/>
      <c r="BD3" s="1"/>
      <c r="BG3" s="192"/>
    </row>
    <row r="4" spans="1:59" ht="35.1" customHeight="1">
      <c r="A4" s="192"/>
      <c r="B4" s="861" t="s">
        <v>188</v>
      </c>
      <c r="C4" s="862"/>
      <c r="D4" s="867" t="s">
        <v>189</v>
      </c>
      <c r="E4" s="868"/>
      <c r="F4" s="500"/>
      <c r="G4" s="873" t="s">
        <v>46</v>
      </c>
      <c r="H4" s="876" t="s">
        <v>47</v>
      </c>
      <c r="I4" s="903" t="s">
        <v>152</v>
      </c>
      <c r="J4" s="904"/>
      <c r="K4" s="904"/>
      <c r="L4" s="905"/>
      <c r="M4" s="906" t="s">
        <v>183</v>
      </c>
      <c r="N4" s="892" t="s">
        <v>184</v>
      </c>
      <c r="O4" s="894" t="s">
        <v>107</v>
      </c>
      <c r="P4" s="897" t="s">
        <v>38</v>
      </c>
      <c r="Q4" s="898"/>
      <c r="R4" s="898"/>
      <c r="S4" s="898"/>
      <c r="T4" s="898"/>
      <c r="U4" s="898"/>
      <c r="V4" s="899"/>
      <c r="W4" s="894" t="s">
        <v>229</v>
      </c>
      <c r="X4" s="4"/>
      <c r="Y4" s="900" t="s">
        <v>231</v>
      </c>
      <c r="Z4" s="901"/>
      <c r="AA4" s="901"/>
      <c r="AB4" s="901"/>
      <c r="AC4" s="901"/>
      <c r="AD4" s="901"/>
      <c r="AE4" s="901"/>
      <c r="AF4" s="901"/>
      <c r="AG4" s="901"/>
      <c r="AH4" s="901"/>
      <c r="AI4" s="901"/>
      <c r="AJ4" s="901"/>
      <c r="AK4" s="901"/>
      <c r="AL4" s="902"/>
      <c r="AM4" s="5"/>
      <c r="AN4" s="844" t="s">
        <v>67</v>
      </c>
      <c r="AO4" s="836" t="s">
        <v>68</v>
      </c>
      <c r="AP4" s="837"/>
      <c r="AR4" s="838" t="s">
        <v>88</v>
      </c>
      <c r="AS4" s="839"/>
      <c r="AT4" s="839"/>
      <c r="AU4" s="839"/>
      <c r="AV4" s="839"/>
      <c r="AW4" s="839"/>
      <c r="AX4" s="839"/>
      <c r="AY4" s="839"/>
      <c r="AZ4" s="839"/>
      <c r="BA4" s="839"/>
      <c r="BB4" s="840"/>
      <c r="BC4" s="163"/>
      <c r="BD4" s="841" t="s">
        <v>222</v>
      </c>
      <c r="BE4" s="842"/>
      <c r="BF4" s="843"/>
      <c r="BG4" s="192"/>
    </row>
    <row r="5" spans="1:59" ht="174" customHeight="1">
      <c r="A5" s="192"/>
      <c r="B5" s="863"/>
      <c r="C5" s="864"/>
      <c r="D5" s="869"/>
      <c r="E5" s="870"/>
      <c r="F5" s="500"/>
      <c r="G5" s="874"/>
      <c r="H5" s="877"/>
      <c r="I5" s="879" t="s">
        <v>176</v>
      </c>
      <c r="J5" s="880"/>
      <c r="K5" s="879" t="s">
        <v>36</v>
      </c>
      <c r="L5" s="880"/>
      <c r="M5" s="907"/>
      <c r="N5" s="893"/>
      <c r="O5" s="895"/>
      <c r="P5" s="501" t="s">
        <v>145</v>
      </c>
      <c r="Q5" s="502" t="s">
        <v>69</v>
      </c>
      <c r="R5" s="503" t="s">
        <v>30</v>
      </c>
      <c r="S5" s="881" t="s">
        <v>67</v>
      </c>
      <c r="T5" s="504" t="s">
        <v>74</v>
      </c>
      <c r="U5" s="505" t="s">
        <v>31</v>
      </c>
      <c r="V5" s="506" t="s">
        <v>32</v>
      </c>
      <c r="W5" s="895"/>
      <c r="X5" s="4"/>
      <c r="Y5" s="883" t="s">
        <v>37</v>
      </c>
      <c r="Z5" s="884"/>
      <c r="AA5" s="885" t="s">
        <v>92</v>
      </c>
      <c r="AB5" s="886"/>
      <c r="AC5" s="886"/>
      <c r="AD5" s="884"/>
      <c r="AE5" s="885" t="s">
        <v>93</v>
      </c>
      <c r="AF5" s="887"/>
      <c r="AG5" s="887"/>
      <c r="AH5" s="887"/>
      <c r="AI5" s="888"/>
      <c r="AJ5" s="889" t="s">
        <v>91</v>
      </c>
      <c r="AK5" s="890"/>
      <c r="AL5" s="891"/>
      <c r="AM5" s="6"/>
      <c r="AN5" s="845"/>
      <c r="AO5" s="850" t="s">
        <v>108</v>
      </c>
      <c r="AP5" s="852" t="s">
        <v>220</v>
      </c>
      <c r="AR5" s="7" t="s">
        <v>109</v>
      </c>
      <c r="AS5" s="854" t="s">
        <v>110</v>
      </c>
      <c r="AT5" s="855"/>
      <c r="AU5" s="855"/>
      <c r="AV5" s="855"/>
      <c r="AW5" s="856"/>
      <c r="AX5" s="857" t="s">
        <v>163</v>
      </c>
      <c r="AY5" s="857"/>
      <c r="AZ5" s="857"/>
      <c r="BA5" s="857"/>
      <c r="BB5" s="858"/>
      <c r="BC5" s="859" t="s">
        <v>111</v>
      </c>
      <c r="BD5" s="459" t="s">
        <v>223</v>
      </c>
      <c r="BE5" s="460" t="s">
        <v>31</v>
      </c>
      <c r="BF5" s="461" t="s">
        <v>32</v>
      </c>
      <c r="BG5" s="192"/>
    </row>
    <row r="6" spans="1:59" ht="35.1" customHeight="1" thickBot="1">
      <c r="A6" s="192"/>
      <c r="B6" s="865"/>
      <c r="C6" s="866"/>
      <c r="D6" s="871"/>
      <c r="E6" s="872"/>
      <c r="F6" s="500"/>
      <c r="G6" s="875"/>
      <c r="H6" s="878"/>
      <c r="I6" s="507" t="s">
        <v>18</v>
      </c>
      <c r="J6" s="508" t="s">
        <v>20</v>
      </c>
      <c r="K6" s="507" t="s">
        <v>18</v>
      </c>
      <c r="L6" s="508" t="s">
        <v>20</v>
      </c>
      <c r="M6" s="509" t="s">
        <v>112</v>
      </c>
      <c r="N6" s="509" t="s">
        <v>112</v>
      </c>
      <c r="O6" s="896"/>
      <c r="P6" s="908" t="s">
        <v>116</v>
      </c>
      <c r="Q6" s="909"/>
      <c r="R6" s="909"/>
      <c r="S6" s="882"/>
      <c r="T6" s="910" t="s">
        <v>185</v>
      </c>
      <c r="U6" s="911"/>
      <c r="V6" s="912"/>
      <c r="W6" s="896"/>
      <c r="X6" s="4"/>
      <c r="Y6" s="8" t="s">
        <v>117</v>
      </c>
      <c r="Z6" s="9" t="s">
        <v>118</v>
      </c>
      <c r="AA6" s="10" t="s">
        <v>119</v>
      </c>
      <c r="AB6" s="11" t="s">
        <v>120</v>
      </c>
      <c r="AC6" s="11" t="s">
        <v>121</v>
      </c>
      <c r="AD6" s="9" t="s">
        <v>133</v>
      </c>
      <c r="AE6" s="10" t="s">
        <v>193</v>
      </c>
      <c r="AF6" s="463" t="s">
        <v>237</v>
      </c>
      <c r="AG6" s="463" t="s">
        <v>238</v>
      </c>
      <c r="AH6" s="463" t="s">
        <v>239</v>
      </c>
      <c r="AI6" s="464" t="s">
        <v>240</v>
      </c>
      <c r="AJ6" s="10" t="s">
        <v>194</v>
      </c>
      <c r="AK6" s="11" t="s">
        <v>195</v>
      </c>
      <c r="AL6" s="12" t="s">
        <v>196</v>
      </c>
      <c r="AM6" s="5"/>
      <c r="AN6" s="846"/>
      <c r="AO6" s="851"/>
      <c r="AP6" s="853"/>
      <c r="AR6" s="13"/>
      <c r="AS6" s="14" t="s">
        <v>197</v>
      </c>
      <c r="AT6" s="15" t="s">
        <v>198</v>
      </c>
      <c r="AU6" s="16" t="s">
        <v>199</v>
      </c>
      <c r="AV6" s="16" t="s">
        <v>200</v>
      </c>
      <c r="AW6" s="16" t="s">
        <v>201</v>
      </c>
      <c r="AX6" s="17" t="s">
        <v>2</v>
      </c>
      <c r="AY6" s="15" t="s">
        <v>203</v>
      </c>
      <c r="AZ6" s="15" t="s">
        <v>61</v>
      </c>
      <c r="BA6" s="15" t="s">
        <v>62</v>
      </c>
      <c r="BB6" s="18" t="s">
        <v>204</v>
      </c>
      <c r="BC6" s="860"/>
      <c r="BD6" s="847" t="s">
        <v>224</v>
      </c>
      <c r="BE6" s="848"/>
      <c r="BF6" s="849"/>
      <c r="BG6" s="192"/>
    </row>
    <row r="7" spans="1:59" ht="17.100000000000001" customHeight="1">
      <c r="A7" s="192"/>
      <c r="B7" s="913" t="s">
        <v>22</v>
      </c>
      <c r="C7" s="914"/>
      <c r="D7" s="919" t="s">
        <v>250</v>
      </c>
      <c r="E7" s="920"/>
      <c r="F7" s="500"/>
      <c r="G7" s="510" t="s">
        <v>23</v>
      </c>
      <c r="H7" s="511">
        <f>SUM(I7:L7)</f>
        <v>2</v>
      </c>
      <c r="I7" s="923">
        <v>2</v>
      </c>
      <c r="J7" s="924"/>
      <c r="K7" s="923"/>
      <c r="L7" s="924"/>
      <c r="M7" s="512">
        <f>H7*30</f>
        <v>60</v>
      </c>
      <c r="N7" s="513">
        <f>M7*45/60</f>
        <v>45</v>
      </c>
      <c r="O7" s="514" t="s">
        <v>137</v>
      </c>
      <c r="P7" s="515" t="s">
        <v>205</v>
      </c>
      <c r="Q7" s="516"/>
      <c r="R7" s="517"/>
      <c r="S7" s="518" t="s">
        <v>191</v>
      </c>
      <c r="T7" s="519" t="str">
        <f>IF($W7="○",$N7,"")</f>
        <v/>
      </c>
      <c r="U7" s="520"/>
      <c r="V7" s="521"/>
      <c r="W7" s="522" t="str">
        <f t="shared" ref="W7:W45" si="0">IF(AO7&gt;=60,"○","")</f>
        <v/>
      </c>
      <c r="X7" s="21"/>
      <c r="Y7" s="22"/>
      <c r="Z7" s="23"/>
      <c r="AA7" s="24"/>
      <c r="AB7" s="25"/>
      <c r="AC7" s="25"/>
      <c r="AD7" s="23"/>
      <c r="AE7" s="24" t="s">
        <v>191</v>
      </c>
      <c r="AF7" s="25"/>
      <c r="AG7" s="25"/>
      <c r="AH7" s="25"/>
      <c r="AI7" s="23" t="s">
        <v>207</v>
      </c>
      <c r="AJ7" s="24"/>
      <c r="AK7" s="25"/>
      <c r="AL7" s="26"/>
      <c r="AM7" s="27"/>
      <c r="AN7" s="28" t="s">
        <v>191</v>
      </c>
      <c r="AO7" s="166"/>
      <c r="AP7" s="435">
        <f t="shared" ref="AP7:AP45" si="1">M7</f>
        <v>60</v>
      </c>
      <c r="AR7" s="29" t="str">
        <f>IF(ISNUMBER($AO7),IF(AND($AO7&gt;=60,$AO7&lt;=100),"●",""),"")</f>
        <v/>
      </c>
      <c r="AS7" s="30"/>
      <c r="AT7" s="31"/>
      <c r="AU7" s="32"/>
      <c r="AV7" s="32"/>
      <c r="AW7" s="32"/>
      <c r="AX7" s="30"/>
      <c r="AY7" s="31"/>
      <c r="AZ7" s="31"/>
      <c r="BA7" s="31"/>
      <c r="BB7" s="33"/>
      <c r="BC7" s="185" t="str">
        <f t="shared" ref="BC7:BC45" si="2">IF(ISNUMBER($AO7),IF(AND($AO7&gt;=60,$AO7&lt;=100),$H7,""),"")</f>
        <v/>
      </c>
      <c r="BD7" s="34" t="str">
        <f>IF(ISNUMBER($AO7),IF(AND($AO7&gt;=60,$AO7&lt;=100),$AP7*45/60,""),"")</f>
        <v/>
      </c>
      <c r="BE7" s="19"/>
      <c r="BF7" s="20"/>
      <c r="BG7" s="192"/>
    </row>
    <row r="8" spans="1:59" ht="17.100000000000001" customHeight="1">
      <c r="A8" s="192"/>
      <c r="B8" s="915"/>
      <c r="C8" s="916"/>
      <c r="D8" s="921"/>
      <c r="E8" s="922"/>
      <c r="F8" s="500"/>
      <c r="G8" s="523" t="s">
        <v>8</v>
      </c>
      <c r="H8" s="782">
        <f t="shared" ref="H8:H45" si="3">SUM(I8:L8)</f>
        <v>2</v>
      </c>
      <c r="I8" s="925">
        <v>2</v>
      </c>
      <c r="J8" s="926"/>
      <c r="K8" s="925"/>
      <c r="L8" s="926"/>
      <c r="M8" s="525">
        <f>H8*30</f>
        <v>60</v>
      </c>
      <c r="N8" s="526">
        <f t="shared" ref="N8:N45" si="4">M8*45/60</f>
        <v>45</v>
      </c>
      <c r="O8" s="527" t="s">
        <v>137</v>
      </c>
      <c r="P8" s="528" t="s">
        <v>191</v>
      </c>
      <c r="Q8" s="529"/>
      <c r="R8" s="530"/>
      <c r="S8" s="531" t="s">
        <v>191</v>
      </c>
      <c r="T8" s="532" t="str">
        <f t="shared" ref="T8:T18" si="5">IF($W8="○",$N8,"")</f>
        <v/>
      </c>
      <c r="U8" s="533"/>
      <c r="V8" s="534"/>
      <c r="W8" s="535" t="str">
        <f t="shared" si="0"/>
        <v/>
      </c>
      <c r="X8" s="21"/>
      <c r="Y8" s="37"/>
      <c r="Z8" s="38"/>
      <c r="AA8" s="39"/>
      <c r="AB8" s="40"/>
      <c r="AC8" s="40"/>
      <c r="AD8" s="38"/>
      <c r="AE8" s="39" t="s">
        <v>138</v>
      </c>
      <c r="AF8" s="40"/>
      <c r="AG8" s="40"/>
      <c r="AH8" s="40" t="s">
        <v>207</v>
      </c>
      <c r="AI8" s="38"/>
      <c r="AJ8" s="39"/>
      <c r="AK8" s="40"/>
      <c r="AL8" s="41"/>
      <c r="AM8" s="27"/>
      <c r="AN8" s="42" t="s">
        <v>191</v>
      </c>
      <c r="AO8" s="168"/>
      <c r="AP8" s="436">
        <f t="shared" si="1"/>
        <v>60</v>
      </c>
      <c r="AR8" s="43" t="str">
        <f>IF(ISNUMBER($AO8),IF(AND($AO8&gt;=60,$AO8&lt;=100),"●",""),"")</f>
        <v/>
      </c>
      <c r="AS8" s="44"/>
      <c r="AT8" s="45"/>
      <c r="AU8" s="46"/>
      <c r="AV8" s="46"/>
      <c r="AW8" s="46"/>
      <c r="AX8" s="47"/>
      <c r="AY8" s="48"/>
      <c r="AZ8" s="48"/>
      <c r="BA8" s="48"/>
      <c r="BB8" s="49"/>
      <c r="BC8" s="186" t="str">
        <f t="shared" si="2"/>
        <v/>
      </c>
      <c r="BD8" s="50" t="str">
        <f t="shared" ref="BD8:BD18" si="6">IF(ISNUMBER($AO8),IF(AND($AO8&gt;=60,$AO8&lt;=100),$AP8*45/60,""),"")</f>
        <v/>
      </c>
      <c r="BE8" s="35"/>
      <c r="BF8" s="36"/>
      <c r="BG8" s="192"/>
    </row>
    <row r="9" spans="1:59" ht="17.100000000000001" customHeight="1">
      <c r="A9" s="192"/>
      <c r="B9" s="915"/>
      <c r="C9" s="916"/>
      <c r="D9" s="921"/>
      <c r="E9" s="922"/>
      <c r="F9" s="500"/>
      <c r="G9" s="536" t="s">
        <v>267</v>
      </c>
      <c r="H9" s="782">
        <f t="shared" si="3"/>
        <v>2</v>
      </c>
      <c r="I9" s="927"/>
      <c r="J9" s="928"/>
      <c r="K9" s="927">
        <v>2</v>
      </c>
      <c r="L9" s="928"/>
      <c r="M9" s="537">
        <f>H9*30</f>
        <v>60</v>
      </c>
      <c r="N9" s="538">
        <f t="shared" si="4"/>
        <v>45</v>
      </c>
      <c r="O9" s="539" t="s">
        <v>137</v>
      </c>
      <c r="P9" s="540" t="s">
        <v>191</v>
      </c>
      <c r="Q9" s="529"/>
      <c r="R9" s="530"/>
      <c r="S9" s="531" t="s">
        <v>191</v>
      </c>
      <c r="T9" s="541" t="str">
        <f t="shared" si="5"/>
        <v/>
      </c>
      <c r="U9" s="542"/>
      <c r="V9" s="543"/>
      <c r="W9" s="544" t="str">
        <f t="shared" si="0"/>
        <v/>
      </c>
      <c r="X9" s="21"/>
      <c r="Y9" s="128"/>
      <c r="Z9" s="129"/>
      <c r="AA9" s="131"/>
      <c r="AB9" s="130"/>
      <c r="AC9" s="130"/>
      <c r="AD9" s="129"/>
      <c r="AE9" s="131" t="s">
        <v>138</v>
      </c>
      <c r="AF9" s="130"/>
      <c r="AG9" s="130"/>
      <c r="AH9" s="130" t="s">
        <v>207</v>
      </c>
      <c r="AI9" s="129"/>
      <c r="AJ9" s="131"/>
      <c r="AK9" s="130"/>
      <c r="AL9" s="132"/>
      <c r="AM9" s="27"/>
      <c r="AN9" s="42" t="s">
        <v>191</v>
      </c>
      <c r="AO9" s="168"/>
      <c r="AP9" s="480">
        <f t="shared" si="1"/>
        <v>60</v>
      </c>
      <c r="AR9" s="482" t="str">
        <f>IF(ISNUMBER($AO9),IF(AND($AO9&gt;=60,$AO9&lt;=100),"●",""),"")</f>
        <v/>
      </c>
      <c r="AS9" s="47"/>
      <c r="AT9" s="45"/>
      <c r="AU9" s="122"/>
      <c r="AV9" s="122"/>
      <c r="AW9" s="122"/>
      <c r="AX9" s="47"/>
      <c r="AY9" s="48"/>
      <c r="AZ9" s="48"/>
      <c r="BA9" s="48"/>
      <c r="BB9" s="49"/>
      <c r="BC9" s="190" t="str">
        <f t="shared" si="2"/>
        <v/>
      </c>
      <c r="BD9" s="483" t="str">
        <f t="shared" si="6"/>
        <v/>
      </c>
      <c r="BE9" s="477"/>
      <c r="BF9" s="473"/>
      <c r="BG9" s="192"/>
    </row>
    <row r="10" spans="1:59" ht="17.100000000000001" customHeight="1">
      <c r="A10" s="192"/>
      <c r="B10" s="915"/>
      <c r="C10" s="916"/>
      <c r="D10" s="929" t="s">
        <v>251</v>
      </c>
      <c r="E10" s="932" t="s">
        <v>242</v>
      </c>
      <c r="F10" s="545"/>
      <c r="G10" s="510" t="s">
        <v>24</v>
      </c>
      <c r="H10" s="781">
        <f t="shared" si="3"/>
        <v>2</v>
      </c>
      <c r="I10" s="923">
        <v>2</v>
      </c>
      <c r="J10" s="924"/>
      <c r="K10" s="923"/>
      <c r="L10" s="924"/>
      <c r="M10" s="512">
        <f>H10*30</f>
        <v>60</v>
      </c>
      <c r="N10" s="513">
        <f t="shared" si="4"/>
        <v>45</v>
      </c>
      <c r="O10" s="514" t="s">
        <v>137</v>
      </c>
      <c r="P10" s="547" t="s">
        <v>130</v>
      </c>
      <c r="Q10" s="548"/>
      <c r="R10" s="549"/>
      <c r="S10" s="518" t="s">
        <v>171</v>
      </c>
      <c r="T10" s="550" t="str">
        <f t="shared" si="5"/>
        <v/>
      </c>
      <c r="U10" s="551"/>
      <c r="V10" s="552"/>
      <c r="W10" s="522" t="str">
        <f t="shared" si="0"/>
        <v/>
      </c>
      <c r="X10" s="21"/>
      <c r="Y10" s="78"/>
      <c r="Z10" s="79"/>
      <c r="AA10" s="80"/>
      <c r="AB10" s="81"/>
      <c r="AC10" s="81"/>
      <c r="AD10" s="79"/>
      <c r="AE10" s="80" t="s">
        <v>138</v>
      </c>
      <c r="AF10" s="81"/>
      <c r="AG10" s="81"/>
      <c r="AH10" s="81" t="s">
        <v>207</v>
      </c>
      <c r="AI10" s="79"/>
      <c r="AJ10" s="80"/>
      <c r="AK10" s="81"/>
      <c r="AL10" s="82"/>
      <c r="AM10" s="27"/>
      <c r="AN10" s="28" t="s">
        <v>171</v>
      </c>
      <c r="AO10" s="481"/>
      <c r="AP10" s="435">
        <f t="shared" si="1"/>
        <v>60</v>
      </c>
      <c r="AR10" s="136"/>
      <c r="AS10" s="84"/>
      <c r="AT10" s="484" t="str">
        <f>IF(ISNUMBER($AO10),IF(AND($AO10&gt;=60,$AO10&lt;=100),"●",""),"")</f>
        <v/>
      </c>
      <c r="AU10" s="103"/>
      <c r="AV10" s="103"/>
      <c r="AW10" s="103"/>
      <c r="AX10" s="84"/>
      <c r="AY10" s="85"/>
      <c r="AZ10" s="85"/>
      <c r="BA10" s="85"/>
      <c r="BB10" s="104"/>
      <c r="BC10" s="188" t="str">
        <f t="shared" si="2"/>
        <v/>
      </c>
      <c r="BD10" s="485" t="str">
        <f t="shared" si="6"/>
        <v/>
      </c>
      <c r="BE10" s="478"/>
      <c r="BF10" s="479"/>
      <c r="BG10" s="192"/>
    </row>
    <row r="11" spans="1:59" ht="17.100000000000001" customHeight="1">
      <c r="A11" s="192"/>
      <c r="B11" s="915"/>
      <c r="C11" s="916"/>
      <c r="D11" s="930"/>
      <c r="E11" s="933"/>
      <c r="F11" s="553"/>
      <c r="G11" s="523" t="s">
        <v>177</v>
      </c>
      <c r="H11" s="779">
        <f t="shared" si="3"/>
        <v>2</v>
      </c>
      <c r="I11" s="925">
        <v>2</v>
      </c>
      <c r="J11" s="926"/>
      <c r="K11" s="925"/>
      <c r="L11" s="926"/>
      <c r="M11" s="525">
        <f>H11*30</f>
        <v>60</v>
      </c>
      <c r="N11" s="526">
        <f t="shared" si="4"/>
        <v>45</v>
      </c>
      <c r="O11" s="527" t="s">
        <v>137</v>
      </c>
      <c r="P11" s="528" t="s">
        <v>10</v>
      </c>
      <c r="Q11" s="555"/>
      <c r="R11" s="556"/>
      <c r="S11" s="557" t="s">
        <v>171</v>
      </c>
      <c r="T11" s="532" t="str">
        <f t="shared" si="5"/>
        <v/>
      </c>
      <c r="U11" s="533"/>
      <c r="V11" s="534"/>
      <c r="W11" s="535" t="str">
        <f t="shared" si="0"/>
        <v/>
      </c>
      <c r="X11" s="21"/>
      <c r="Y11" s="37"/>
      <c r="Z11" s="38"/>
      <c r="AA11" s="39"/>
      <c r="AB11" s="40"/>
      <c r="AC11" s="40"/>
      <c r="AD11" s="38"/>
      <c r="AE11" s="39"/>
      <c r="AF11" s="40"/>
      <c r="AG11" s="40"/>
      <c r="AH11" s="40" t="s">
        <v>207</v>
      </c>
      <c r="AI11" s="38"/>
      <c r="AJ11" s="39"/>
      <c r="AK11" s="40"/>
      <c r="AL11" s="41"/>
      <c r="AM11" s="27"/>
      <c r="AN11" s="52" t="s">
        <v>171</v>
      </c>
      <c r="AO11" s="170"/>
      <c r="AP11" s="436">
        <f t="shared" si="1"/>
        <v>60</v>
      </c>
      <c r="AR11" s="53"/>
      <c r="AS11" s="44"/>
      <c r="AT11" s="54" t="str">
        <f>IF(ISNUMBER($AO11),IF(AND($AO11&gt;=60,$AO11&lt;=100),"●",""),"")</f>
        <v/>
      </c>
      <c r="AU11" s="46"/>
      <c r="AV11" s="46"/>
      <c r="AW11" s="46"/>
      <c r="AX11" s="44"/>
      <c r="AY11" s="55"/>
      <c r="AZ11" s="55"/>
      <c r="BA11" s="55"/>
      <c r="BB11" s="56"/>
      <c r="BC11" s="186" t="str">
        <f t="shared" si="2"/>
        <v/>
      </c>
      <c r="BD11" s="50" t="str">
        <f t="shared" si="6"/>
        <v/>
      </c>
      <c r="BE11" s="35"/>
      <c r="BF11" s="36"/>
      <c r="BG11" s="192"/>
    </row>
    <row r="12" spans="1:59" ht="17.100000000000001" customHeight="1">
      <c r="A12" s="192"/>
      <c r="B12" s="915"/>
      <c r="C12" s="916"/>
      <c r="D12" s="930"/>
      <c r="E12" s="934" t="s">
        <v>242</v>
      </c>
      <c r="F12" s="553"/>
      <c r="G12" s="523" t="s">
        <v>175</v>
      </c>
      <c r="H12" s="779">
        <f t="shared" si="3"/>
        <v>2</v>
      </c>
      <c r="I12" s="925">
        <v>2</v>
      </c>
      <c r="J12" s="926"/>
      <c r="K12" s="925"/>
      <c r="L12" s="926"/>
      <c r="M12" s="525">
        <f t="shared" ref="M12:M41" si="7">H12*30</f>
        <v>60</v>
      </c>
      <c r="N12" s="526">
        <f t="shared" si="4"/>
        <v>45</v>
      </c>
      <c r="O12" s="527" t="s">
        <v>137</v>
      </c>
      <c r="P12" s="528" t="s">
        <v>11</v>
      </c>
      <c r="Q12" s="555"/>
      <c r="R12" s="556"/>
      <c r="S12" s="557" t="s">
        <v>172</v>
      </c>
      <c r="T12" s="532" t="str">
        <f t="shared" si="5"/>
        <v/>
      </c>
      <c r="U12" s="533"/>
      <c r="V12" s="534"/>
      <c r="W12" s="535" t="str">
        <f t="shared" si="0"/>
        <v/>
      </c>
      <c r="X12" s="21"/>
      <c r="Y12" s="37"/>
      <c r="Z12" s="38"/>
      <c r="AA12" s="39"/>
      <c r="AB12" s="40"/>
      <c r="AC12" s="40"/>
      <c r="AD12" s="38"/>
      <c r="AE12" s="39"/>
      <c r="AF12" s="40" t="s">
        <v>138</v>
      </c>
      <c r="AG12" s="40"/>
      <c r="AH12" s="40"/>
      <c r="AI12" s="38"/>
      <c r="AJ12" s="39"/>
      <c r="AK12" s="40"/>
      <c r="AL12" s="41"/>
      <c r="AM12" s="27"/>
      <c r="AN12" s="52" t="s">
        <v>172</v>
      </c>
      <c r="AO12" s="170"/>
      <c r="AP12" s="436">
        <f t="shared" si="1"/>
        <v>60</v>
      </c>
      <c r="AR12" s="53"/>
      <c r="AS12" s="44"/>
      <c r="AT12" s="55"/>
      <c r="AU12" s="57" t="str">
        <f>IF(ISNUMBER($AO12),IF(AND($AO12&gt;=60,$AO12&lt;=100),"●",""),"")</f>
        <v/>
      </c>
      <c r="AV12" s="46"/>
      <c r="AW12" s="46"/>
      <c r="AX12" s="44"/>
      <c r="AY12" s="55"/>
      <c r="AZ12" s="55"/>
      <c r="BA12" s="55"/>
      <c r="BB12" s="56"/>
      <c r="BC12" s="186" t="str">
        <f t="shared" si="2"/>
        <v/>
      </c>
      <c r="BD12" s="50" t="str">
        <f t="shared" si="6"/>
        <v/>
      </c>
      <c r="BE12" s="35"/>
      <c r="BF12" s="36"/>
      <c r="BG12" s="192"/>
    </row>
    <row r="13" spans="1:59" ht="17.100000000000001" customHeight="1">
      <c r="A13" s="192"/>
      <c r="B13" s="915"/>
      <c r="C13" s="916"/>
      <c r="D13" s="930"/>
      <c r="E13" s="935"/>
      <c r="F13" s="553"/>
      <c r="G13" s="523" t="s">
        <v>142</v>
      </c>
      <c r="H13" s="779">
        <f t="shared" si="3"/>
        <v>2</v>
      </c>
      <c r="I13" s="925">
        <v>2</v>
      </c>
      <c r="J13" s="926"/>
      <c r="K13" s="925"/>
      <c r="L13" s="926"/>
      <c r="M13" s="525">
        <f t="shared" si="7"/>
        <v>60</v>
      </c>
      <c r="N13" s="526">
        <f t="shared" si="4"/>
        <v>45</v>
      </c>
      <c r="O13" s="527" t="s">
        <v>137</v>
      </c>
      <c r="P13" s="528" t="s">
        <v>131</v>
      </c>
      <c r="Q13" s="555"/>
      <c r="R13" s="556"/>
      <c r="S13" s="557" t="s">
        <v>172</v>
      </c>
      <c r="T13" s="532" t="str">
        <f t="shared" si="5"/>
        <v/>
      </c>
      <c r="U13" s="533"/>
      <c r="V13" s="534"/>
      <c r="W13" s="535" t="str">
        <f t="shared" si="0"/>
        <v/>
      </c>
      <c r="X13" s="21"/>
      <c r="Y13" s="37"/>
      <c r="Z13" s="38"/>
      <c r="AA13" s="39"/>
      <c r="AB13" s="40"/>
      <c r="AC13" s="40"/>
      <c r="AD13" s="38"/>
      <c r="AE13" s="39" t="s">
        <v>207</v>
      </c>
      <c r="AF13" s="40"/>
      <c r="AG13" s="40"/>
      <c r="AH13" s="40"/>
      <c r="AI13" s="38"/>
      <c r="AJ13" s="39"/>
      <c r="AK13" s="40"/>
      <c r="AL13" s="41"/>
      <c r="AM13" s="27"/>
      <c r="AN13" s="52" t="s">
        <v>172</v>
      </c>
      <c r="AO13" s="170"/>
      <c r="AP13" s="436">
        <f t="shared" si="1"/>
        <v>60</v>
      </c>
      <c r="AR13" s="53"/>
      <c r="AS13" s="44"/>
      <c r="AT13" s="55"/>
      <c r="AU13" s="57" t="str">
        <f>IF(ISNUMBER($AO13),IF(AND($AO13&gt;=60,$AO13&lt;=100),"●",""),"")</f>
        <v/>
      </c>
      <c r="AV13" s="46"/>
      <c r="AW13" s="46"/>
      <c r="AX13" s="44"/>
      <c r="AY13" s="55"/>
      <c r="AZ13" s="55"/>
      <c r="BA13" s="55"/>
      <c r="BB13" s="56"/>
      <c r="BC13" s="186" t="str">
        <f t="shared" si="2"/>
        <v/>
      </c>
      <c r="BD13" s="50" t="str">
        <f t="shared" si="6"/>
        <v/>
      </c>
      <c r="BE13" s="35"/>
      <c r="BF13" s="36"/>
      <c r="BG13" s="192"/>
    </row>
    <row r="14" spans="1:59" ht="17.100000000000001" customHeight="1">
      <c r="A14" s="192"/>
      <c r="B14" s="915"/>
      <c r="C14" s="916"/>
      <c r="D14" s="930"/>
      <c r="E14" s="933"/>
      <c r="F14" s="553"/>
      <c r="G14" s="523" t="s">
        <v>16</v>
      </c>
      <c r="H14" s="779">
        <f t="shared" si="3"/>
        <v>2</v>
      </c>
      <c r="I14" s="925">
        <v>2</v>
      </c>
      <c r="J14" s="926"/>
      <c r="K14" s="925"/>
      <c r="L14" s="926"/>
      <c r="M14" s="525">
        <f t="shared" si="7"/>
        <v>60</v>
      </c>
      <c r="N14" s="526">
        <f t="shared" si="4"/>
        <v>45</v>
      </c>
      <c r="O14" s="527" t="s">
        <v>137</v>
      </c>
      <c r="P14" s="528" t="s">
        <v>131</v>
      </c>
      <c r="Q14" s="555"/>
      <c r="R14" s="556"/>
      <c r="S14" s="557" t="s">
        <v>172</v>
      </c>
      <c r="T14" s="532" t="str">
        <f t="shared" si="5"/>
        <v/>
      </c>
      <c r="U14" s="533"/>
      <c r="V14" s="534"/>
      <c r="W14" s="535" t="str">
        <f t="shared" si="0"/>
        <v/>
      </c>
      <c r="X14" s="21"/>
      <c r="Y14" s="37"/>
      <c r="Z14" s="38"/>
      <c r="AA14" s="39"/>
      <c r="AB14" s="40"/>
      <c r="AC14" s="40"/>
      <c r="AD14" s="38"/>
      <c r="AE14" s="39"/>
      <c r="AF14" s="40" t="s">
        <v>138</v>
      </c>
      <c r="AG14" s="40"/>
      <c r="AH14" s="40"/>
      <c r="AI14" s="38"/>
      <c r="AJ14" s="39"/>
      <c r="AK14" s="40"/>
      <c r="AL14" s="41"/>
      <c r="AM14" s="27"/>
      <c r="AN14" s="52" t="s">
        <v>172</v>
      </c>
      <c r="AO14" s="170"/>
      <c r="AP14" s="436">
        <f t="shared" si="1"/>
        <v>60</v>
      </c>
      <c r="AR14" s="53"/>
      <c r="AS14" s="44"/>
      <c r="AT14" s="55"/>
      <c r="AU14" s="57" t="str">
        <f>IF(ISNUMBER($AO14),IF(AND($AO14&gt;=60,$AO14&lt;=100),"●",""),"")</f>
        <v/>
      </c>
      <c r="AV14" s="46"/>
      <c r="AW14" s="46"/>
      <c r="AX14" s="44"/>
      <c r="AY14" s="55"/>
      <c r="AZ14" s="55"/>
      <c r="BA14" s="55"/>
      <c r="BB14" s="56"/>
      <c r="BC14" s="186" t="str">
        <f t="shared" si="2"/>
        <v/>
      </c>
      <c r="BD14" s="50" t="str">
        <f t="shared" si="6"/>
        <v/>
      </c>
      <c r="BE14" s="35"/>
      <c r="BF14" s="36"/>
      <c r="BG14" s="192"/>
    </row>
    <row r="15" spans="1:59" ht="17.100000000000001" customHeight="1">
      <c r="A15" s="192"/>
      <c r="B15" s="915"/>
      <c r="C15" s="916"/>
      <c r="D15" s="930"/>
      <c r="E15" s="934" t="s">
        <v>243</v>
      </c>
      <c r="F15" s="553"/>
      <c r="G15" s="523" t="s">
        <v>141</v>
      </c>
      <c r="H15" s="779">
        <f t="shared" si="3"/>
        <v>2</v>
      </c>
      <c r="I15" s="925"/>
      <c r="J15" s="926"/>
      <c r="K15" s="925">
        <v>2</v>
      </c>
      <c r="L15" s="926"/>
      <c r="M15" s="525">
        <f t="shared" si="7"/>
        <v>60</v>
      </c>
      <c r="N15" s="526">
        <f t="shared" si="4"/>
        <v>45</v>
      </c>
      <c r="O15" s="527" t="s">
        <v>137</v>
      </c>
      <c r="P15" s="528" t="s">
        <v>211</v>
      </c>
      <c r="Q15" s="555"/>
      <c r="R15" s="556"/>
      <c r="S15" s="557" t="s">
        <v>173</v>
      </c>
      <c r="T15" s="532" t="str">
        <f t="shared" si="5"/>
        <v/>
      </c>
      <c r="U15" s="533"/>
      <c r="V15" s="534"/>
      <c r="W15" s="535" t="str">
        <f t="shared" si="0"/>
        <v/>
      </c>
      <c r="X15" s="21"/>
      <c r="Y15" s="37"/>
      <c r="Z15" s="38"/>
      <c r="AA15" s="39"/>
      <c r="AB15" s="40"/>
      <c r="AC15" s="40"/>
      <c r="AD15" s="38"/>
      <c r="AE15" s="39"/>
      <c r="AF15" s="40"/>
      <c r="AG15" s="40"/>
      <c r="AH15" s="40" t="s">
        <v>207</v>
      </c>
      <c r="AI15" s="38"/>
      <c r="AJ15" s="39"/>
      <c r="AK15" s="40"/>
      <c r="AL15" s="41"/>
      <c r="AM15" s="27"/>
      <c r="AN15" s="52" t="s">
        <v>173</v>
      </c>
      <c r="AO15" s="170"/>
      <c r="AP15" s="436">
        <f t="shared" si="1"/>
        <v>60</v>
      </c>
      <c r="AR15" s="53"/>
      <c r="AS15" s="58" t="str">
        <f>IF(ISNUMBER($AO15),IF(AND($AO15&gt;=60,$AO15&lt;=100),"●",""),"")</f>
        <v/>
      </c>
      <c r="AT15" s="55"/>
      <c r="AU15" s="46"/>
      <c r="AV15" s="46"/>
      <c r="AW15" s="46"/>
      <c r="AX15" s="44"/>
      <c r="AY15" s="55"/>
      <c r="AZ15" s="55"/>
      <c r="BA15" s="55"/>
      <c r="BB15" s="56"/>
      <c r="BC15" s="186" t="str">
        <f t="shared" si="2"/>
        <v/>
      </c>
      <c r="BD15" s="50" t="str">
        <f t="shared" si="6"/>
        <v/>
      </c>
      <c r="BE15" s="35"/>
      <c r="BF15" s="36"/>
      <c r="BG15" s="192"/>
    </row>
    <row r="16" spans="1:59" ht="17.100000000000001" customHeight="1">
      <c r="A16" s="192"/>
      <c r="B16" s="915"/>
      <c r="C16" s="916"/>
      <c r="D16" s="930"/>
      <c r="E16" s="935"/>
      <c r="F16" s="553"/>
      <c r="G16" s="523" t="s">
        <v>12</v>
      </c>
      <c r="H16" s="780">
        <f t="shared" si="3"/>
        <v>2</v>
      </c>
      <c r="I16" s="925"/>
      <c r="J16" s="926"/>
      <c r="K16" s="937">
        <v>2</v>
      </c>
      <c r="L16" s="926"/>
      <c r="M16" s="525">
        <f t="shared" si="7"/>
        <v>60</v>
      </c>
      <c r="N16" s="526">
        <f t="shared" si="4"/>
        <v>45</v>
      </c>
      <c r="O16" s="527" t="s">
        <v>137</v>
      </c>
      <c r="P16" s="528" t="s">
        <v>132</v>
      </c>
      <c r="Q16" s="555"/>
      <c r="R16" s="556"/>
      <c r="S16" s="557" t="s">
        <v>173</v>
      </c>
      <c r="T16" s="532" t="str">
        <f t="shared" si="5"/>
        <v/>
      </c>
      <c r="U16" s="533"/>
      <c r="V16" s="534"/>
      <c r="W16" s="535" t="str">
        <f t="shared" si="0"/>
        <v/>
      </c>
      <c r="X16" s="21"/>
      <c r="Y16" s="37"/>
      <c r="Z16" s="38"/>
      <c r="AA16" s="39"/>
      <c r="AB16" s="40"/>
      <c r="AC16" s="40"/>
      <c r="AD16" s="38"/>
      <c r="AE16" s="39" t="s">
        <v>207</v>
      </c>
      <c r="AF16" s="40"/>
      <c r="AG16" s="40"/>
      <c r="AH16" s="40"/>
      <c r="AI16" s="38"/>
      <c r="AJ16" s="39"/>
      <c r="AK16" s="40"/>
      <c r="AL16" s="41"/>
      <c r="AM16" s="27"/>
      <c r="AN16" s="52" t="s">
        <v>173</v>
      </c>
      <c r="AO16" s="170"/>
      <c r="AP16" s="436">
        <f t="shared" si="1"/>
        <v>60</v>
      </c>
      <c r="AR16" s="53"/>
      <c r="AS16" s="58" t="str">
        <f>IF(ISNUMBER($AO16),IF(AND($AO16&gt;=60,$AO16&lt;=100),"●",""),"")</f>
        <v/>
      </c>
      <c r="AT16" s="55"/>
      <c r="AU16" s="46"/>
      <c r="AV16" s="46"/>
      <c r="AW16" s="46"/>
      <c r="AX16" s="44"/>
      <c r="AY16" s="55"/>
      <c r="AZ16" s="55"/>
      <c r="BA16" s="55"/>
      <c r="BB16" s="56"/>
      <c r="BC16" s="186" t="str">
        <f t="shared" si="2"/>
        <v/>
      </c>
      <c r="BD16" s="50" t="str">
        <f t="shared" si="6"/>
        <v/>
      </c>
      <c r="BE16" s="35"/>
      <c r="BF16" s="36"/>
      <c r="BG16" s="192"/>
    </row>
    <row r="17" spans="1:59" ht="17.100000000000001" customHeight="1">
      <c r="A17" s="192"/>
      <c r="B17" s="915"/>
      <c r="C17" s="916"/>
      <c r="D17" s="930"/>
      <c r="E17" s="935"/>
      <c r="F17" s="553"/>
      <c r="G17" s="523" t="s">
        <v>283</v>
      </c>
      <c r="H17" s="780">
        <f t="shared" si="3"/>
        <v>2</v>
      </c>
      <c r="I17" s="925"/>
      <c r="J17" s="926"/>
      <c r="K17" s="937">
        <v>2</v>
      </c>
      <c r="L17" s="926"/>
      <c r="M17" s="525">
        <f t="shared" si="7"/>
        <v>60</v>
      </c>
      <c r="N17" s="526">
        <f t="shared" si="4"/>
        <v>45</v>
      </c>
      <c r="O17" s="527" t="s">
        <v>137</v>
      </c>
      <c r="P17" s="528" t="s">
        <v>132</v>
      </c>
      <c r="Q17" s="555"/>
      <c r="R17" s="556"/>
      <c r="S17" s="557" t="s">
        <v>173</v>
      </c>
      <c r="T17" s="532" t="str">
        <f t="shared" si="5"/>
        <v/>
      </c>
      <c r="U17" s="533"/>
      <c r="V17" s="534"/>
      <c r="W17" s="535" t="str">
        <f t="shared" si="0"/>
        <v/>
      </c>
      <c r="X17" s="21"/>
      <c r="Y17" s="37"/>
      <c r="Z17" s="38"/>
      <c r="AA17" s="39"/>
      <c r="AB17" s="40"/>
      <c r="AC17" s="40"/>
      <c r="AD17" s="38"/>
      <c r="AE17" s="39" t="s">
        <v>191</v>
      </c>
      <c r="AF17" s="40"/>
      <c r="AG17" s="40"/>
      <c r="AH17" s="40"/>
      <c r="AI17" s="38"/>
      <c r="AJ17" s="39"/>
      <c r="AK17" s="40"/>
      <c r="AL17" s="41"/>
      <c r="AM17" s="27"/>
      <c r="AN17" s="52" t="s">
        <v>173</v>
      </c>
      <c r="AO17" s="170"/>
      <c r="AP17" s="436">
        <f t="shared" si="1"/>
        <v>60</v>
      </c>
      <c r="AR17" s="53"/>
      <c r="AS17" s="58" t="str">
        <f>IF(ISNUMBER($AO17),IF(AND($AO17&gt;=60,$AO17&lt;=100),"●",""),"")</f>
        <v/>
      </c>
      <c r="AT17" s="55"/>
      <c r="AU17" s="46"/>
      <c r="AV17" s="46"/>
      <c r="AW17" s="46"/>
      <c r="AX17" s="44"/>
      <c r="AY17" s="55"/>
      <c r="AZ17" s="55"/>
      <c r="BA17" s="55"/>
      <c r="BB17" s="56"/>
      <c r="BC17" s="186" t="str">
        <f t="shared" si="2"/>
        <v/>
      </c>
      <c r="BD17" s="50" t="str">
        <f t="shared" si="6"/>
        <v/>
      </c>
      <c r="BE17" s="35"/>
      <c r="BF17" s="36"/>
      <c r="BG17" s="192"/>
    </row>
    <row r="18" spans="1:59" ht="17.100000000000001" customHeight="1">
      <c r="A18" s="192"/>
      <c r="B18" s="917"/>
      <c r="C18" s="918"/>
      <c r="D18" s="931"/>
      <c r="E18" s="936"/>
      <c r="F18" s="553"/>
      <c r="G18" s="559" t="s">
        <v>144</v>
      </c>
      <c r="H18" s="560">
        <f t="shared" si="3"/>
        <v>2</v>
      </c>
      <c r="I18" s="938"/>
      <c r="J18" s="939"/>
      <c r="K18" s="938">
        <v>2</v>
      </c>
      <c r="L18" s="939"/>
      <c r="M18" s="561">
        <f t="shared" si="7"/>
        <v>60</v>
      </c>
      <c r="N18" s="562">
        <f t="shared" si="4"/>
        <v>45</v>
      </c>
      <c r="O18" s="563" t="s">
        <v>53</v>
      </c>
      <c r="P18" s="564" t="s">
        <v>132</v>
      </c>
      <c r="Q18" s="565"/>
      <c r="R18" s="566"/>
      <c r="S18" s="567" t="s">
        <v>173</v>
      </c>
      <c r="T18" s="568" t="str">
        <f t="shared" si="5"/>
        <v/>
      </c>
      <c r="U18" s="569"/>
      <c r="V18" s="570"/>
      <c r="W18" s="571" t="str">
        <f t="shared" si="0"/>
        <v/>
      </c>
      <c r="X18" s="21"/>
      <c r="Y18" s="61"/>
      <c r="Z18" s="62"/>
      <c r="AA18" s="63"/>
      <c r="AB18" s="64"/>
      <c r="AC18" s="64"/>
      <c r="AD18" s="62"/>
      <c r="AE18" s="63"/>
      <c r="AF18" s="64" t="s">
        <v>138</v>
      </c>
      <c r="AG18" s="64"/>
      <c r="AH18" s="64"/>
      <c r="AI18" s="62"/>
      <c r="AJ18" s="63"/>
      <c r="AK18" s="64"/>
      <c r="AL18" s="65"/>
      <c r="AM18" s="27"/>
      <c r="AN18" s="66" t="s">
        <v>173</v>
      </c>
      <c r="AO18" s="171"/>
      <c r="AP18" s="437">
        <f t="shared" si="1"/>
        <v>60</v>
      </c>
      <c r="AR18" s="67"/>
      <c r="AS18" s="68" t="str">
        <f>IF(ISNUMBER($AO18),IF(AND($AO18&gt;=60,$AO18&lt;=100),"●",""),"")</f>
        <v/>
      </c>
      <c r="AT18" s="69"/>
      <c r="AU18" s="70"/>
      <c r="AV18" s="70"/>
      <c r="AW18" s="70"/>
      <c r="AX18" s="71"/>
      <c r="AY18" s="69"/>
      <c r="AZ18" s="69"/>
      <c r="BA18" s="69"/>
      <c r="BB18" s="72"/>
      <c r="BC18" s="187" t="str">
        <f t="shared" si="2"/>
        <v/>
      </c>
      <c r="BD18" s="73" t="str">
        <f t="shared" si="6"/>
        <v/>
      </c>
      <c r="BE18" s="59"/>
      <c r="BF18" s="60"/>
      <c r="BG18" s="192"/>
    </row>
    <row r="19" spans="1:59" ht="17.100000000000001" customHeight="1">
      <c r="A19" s="192"/>
      <c r="B19" s="950" t="s">
        <v>17</v>
      </c>
      <c r="C19" s="951"/>
      <c r="D19" s="956" t="s">
        <v>253</v>
      </c>
      <c r="E19" s="957"/>
      <c r="F19" s="500"/>
      <c r="G19" s="572" t="s">
        <v>122</v>
      </c>
      <c r="H19" s="512">
        <f t="shared" si="3"/>
        <v>4</v>
      </c>
      <c r="I19" s="944">
        <v>4</v>
      </c>
      <c r="J19" s="945"/>
      <c r="K19" s="777"/>
      <c r="L19" s="778"/>
      <c r="M19" s="512">
        <f t="shared" si="7"/>
        <v>120</v>
      </c>
      <c r="N19" s="513">
        <f t="shared" si="4"/>
        <v>90</v>
      </c>
      <c r="O19" s="514" t="s">
        <v>25</v>
      </c>
      <c r="P19" s="575" t="s">
        <v>191</v>
      </c>
      <c r="Q19" s="548"/>
      <c r="R19" s="549" t="s">
        <v>191</v>
      </c>
      <c r="S19" s="518" t="s">
        <v>191</v>
      </c>
      <c r="T19" s="576"/>
      <c r="U19" s="577"/>
      <c r="V19" s="578" t="str">
        <f t="shared" ref="V19:V21" si="8">IF($W19="○",$N19,"")</f>
        <v/>
      </c>
      <c r="W19" s="579" t="str">
        <f t="shared" si="0"/>
        <v/>
      </c>
      <c r="X19" s="499"/>
      <c r="Y19" s="78" t="s">
        <v>191</v>
      </c>
      <c r="Z19" s="79"/>
      <c r="AA19" s="101"/>
      <c r="AB19" s="81" t="s">
        <v>58</v>
      </c>
      <c r="AC19" s="81" t="s">
        <v>58</v>
      </c>
      <c r="AD19" s="79"/>
      <c r="AE19" s="80"/>
      <c r="AF19" s="81"/>
      <c r="AG19" s="81"/>
      <c r="AH19" s="81"/>
      <c r="AI19" s="79"/>
      <c r="AJ19" s="80"/>
      <c r="AK19" s="81" t="s">
        <v>58</v>
      </c>
      <c r="AL19" s="82"/>
      <c r="AM19" s="27"/>
      <c r="AN19" s="83" t="s">
        <v>191</v>
      </c>
      <c r="AO19" s="474"/>
      <c r="AP19" s="438">
        <f t="shared" si="1"/>
        <v>120</v>
      </c>
      <c r="AR19" s="475" t="str">
        <f t="shared" ref="AR19:AR37" si="9">IF(ISNUMBER($AO19),IF(AND($AO19&gt;=60,$AO19&lt;=100),"●",""),"")</f>
        <v/>
      </c>
      <c r="AS19" s="476"/>
      <c r="AT19" s="85"/>
      <c r="AU19" s="103"/>
      <c r="AV19" s="103"/>
      <c r="AW19" s="103"/>
      <c r="AX19" s="84"/>
      <c r="AY19" s="85"/>
      <c r="AZ19" s="85"/>
      <c r="BA19" s="85"/>
      <c r="BB19" s="104"/>
      <c r="BC19" s="188" t="str">
        <f t="shared" si="2"/>
        <v/>
      </c>
      <c r="BD19" s="105"/>
      <c r="BE19" s="85"/>
      <c r="BF19" s="135" t="str">
        <f t="shared" ref="BF19:BF21" si="10">IF(ISNUMBER($AO19),IF(AND($AO19&gt;=60,$AO19&lt;=100),$AP19*45/60,""),"")</f>
        <v/>
      </c>
      <c r="BG19" s="192"/>
    </row>
    <row r="20" spans="1:59" ht="17.100000000000001" customHeight="1">
      <c r="A20" s="192"/>
      <c r="B20" s="952"/>
      <c r="C20" s="953"/>
      <c r="D20" s="958"/>
      <c r="E20" s="959"/>
      <c r="F20" s="500"/>
      <c r="G20" s="580" t="s">
        <v>123</v>
      </c>
      <c r="H20" s="525">
        <f t="shared" si="3"/>
        <v>3</v>
      </c>
      <c r="I20" s="776"/>
      <c r="J20" s="775"/>
      <c r="K20" s="583">
        <v>3</v>
      </c>
      <c r="L20" s="774"/>
      <c r="M20" s="525">
        <f>H20*30</f>
        <v>90</v>
      </c>
      <c r="N20" s="526">
        <f t="shared" si="4"/>
        <v>67.5</v>
      </c>
      <c r="O20" s="527" t="s">
        <v>25</v>
      </c>
      <c r="P20" s="585" t="s">
        <v>191</v>
      </c>
      <c r="Q20" s="555"/>
      <c r="R20" s="556" t="s">
        <v>191</v>
      </c>
      <c r="S20" s="557" t="s">
        <v>191</v>
      </c>
      <c r="T20" s="586"/>
      <c r="U20" s="587"/>
      <c r="V20" s="588" t="str">
        <f t="shared" si="8"/>
        <v/>
      </c>
      <c r="W20" s="589" t="str">
        <f t="shared" si="0"/>
        <v/>
      </c>
      <c r="X20" s="499"/>
      <c r="Y20" s="37" t="s">
        <v>191</v>
      </c>
      <c r="Z20" s="38"/>
      <c r="AA20" s="106"/>
      <c r="AB20" s="40" t="s">
        <v>58</v>
      </c>
      <c r="AC20" s="40" t="s">
        <v>58</v>
      </c>
      <c r="AD20" s="38"/>
      <c r="AE20" s="39"/>
      <c r="AF20" s="40"/>
      <c r="AG20" s="40"/>
      <c r="AH20" s="40"/>
      <c r="AI20" s="38"/>
      <c r="AJ20" s="39"/>
      <c r="AK20" s="40" t="s">
        <v>58</v>
      </c>
      <c r="AL20" s="41"/>
      <c r="AM20" s="27"/>
      <c r="AN20" s="89" t="s">
        <v>191</v>
      </c>
      <c r="AO20" s="182"/>
      <c r="AP20" s="439">
        <f t="shared" si="1"/>
        <v>90</v>
      </c>
      <c r="AR20" s="113" t="str">
        <f t="shared" si="9"/>
        <v/>
      </c>
      <c r="AS20" s="114"/>
      <c r="AT20" s="55"/>
      <c r="AU20" s="46"/>
      <c r="AV20" s="46"/>
      <c r="AW20" s="46"/>
      <c r="AX20" s="44"/>
      <c r="AY20" s="55"/>
      <c r="AZ20" s="55"/>
      <c r="BA20" s="55"/>
      <c r="BB20" s="56"/>
      <c r="BC20" s="190" t="str">
        <f t="shared" si="2"/>
        <v/>
      </c>
      <c r="BD20" s="112"/>
      <c r="BE20" s="55"/>
      <c r="BF20" s="115" t="str">
        <f t="shared" si="10"/>
        <v/>
      </c>
      <c r="BG20" s="192"/>
    </row>
    <row r="21" spans="1:59" ht="17.100000000000001" customHeight="1">
      <c r="A21" s="192"/>
      <c r="B21" s="952"/>
      <c r="C21" s="953"/>
      <c r="D21" s="960"/>
      <c r="E21" s="961"/>
      <c r="F21" s="500"/>
      <c r="G21" s="590" t="s">
        <v>41</v>
      </c>
      <c r="H21" s="561">
        <f t="shared" si="3"/>
        <v>10</v>
      </c>
      <c r="I21" s="942"/>
      <c r="J21" s="962"/>
      <c r="K21" s="942">
        <v>10</v>
      </c>
      <c r="L21" s="962"/>
      <c r="M21" s="561">
        <f t="shared" ref="M21" si="11">H21*30</f>
        <v>300</v>
      </c>
      <c r="N21" s="562">
        <f t="shared" si="4"/>
        <v>225</v>
      </c>
      <c r="O21" s="563" t="s">
        <v>25</v>
      </c>
      <c r="P21" s="591" t="s">
        <v>191</v>
      </c>
      <c r="Q21" s="565"/>
      <c r="R21" s="566" t="s">
        <v>191</v>
      </c>
      <c r="S21" s="592" t="s">
        <v>191</v>
      </c>
      <c r="T21" s="593"/>
      <c r="U21" s="594"/>
      <c r="V21" s="595" t="str">
        <f t="shared" si="8"/>
        <v/>
      </c>
      <c r="W21" s="596" t="str">
        <f t="shared" si="0"/>
        <v/>
      </c>
      <c r="X21" s="499"/>
      <c r="Y21" s="61" t="s">
        <v>58</v>
      </c>
      <c r="Z21" s="62" t="s">
        <v>58</v>
      </c>
      <c r="AA21" s="491"/>
      <c r="AB21" s="64" t="s">
        <v>58</v>
      </c>
      <c r="AC21" s="64" t="s">
        <v>58</v>
      </c>
      <c r="AD21" s="62" t="s">
        <v>58</v>
      </c>
      <c r="AE21" s="63"/>
      <c r="AF21" s="64"/>
      <c r="AG21" s="64"/>
      <c r="AH21" s="64"/>
      <c r="AI21" s="62" t="s">
        <v>58</v>
      </c>
      <c r="AJ21" s="63"/>
      <c r="AK21" s="64" t="s">
        <v>58</v>
      </c>
      <c r="AL21" s="65" t="s">
        <v>58</v>
      </c>
      <c r="AM21" s="27"/>
      <c r="AN21" s="492" t="s">
        <v>191</v>
      </c>
      <c r="AO21" s="493"/>
      <c r="AP21" s="440">
        <f t="shared" si="1"/>
        <v>300</v>
      </c>
      <c r="AR21" s="97" t="str">
        <f t="shared" si="9"/>
        <v/>
      </c>
      <c r="AS21" s="71"/>
      <c r="AT21" s="69"/>
      <c r="AU21" s="70"/>
      <c r="AV21" s="70"/>
      <c r="AW21" s="70"/>
      <c r="AX21" s="71"/>
      <c r="AY21" s="69"/>
      <c r="AZ21" s="69"/>
      <c r="BA21" s="69"/>
      <c r="BB21" s="72"/>
      <c r="BC21" s="187" t="str">
        <f t="shared" si="2"/>
        <v/>
      </c>
      <c r="BD21" s="133"/>
      <c r="BE21" s="69"/>
      <c r="BF21" s="134" t="str">
        <f t="shared" si="10"/>
        <v/>
      </c>
      <c r="BG21" s="192"/>
    </row>
    <row r="22" spans="1:59" ht="17.100000000000001" customHeight="1">
      <c r="A22" s="192"/>
      <c r="B22" s="952"/>
      <c r="C22" s="953"/>
      <c r="D22" s="963" t="s">
        <v>250</v>
      </c>
      <c r="E22" s="964"/>
      <c r="F22" s="553"/>
      <c r="G22" s="597" t="s">
        <v>52</v>
      </c>
      <c r="H22" s="598">
        <f t="shared" si="3"/>
        <v>2</v>
      </c>
      <c r="I22" s="969">
        <v>2</v>
      </c>
      <c r="J22" s="970"/>
      <c r="K22" s="969"/>
      <c r="L22" s="970"/>
      <c r="M22" s="599">
        <f t="shared" si="7"/>
        <v>60</v>
      </c>
      <c r="N22" s="600">
        <f t="shared" si="4"/>
        <v>45</v>
      </c>
      <c r="O22" s="601" t="s">
        <v>178</v>
      </c>
      <c r="P22" s="602" t="s">
        <v>205</v>
      </c>
      <c r="Q22" s="603" t="s">
        <v>138</v>
      </c>
      <c r="R22" s="604"/>
      <c r="S22" s="605" t="s">
        <v>191</v>
      </c>
      <c r="T22" s="606"/>
      <c r="U22" s="607" t="str">
        <f t="shared" ref="U22:U27" si="12">IF($W22="○",$N22,"")</f>
        <v/>
      </c>
      <c r="V22" s="608"/>
      <c r="W22" s="609" t="str">
        <f t="shared" si="0"/>
        <v/>
      </c>
      <c r="X22" s="77"/>
      <c r="Y22" s="303"/>
      <c r="Z22" s="232"/>
      <c r="AA22" s="231" t="s">
        <v>207</v>
      </c>
      <c r="AB22" s="327"/>
      <c r="AC22" s="327"/>
      <c r="AD22" s="232"/>
      <c r="AE22" s="231"/>
      <c r="AF22" s="327"/>
      <c r="AG22" s="327"/>
      <c r="AH22" s="327"/>
      <c r="AI22" s="232"/>
      <c r="AJ22" s="231"/>
      <c r="AK22" s="327"/>
      <c r="AL22" s="352"/>
      <c r="AM22" s="27"/>
      <c r="AN22" s="107" t="s">
        <v>191</v>
      </c>
      <c r="AO22" s="180"/>
      <c r="AP22" s="441">
        <f t="shared" si="1"/>
        <v>60</v>
      </c>
      <c r="AQ22" s="153"/>
      <c r="AR22" s="494" t="str">
        <f t="shared" si="9"/>
        <v/>
      </c>
      <c r="AS22" s="495"/>
      <c r="AT22" s="110"/>
      <c r="AU22" s="496"/>
      <c r="AV22" s="496"/>
      <c r="AW22" s="496"/>
      <c r="AX22" s="488"/>
      <c r="AY22" s="497"/>
      <c r="AZ22" s="497"/>
      <c r="BA22" s="497"/>
      <c r="BB22" s="490"/>
      <c r="BC22" s="189" t="str">
        <f t="shared" si="2"/>
        <v/>
      </c>
      <c r="BD22" s="498"/>
      <c r="BE22" s="489" t="str">
        <f t="shared" ref="BE22:BE27" si="13">IF(ISNUMBER($AO22),IF(AND($AO22&gt;=60,$AO22&lt;=100),$AP22*45/60,""),"")</f>
        <v/>
      </c>
      <c r="BF22" s="490"/>
      <c r="BG22" s="192"/>
    </row>
    <row r="23" spans="1:59" ht="17.100000000000001" customHeight="1">
      <c r="A23" s="192"/>
      <c r="B23" s="952"/>
      <c r="C23" s="953"/>
      <c r="D23" s="965"/>
      <c r="E23" s="966"/>
      <c r="F23" s="553"/>
      <c r="G23" s="610" t="s">
        <v>128</v>
      </c>
      <c r="H23" s="611">
        <f t="shared" si="3"/>
        <v>2</v>
      </c>
      <c r="I23" s="940">
        <v>2</v>
      </c>
      <c r="J23" s="941"/>
      <c r="K23" s="940"/>
      <c r="L23" s="941"/>
      <c r="M23" s="525">
        <f t="shared" si="7"/>
        <v>60</v>
      </c>
      <c r="N23" s="612">
        <f t="shared" si="4"/>
        <v>45</v>
      </c>
      <c r="O23" s="613" t="s">
        <v>178</v>
      </c>
      <c r="P23" s="528" t="s">
        <v>205</v>
      </c>
      <c r="Q23" s="555" t="s">
        <v>138</v>
      </c>
      <c r="R23" s="556"/>
      <c r="S23" s="557" t="s">
        <v>191</v>
      </c>
      <c r="T23" s="614"/>
      <c r="U23" s="615" t="str">
        <f t="shared" si="12"/>
        <v/>
      </c>
      <c r="V23" s="616"/>
      <c r="W23" s="589" t="str">
        <f t="shared" si="0"/>
        <v/>
      </c>
      <c r="X23" s="77"/>
      <c r="Y23" s="37"/>
      <c r="Z23" s="38"/>
      <c r="AA23" s="39" t="s">
        <v>207</v>
      </c>
      <c r="AB23" s="40"/>
      <c r="AC23" s="40"/>
      <c r="AD23" s="38"/>
      <c r="AE23" s="39"/>
      <c r="AF23" s="40"/>
      <c r="AG23" s="40"/>
      <c r="AH23" s="40"/>
      <c r="AI23" s="38"/>
      <c r="AJ23" s="39"/>
      <c r="AK23" s="40"/>
      <c r="AL23" s="41"/>
      <c r="AM23" s="27"/>
      <c r="AN23" s="89" t="s">
        <v>191</v>
      </c>
      <c r="AO23" s="175"/>
      <c r="AP23" s="439">
        <f t="shared" si="1"/>
        <v>60</v>
      </c>
      <c r="AQ23" s="153"/>
      <c r="AR23" s="43" t="str">
        <f t="shared" si="9"/>
        <v/>
      </c>
      <c r="AS23" s="44"/>
      <c r="AT23" s="55"/>
      <c r="AU23" s="90"/>
      <c r="AV23" s="90"/>
      <c r="AW23" s="90"/>
      <c r="AX23" s="86"/>
      <c r="AY23" s="91"/>
      <c r="AZ23" s="91"/>
      <c r="BA23" s="91"/>
      <c r="BB23" s="88"/>
      <c r="BC23" s="186" t="str">
        <f t="shared" si="2"/>
        <v/>
      </c>
      <c r="BD23" s="92"/>
      <c r="BE23" s="87" t="str">
        <f t="shared" si="13"/>
        <v/>
      </c>
      <c r="BF23" s="88"/>
      <c r="BG23" s="192"/>
    </row>
    <row r="24" spans="1:59" ht="17.100000000000001" customHeight="1">
      <c r="A24" s="192"/>
      <c r="B24" s="952"/>
      <c r="C24" s="953"/>
      <c r="D24" s="965"/>
      <c r="E24" s="966"/>
      <c r="F24" s="553"/>
      <c r="G24" s="617" t="s">
        <v>170</v>
      </c>
      <c r="H24" s="618">
        <f t="shared" si="3"/>
        <v>2</v>
      </c>
      <c r="I24" s="942">
        <v>2</v>
      </c>
      <c r="J24" s="943"/>
      <c r="K24" s="942"/>
      <c r="L24" s="943"/>
      <c r="M24" s="525">
        <f t="shared" si="7"/>
        <v>60</v>
      </c>
      <c r="N24" s="619">
        <f t="shared" si="4"/>
        <v>45</v>
      </c>
      <c r="O24" s="620" t="s">
        <v>178</v>
      </c>
      <c r="P24" s="564" t="s">
        <v>212</v>
      </c>
      <c r="Q24" s="565" t="s">
        <v>138</v>
      </c>
      <c r="R24" s="566"/>
      <c r="S24" s="567" t="s">
        <v>191</v>
      </c>
      <c r="T24" s="621"/>
      <c r="U24" s="622" t="str">
        <f t="shared" si="12"/>
        <v/>
      </c>
      <c r="V24" s="623"/>
      <c r="W24" s="624" t="str">
        <f t="shared" si="0"/>
        <v/>
      </c>
      <c r="X24" s="77"/>
      <c r="Y24" s="61"/>
      <c r="Z24" s="62"/>
      <c r="AA24" s="63" t="s">
        <v>207</v>
      </c>
      <c r="AB24" s="64"/>
      <c r="AC24" s="64"/>
      <c r="AD24" s="62"/>
      <c r="AE24" s="63"/>
      <c r="AF24" s="64"/>
      <c r="AG24" s="64"/>
      <c r="AH24" s="64"/>
      <c r="AI24" s="62"/>
      <c r="AJ24" s="63"/>
      <c r="AK24" s="64"/>
      <c r="AL24" s="65"/>
      <c r="AM24" s="27"/>
      <c r="AN24" s="96" t="s">
        <v>191</v>
      </c>
      <c r="AO24" s="177"/>
      <c r="AP24" s="440">
        <f t="shared" si="1"/>
        <v>60</v>
      </c>
      <c r="AQ24" s="153"/>
      <c r="AR24" s="97" t="str">
        <f t="shared" si="9"/>
        <v/>
      </c>
      <c r="AS24" s="71"/>
      <c r="AT24" s="69"/>
      <c r="AU24" s="98"/>
      <c r="AV24" s="98"/>
      <c r="AW24" s="98"/>
      <c r="AX24" s="93"/>
      <c r="AY24" s="99"/>
      <c r="AZ24" s="99"/>
      <c r="BA24" s="99"/>
      <c r="BB24" s="95"/>
      <c r="BC24" s="187" t="str">
        <f t="shared" si="2"/>
        <v/>
      </c>
      <c r="BD24" s="100"/>
      <c r="BE24" s="94" t="str">
        <f t="shared" si="13"/>
        <v/>
      </c>
      <c r="BF24" s="95"/>
      <c r="BG24" s="192"/>
    </row>
    <row r="25" spans="1:59" ht="17.100000000000001" customHeight="1">
      <c r="A25" s="192"/>
      <c r="B25" s="952"/>
      <c r="C25" s="953"/>
      <c r="D25" s="965"/>
      <c r="E25" s="966"/>
      <c r="F25" s="553"/>
      <c r="G25" s="625" t="s">
        <v>174</v>
      </c>
      <c r="H25" s="512">
        <f t="shared" si="3"/>
        <v>3</v>
      </c>
      <c r="I25" s="944">
        <v>3</v>
      </c>
      <c r="J25" s="945"/>
      <c r="K25" s="946"/>
      <c r="L25" s="947"/>
      <c r="M25" s="512">
        <f t="shared" si="7"/>
        <v>90</v>
      </c>
      <c r="N25" s="513">
        <f t="shared" si="4"/>
        <v>67.5</v>
      </c>
      <c r="O25" s="514" t="s">
        <v>137</v>
      </c>
      <c r="P25" s="547" t="s">
        <v>191</v>
      </c>
      <c r="Q25" s="548" t="s">
        <v>75</v>
      </c>
      <c r="R25" s="549"/>
      <c r="S25" s="518" t="s">
        <v>217</v>
      </c>
      <c r="T25" s="576"/>
      <c r="U25" s="615" t="str">
        <f t="shared" si="12"/>
        <v/>
      </c>
      <c r="V25" s="534"/>
      <c r="W25" s="579" t="str">
        <f t="shared" si="0"/>
        <v/>
      </c>
      <c r="X25" s="77"/>
      <c r="Y25" s="78"/>
      <c r="Z25" s="79"/>
      <c r="AA25" s="101"/>
      <c r="AB25" s="81" t="s">
        <v>58</v>
      </c>
      <c r="AC25" s="81"/>
      <c r="AD25" s="79"/>
      <c r="AE25" s="80"/>
      <c r="AF25" s="81"/>
      <c r="AG25" s="81"/>
      <c r="AH25" s="81"/>
      <c r="AI25" s="79"/>
      <c r="AJ25" s="80"/>
      <c r="AK25" s="81"/>
      <c r="AL25" s="82"/>
      <c r="AM25" s="27"/>
      <c r="AN25" s="83" t="s">
        <v>217</v>
      </c>
      <c r="AO25" s="173"/>
      <c r="AP25" s="438">
        <f t="shared" si="1"/>
        <v>90</v>
      </c>
      <c r="AQ25" s="153"/>
      <c r="AR25" s="102" t="str">
        <f t="shared" si="9"/>
        <v/>
      </c>
      <c r="AS25" s="84"/>
      <c r="AT25" s="85"/>
      <c r="AU25" s="103"/>
      <c r="AV25" s="103"/>
      <c r="AW25" s="103"/>
      <c r="AX25" s="84"/>
      <c r="AY25" s="74" t="str">
        <f>IF(ISNUMBER($AO25),IF(AND($AO25&gt;=60,$AO25&lt;=100),"●",""),"")</f>
        <v/>
      </c>
      <c r="AZ25" s="85"/>
      <c r="BA25" s="85"/>
      <c r="BB25" s="104"/>
      <c r="BC25" s="189" t="str">
        <f t="shared" si="2"/>
        <v/>
      </c>
      <c r="BD25" s="105"/>
      <c r="BE25" s="75" t="str">
        <f t="shared" si="13"/>
        <v/>
      </c>
      <c r="BF25" s="76"/>
      <c r="BG25" s="192"/>
    </row>
    <row r="26" spans="1:59" ht="17.100000000000001" customHeight="1">
      <c r="A26" s="192"/>
      <c r="B26" s="952"/>
      <c r="C26" s="953"/>
      <c r="D26" s="965"/>
      <c r="E26" s="966"/>
      <c r="F26" s="553"/>
      <c r="G26" s="626" t="s">
        <v>96</v>
      </c>
      <c r="H26" s="525">
        <f t="shared" si="3"/>
        <v>2</v>
      </c>
      <c r="I26" s="948">
        <v>2</v>
      </c>
      <c r="J26" s="941"/>
      <c r="K26" s="940"/>
      <c r="L26" s="949"/>
      <c r="M26" s="525">
        <f t="shared" si="7"/>
        <v>60</v>
      </c>
      <c r="N26" s="526">
        <f t="shared" si="4"/>
        <v>45</v>
      </c>
      <c r="O26" s="527" t="s">
        <v>137</v>
      </c>
      <c r="P26" s="627" t="s">
        <v>191</v>
      </c>
      <c r="Q26" s="603" t="s">
        <v>75</v>
      </c>
      <c r="R26" s="604"/>
      <c r="S26" s="605" t="s">
        <v>217</v>
      </c>
      <c r="T26" s="586"/>
      <c r="U26" s="615" t="str">
        <f t="shared" si="12"/>
        <v/>
      </c>
      <c r="V26" s="534"/>
      <c r="W26" s="609" t="str">
        <f t="shared" si="0"/>
        <v/>
      </c>
      <c r="X26" s="77"/>
      <c r="Y26" s="37"/>
      <c r="Z26" s="38"/>
      <c r="AA26" s="106"/>
      <c r="AB26" s="40" t="s">
        <v>191</v>
      </c>
      <c r="AC26" s="40"/>
      <c r="AD26" s="38"/>
      <c r="AE26" s="39"/>
      <c r="AF26" s="40"/>
      <c r="AG26" s="40"/>
      <c r="AH26" s="40"/>
      <c r="AI26" s="38"/>
      <c r="AJ26" s="39"/>
      <c r="AK26" s="40"/>
      <c r="AL26" s="41"/>
      <c r="AM26" s="27"/>
      <c r="AN26" s="107" t="s">
        <v>217</v>
      </c>
      <c r="AO26" s="179"/>
      <c r="AP26" s="441">
        <f t="shared" si="1"/>
        <v>60</v>
      </c>
      <c r="AQ26" s="153"/>
      <c r="AR26" s="108" t="str">
        <f t="shared" si="9"/>
        <v/>
      </c>
      <c r="AS26" s="109"/>
      <c r="AT26" s="110"/>
      <c r="AU26" s="111"/>
      <c r="AV26" s="111"/>
      <c r="AW26" s="111"/>
      <c r="AX26" s="44"/>
      <c r="AY26" s="51" t="str">
        <f>IF(ISNUMBER($AO26),IF(AND($AO26&gt;=60,$AO26&lt;=100),"●",""),"")</f>
        <v/>
      </c>
      <c r="AZ26" s="55"/>
      <c r="BA26" s="55"/>
      <c r="BB26" s="56"/>
      <c r="BC26" s="189" t="str">
        <f t="shared" si="2"/>
        <v/>
      </c>
      <c r="BD26" s="112"/>
      <c r="BE26" s="87" t="str">
        <f t="shared" si="13"/>
        <v/>
      </c>
      <c r="BF26" s="88"/>
      <c r="BG26" s="192"/>
    </row>
    <row r="27" spans="1:59" ht="17.100000000000001" customHeight="1">
      <c r="A27" s="192"/>
      <c r="B27" s="952"/>
      <c r="C27" s="953"/>
      <c r="D27" s="965"/>
      <c r="E27" s="966"/>
      <c r="F27" s="553"/>
      <c r="G27" s="597" t="s">
        <v>97</v>
      </c>
      <c r="H27" s="525">
        <f t="shared" si="3"/>
        <v>2</v>
      </c>
      <c r="I27" s="628">
        <v>2</v>
      </c>
      <c r="J27" s="775"/>
      <c r="K27" s="940"/>
      <c r="L27" s="949"/>
      <c r="M27" s="525">
        <f>H27*15</f>
        <v>30</v>
      </c>
      <c r="N27" s="526">
        <f t="shared" si="4"/>
        <v>22.5</v>
      </c>
      <c r="O27" s="527" t="s">
        <v>137</v>
      </c>
      <c r="P27" s="585" t="s">
        <v>191</v>
      </c>
      <c r="Q27" s="555" t="s">
        <v>75</v>
      </c>
      <c r="R27" s="556"/>
      <c r="S27" s="557" t="s">
        <v>217</v>
      </c>
      <c r="T27" s="586"/>
      <c r="U27" s="615" t="str">
        <f t="shared" si="12"/>
        <v/>
      </c>
      <c r="V27" s="534"/>
      <c r="W27" s="589" t="str">
        <f t="shared" si="0"/>
        <v/>
      </c>
      <c r="X27" s="77"/>
      <c r="Y27" s="37"/>
      <c r="Z27" s="38"/>
      <c r="AA27" s="106"/>
      <c r="AB27" s="40" t="s">
        <v>58</v>
      </c>
      <c r="AC27" s="40"/>
      <c r="AD27" s="38"/>
      <c r="AE27" s="39"/>
      <c r="AF27" s="40"/>
      <c r="AG27" s="40"/>
      <c r="AH27" s="40"/>
      <c r="AI27" s="38"/>
      <c r="AJ27" s="39"/>
      <c r="AK27" s="40"/>
      <c r="AL27" s="41"/>
      <c r="AM27" s="27"/>
      <c r="AN27" s="89" t="s">
        <v>217</v>
      </c>
      <c r="AO27" s="180"/>
      <c r="AP27" s="439">
        <f t="shared" si="1"/>
        <v>30</v>
      </c>
      <c r="AQ27" s="153"/>
      <c r="AR27" s="113" t="str">
        <f t="shared" si="9"/>
        <v/>
      </c>
      <c r="AS27" s="114"/>
      <c r="AT27" s="55"/>
      <c r="AU27" s="46"/>
      <c r="AV27" s="46"/>
      <c r="AW27" s="46"/>
      <c r="AX27" s="44"/>
      <c r="AY27" s="51" t="str">
        <f>IF(ISNUMBER($AO27),IF(AND($AO27&gt;=60,$AO27&lt;=100),"●",""),"")</f>
        <v/>
      </c>
      <c r="AZ27" s="55"/>
      <c r="BA27" s="55"/>
      <c r="BB27" s="56"/>
      <c r="BC27" s="186" t="str">
        <f t="shared" si="2"/>
        <v/>
      </c>
      <c r="BD27" s="112"/>
      <c r="BE27" s="87" t="str">
        <f t="shared" si="13"/>
        <v/>
      </c>
      <c r="BF27" s="88"/>
      <c r="BG27" s="192"/>
    </row>
    <row r="28" spans="1:59" ht="17.100000000000001" customHeight="1">
      <c r="A28" s="192"/>
      <c r="B28" s="952"/>
      <c r="C28" s="953"/>
      <c r="D28" s="965"/>
      <c r="E28" s="966"/>
      <c r="F28" s="553"/>
      <c r="G28" s="610" t="s">
        <v>98</v>
      </c>
      <c r="H28" s="525">
        <f t="shared" si="3"/>
        <v>2</v>
      </c>
      <c r="I28" s="628"/>
      <c r="J28" s="629">
        <v>2</v>
      </c>
      <c r="K28" s="940"/>
      <c r="L28" s="949"/>
      <c r="M28" s="525">
        <f>H28*15</f>
        <v>30</v>
      </c>
      <c r="N28" s="526">
        <f t="shared" si="4"/>
        <v>22.5</v>
      </c>
      <c r="O28" s="527" t="s">
        <v>137</v>
      </c>
      <c r="P28" s="528" t="s">
        <v>191</v>
      </c>
      <c r="Q28" s="603" t="s">
        <v>218</v>
      </c>
      <c r="R28" s="604"/>
      <c r="S28" s="605" t="s">
        <v>219</v>
      </c>
      <c r="T28" s="586"/>
      <c r="U28" s="587"/>
      <c r="V28" s="588" t="str">
        <f t="shared" ref="V28:V34" si="14">IF($W28="○",$N28,"")</f>
        <v/>
      </c>
      <c r="W28" s="609" t="str">
        <f t="shared" si="0"/>
        <v/>
      </c>
      <c r="X28" s="77"/>
      <c r="Y28" s="37"/>
      <c r="Z28" s="38"/>
      <c r="AA28" s="106"/>
      <c r="AB28" s="40" t="s">
        <v>191</v>
      </c>
      <c r="AC28" s="40"/>
      <c r="AD28" s="38"/>
      <c r="AE28" s="39"/>
      <c r="AF28" s="40"/>
      <c r="AG28" s="40"/>
      <c r="AH28" s="40"/>
      <c r="AI28" s="38"/>
      <c r="AJ28" s="39"/>
      <c r="AK28" s="40"/>
      <c r="AL28" s="41"/>
      <c r="AM28" s="27"/>
      <c r="AN28" s="107" t="s">
        <v>219</v>
      </c>
      <c r="AO28" s="175"/>
      <c r="AP28" s="439">
        <f t="shared" si="1"/>
        <v>30</v>
      </c>
      <c r="AQ28" s="153"/>
      <c r="AR28" s="116" t="str">
        <f t="shared" si="9"/>
        <v/>
      </c>
      <c r="AS28" s="44"/>
      <c r="AT28" s="110"/>
      <c r="AU28" s="111"/>
      <c r="AV28" s="111"/>
      <c r="AW28" s="111"/>
      <c r="AX28" s="44"/>
      <c r="AY28" s="55"/>
      <c r="AZ28" s="51" t="str">
        <f>IF(ISNUMBER($AO28),IF(AND($AO28&gt;=60,$AO28&lt;=100),"●",""),"")</f>
        <v/>
      </c>
      <c r="BA28" s="55"/>
      <c r="BB28" s="56"/>
      <c r="BC28" s="189" t="str">
        <f t="shared" si="2"/>
        <v/>
      </c>
      <c r="BD28" s="112"/>
      <c r="BE28" s="55"/>
      <c r="BF28" s="115" t="str">
        <f t="shared" ref="BF28:BF41" si="15">IF(ISNUMBER($AO28),IF(AND($AO28&gt;=60,$AO28&lt;=100),$AP28*45/60,""),"")</f>
        <v/>
      </c>
      <c r="BG28" s="192"/>
    </row>
    <row r="29" spans="1:59" ht="17.100000000000001" customHeight="1">
      <c r="A29" s="192"/>
      <c r="B29" s="952"/>
      <c r="C29" s="953"/>
      <c r="D29" s="965"/>
      <c r="E29" s="966"/>
      <c r="F29" s="553"/>
      <c r="G29" s="630" t="s">
        <v>99</v>
      </c>
      <c r="H29" s="525">
        <f t="shared" si="3"/>
        <v>2</v>
      </c>
      <c r="I29" s="940"/>
      <c r="J29" s="941"/>
      <c r="K29" s="583">
        <v>2</v>
      </c>
      <c r="L29" s="774"/>
      <c r="M29" s="525">
        <f>H29*15</f>
        <v>30</v>
      </c>
      <c r="N29" s="526">
        <f t="shared" si="4"/>
        <v>22.5</v>
      </c>
      <c r="O29" s="527" t="s">
        <v>137</v>
      </c>
      <c r="P29" s="627" t="s">
        <v>191</v>
      </c>
      <c r="Q29" s="603" t="s">
        <v>218</v>
      </c>
      <c r="R29" s="604"/>
      <c r="S29" s="605" t="s">
        <v>219</v>
      </c>
      <c r="T29" s="586"/>
      <c r="U29" s="587"/>
      <c r="V29" s="588" t="str">
        <f t="shared" si="14"/>
        <v/>
      </c>
      <c r="W29" s="609" t="str">
        <f t="shared" si="0"/>
        <v/>
      </c>
      <c r="X29" s="77"/>
      <c r="Y29" s="37"/>
      <c r="Z29" s="38"/>
      <c r="AA29" s="106"/>
      <c r="AB29" s="40" t="s">
        <v>191</v>
      </c>
      <c r="AC29" s="40"/>
      <c r="AD29" s="38"/>
      <c r="AE29" s="39"/>
      <c r="AF29" s="40"/>
      <c r="AG29" s="40"/>
      <c r="AH29" s="40"/>
      <c r="AI29" s="38"/>
      <c r="AJ29" s="39"/>
      <c r="AK29" s="40"/>
      <c r="AL29" s="41"/>
      <c r="AM29" s="27"/>
      <c r="AN29" s="107" t="s">
        <v>219</v>
      </c>
      <c r="AO29" s="181"/>
      <c r="AP29" s="439">
        <f t="shared" si="1"/>
        <v>30</v>
      </c>
      <c r="AQ29" s="153"/>
      <c r="AR29" s="108" t="str">
        <f t="shared" si="9"/>
        <v/>
      </c>
      <c r="AS29" s="109"/>
      <c r="AT29" s="110"/>
      <c r="AU29" s="111"/>
      <c r="AV29" s="111"/>
      <c r="AW29" s="111"/>
      <c r="AX29" s="44"/>
      <c r="AY29" s="55"/>
      <c r="AZ29" s="51" t="str">
        <f>IF(ISNUMBER($AO29),IF(AND($AO29&gt;=60,$AO29&lt;=100),"●",""),"")</f>
        <v/>
      </c>
      <c r="BA29" s="55"/>
      <c r="BB29" s="56"/>
      <c r="BC29" s="189" t="str">
        <f t="shared" si="2"/>
        <v/>
      </c>
      <c r="BD29" s="112"/>
      <c r="BE29" s="55"/>
      <c r="BF29" s="115" t="str">
        <f t="shared" si="15"/>
        <v/>
      </c>
      <c r="BG29" s="192"/>
    </row>
    <row r="30" spans="1:59" ht="17.100000000000001" customHeight="1">
      <c r="A30" s="192"/>
      <c r="B30" s="952"/>
      <c r="C30" s="953"/>
      <c r="D30" s="965"/>
      <c r="E30" s="966"/>
      <c r="F30" s="553"/>
      <c r="G30" s="631" t="s">
        <v>100</v>
      </c>
      <c r="H30" s="525">
        <f t="shared" si="3"/>
        <v>2</v>
      </c>
      <c r="I30" s="948">
        <v>2</v>
      </c>
      <c r="J30" s="941"/>
      <c r="K30" s="940"/>
      <c r="L30" s="949"/>
      <c r="M30" s="525">
        <f t="shared" si="7"/>
        <v>60</v>
      </c>
      <c r="N30" s="526">
        <f t="shared" si="4"/>
        <v>45</v>
      </c>
      <c r="O30" s="527" t="s">
        <v>137</v>
      </c>
      <c r="P30" s="627" t="s">
        <v>191</v>
      </c>
      <c r="Q30" s="603" t="s">
        <v>28</v>
      </c>
      <c r="R30" s="604"/>
      <c r="S30" s="605" t="s">
        <v>29</v>
      </c>
      <c r="T30" s="586"/>
      <c r="U30" s="587"/>
      <c r="V30" s="588" t="str">
        <f t="shared" si="14"/>
        <v/>
      </c>
      <c r="W30" s="589" t="str">
        <f t="shared" si="0"/>
        <v/>
      </c>
      <c r="X30" s="77"/>
      <c r="Y30" s="37"/>
      <c r="Z30" s="38"/>
      <c r="AA30" s="106"/>
      <c r="AB30" s="40" t="s">
        <v>191</v>
      </c>
      <c r="AC30" s="40"/>
      <c r="AD30" s="38"/>
      <c r="AE30" s="39"/>
      <c r="AF30" s="40"/>
      <c r="AG30" s="40"/>
      <c r="AH30" s="40"/>
      <c r="AI30" s="38"/>
      <c r="AJ30" s="39"/>
      <c r="AK30" s="40"/>
      <c r="AL30" s="41"/>
      <c r="AM30" s="27"/>
      <c r="AN30" s="107" t="s">
        <v>29</v>
      </c>
      <c r="AO30" s="182"/>
      <c r="AP30" s="439">
        <f t="shared" si="1"/>
        <v>60</v>
      </c>
      <c r="AQ30" s="153"/>
      <c r="AR30" s="108" t="str">
        <f t="shared" si="9"/>
        <v/>
      </c>
      <c r="AS30" s="109"/>
      <c r="AT30" s="110"/>
      <c r="AU30" s="111"/>
      <c r="AV30" s="111"/>
      <c r="AW30" s="111"/>
      <c r="AX30" s="58" t="str">
        <f>IF(ISNUMBER($AO30),IF(AND($AO30&gt;=60,$AO30&lt;=100),"●",""),"")</f>
        <v/>
      </c>
      <c r="AY30" s="55"/>
      <c r="AZ30" s="55"/>
      <c r="BA30" s="55"/>
      <c r="BB30" s="56"/>
      <c r="BC30" s="189" t="str">
        <f t="shared" si="2"/>
        <v/>
      </c>
      <c r="BD30" s="112"/>
      <c r="BE30" s="55"/>
      <c r="BF30" s="115" t="str">
        <f t="shared" si="15"/>
        <v/>
      </c>
      <c r="BG30" s="192"/>
    </row>
    <row r="31" spans="1:59" ht="17.100000000000001" customHeight="1">
      <c r="A31" s="192"/>
      <c r="B31" s="952"/>
      <c r="C31" s="953"/>
      <c r="D31" s="965"/>
      <c r="E31" s="966"/>
      <c r="F31" s="553"/>
      <c r="G31" s="631" t="s">
        <v>154</v>
      </c>
      <c r="H31" s="525">
        <f t="shared" si="3"/>
        <v>2</v>
      </c>
      <c r="I31" s="948">
        <v>2</v>
      </c>
      <c r="J31" s="941"/>
      <c r="K31" s="940"/>
      <c r="L31" s="949"/>
      <c r="M31" s="525">
        <f t="shared" si="7"/>
        <v>60</v>
      </c>
      <c r="N31" s="526">
        <f t="shared" si="4"/>
        <v>45</v>
      </c>
      <c r="O31" s="527" t="s">
        <v>137</v>
      </c>
      <c r="P31" s="632" t="s">
        <v>191</v>
      </c>
      <c r="Q31" s="555" t="s">
        <v>28</v>
      </c>
      <c r="R31" s="556"/>
      <c r="S31" s="557" t="s">
        <v>29</v>
      </c>
      <c r="T31" s="586"/>
      <c r="U31" s="587"/>
      <c r="V31" s="588" t="str">
        <f t="shared" si="14"/>
        <v/>
      </c>
      <c r="W31" s="589" t="str">
        <f t="shared" si="0"/>
        <v/>
      </c>
      <c r="X31" s="77"/>
      <c r="Y31" s="37"/>
      <c r="Z31" s="38"/>
      <c r="AA31" s="106"/>
      <c r="AB31" s="40" t="s">
        <v>191</v>
      </c>
      <c r="AC31" s="40"/>
      <c r="AD31" s="38"/>
      <c r="AE31" s="39"/>
      <c r="AF31" s="40"/>
      <c r="AG31" s="40"/>
      <c r="AH31" s="40"/>
      <c r="AI31" s="38"/>
      <c r="AJ31" s="39"/>
      <c r="AK31" s="40"/>
      <c r="AL31" s="41"/>
      <c r="AM31" s="27"/>
      <c r="AN31" s="89" t="s">
        <v>29</v>
      </c>
      <c r="AO31" s="182"/>
      <c r="AP31" s="439">
        <f t="shared" si="1"/>
        <v>60</v>
      </c>
      <c r="AQ31" s="153"/>
      <c r="AR31" s="117" t="str">
        <f t="shared" si="9"/>
        <v/>
      </c>
      <c r="AS31" s="118"/>
      <c r="AT31" s="55"/>
      <c r="AU31" s="46"/>
      <c r="AV31" s="46"/>
      <c r="AW31" s="46"/>
      <c r="AX31" s="58" t="str">
        <f>IF(ISNUMBER($AO31),IF(AND($AO31&gt;=60,$AO31&lt;=100),"●",""),"")</f>
        <v/>
      </c>
      <c r="AY31" s="55"/>
      <c r="AZ31" s="55"/>
      <c r="BA31" s="55"/>
      <c r="BB31" s="56"/>
      <c r="BC31" s="189" t="str">
        <f t="shared" si="2"/>
        <v/>
      </c>
      <c r="BD31" s="112"/>
      <c r="BE31" s="55"/>
      <c r="BF31" s="115" t="str">
        <f t="shared" si="15"/>
        <v/>
      </c>
      <c r="BG31" s="192"/>
    </row>
    <row r="32" spans="1:59" ht="17.100000000000001" customHeight="1">
      <c r="A32" s="192"/>
      <c r="B32" s="952"/>
      <c r="C32" s="953"/>
      <c r="D32" s="965"/>
      <c r="E32" s="966"/>
      <c r="F32" s="553"/>
      <c r="G32" s="631" t="s">
        <v>86</v>
      </c>
      <c r="H32" s="525">
        <f t="shared" si="3"/>
        <v>2</v>
      </c>
      <c r="I32" s="940"/>
      <c r="J32" s="941"/>
      <c r="K32" s="773"/>
      <c r="L32" s="634">
        <v>2</v>
      </c>
      <c r="M32" s="525">
        <f>H32*15</f>
        <v>30</v>
      </c>
      <c r="N32" s="526">
        <f t="shared" si="4"/>
        <v>22.5</v>
      </c>
      <c r="O32" s="527" t="s">
        <v>137</v>
      </c>
      <c r="P32" s="635" t="s">
        <v>191</v>
      </c>
      <c r="Q32" s="636"/>
      <c r="R32" s="637"/>
      <c r="S32" s="531" t="s">
        <v>191</v>
      </c>
      <c r="T32" s="586"/>
      <c r="U32" s="587"/>
      <c r="V32" s="588" t="str">
        <f t="shared" si="14"/>
        <v/>
      </c>
      <c r="W32" s="589" t="str">
        <f t="shared" si="0"/>
        <v/>
      </c>
      <c r="X32" s="77"/>
      <c r="Y32" s="37"/>
      <c r="Z32" s="38"/>
      <c r="AA32" s="106"/>
      <c r="AB32" s="40" t="s">
        <v>191</v>
      </c>
      <c r="AC32" s="40"/>
      <c r="AD32" s="38"/>
      <c r="AE32" s="39"/>
      <c r="AF32" s="40"/>
      <c r="AG32" s="40"/>
      <c r="AH32" s="40"/>
      <c r="AI32" s="38"/>
      <c r="AJ32" s="39"/>
      <c r="AK32" s="40"/>
      <c r="AL32" s="41"/>
      <c r="AM32" s="27"/>
      <c r="AN32" s="119" t="s">
        <v>191</v>
      </c>
      <c r="AO32" s="182"/>
      <c r="AP32" s="439">
        <f t="shared" si="1"/>
        <v>30</v>
      </c>
      <c r="AQ32" s="153"/>
      <c r="AR32" s="120" t="str">
        <f t="shared" si="9"/>
        <v/>
      </c>
      <c r="AS32" s="121"/>
      <c r="AT32" s="48"/>
      <c r="AU32" s="122"/>
      <c r="AV32" s="122"/>
      <c r="AW32" s="122"/>
      <c r="AX32" s="44"/>
      <c r="AY32" s="55"/>
      <c r="AZ32" s="55"/>
      <c r="BA32" s="55"/>
      <c r="BB32" s="56"/>
      <c r="BC32" s="189" t="str">
        <f t="shared" si="2"/>
        <v/>
      </c>
      <c r="BD32" s="112"/>
      <c r="BE32" s="55"/>
      <c r="BF32" s="115" t="str">
        <f t="shared" si="15"/>
        <v/>
      </c>
      <c r="BG32" s="192"/>
    </row>
    <row r="33" spans="1:59" ht="17.100000000000001" customHeight="1">
      <c r="A33" s="192"/>
      <c r="B33" s="952"/>
      <c r="C33" s="953"/>
      <c r="D33" s="965"/>
      <c r="E33" s="966"/>
      <c r="F33" s="553"/>
      <c r="G33" s="631" t="s">
        <v>155</v>
      </c>
      <c r="H33" s="525">
        <f t="shared" si="3"/>
        <v>1</v>
      </c>
      <c r="I33" s="628" t="s">
        <v>258</v>
      </c>
      <c r="J33" s="775">
        <v>1</v>
      </c>
      <c r="K33" s="940"/>
      <c r="L33" s="949"/>
      <c r="M33" s="525">
        <f t="shared" si="7"/>
        <v>30</v>
      </c>
      <c r="N33" s="526">
        <f t="shared" si="4"/>
        <v>22.5</v>
      </c>
      <c r="O33" s="527" t="s">
        <v>137</v>
      </c>
      <c r="P33" s="632" t="s">
        <v>191</v>
      </c>
      <c r="Q33" s="638" t="s">
        <v>28</v>
      </c>
      <c r="R33" s="639"/>
      <c r="S33" s="605" t="s">
        <v>29</v>
      </c>
      <c r="T33" s="586"/>
      <c r="U33" s="587"/>
      <c r="V33" s="588" t="str">
        <f t="shared" si="14"/>
        <v/>
      </c>
      <c r="W33" s="589" t="str">
        <f t="shared" si="0"/>
        <v/>
      </c>
      <c r="X33" s="77"/>
      <c r="Y33" s="37"/>
      <c r="Z33" s="38"/>
      <c r="AA33" s="106"/>
      <c r="AB33" s="40" t="s">
        <v>191</v>
      </c>
      <c r="AC33" s="40"/>
      <c r="AD33" s="38"/>
      <c r="AE33" s="39"/>
      <c r="AF33" s="40"/>
      <c r="AG33" s="40"/>
      <c r="AH33" s="40"/>
      <c r="AI33" s="38"/>
      <c r="AJ33" s="39"/>
      <c r="AK33" s="40"/>
      <c r="AL33" s="41"/>
      <c r="AM33" s="27"/>
      <c r="AN33" s="107" t="s">
        <v>29</v>
      </c>
      <c r="AO33" s="182"/>
      <c r="AP33" s="439">
        <f t="shared" si="1"/>
        <v>30</v>
      </c>
      <c r="AQ33" s="153"/>
      <c r="AR33" s="117" t="str">
        <f t="shared" si="9"/>
        <v/>
      </c>
      <c r="AS33" s="118"/>
      <c r="AT33" s="123"/>
      <c r="AU33" s="124"/>
      <c r="AV33" s="124"/>
      <c r="AW33" s="124"/>
      <c r="AX33" s="58" t="str">
        <f>IF(ISNUMBER($AO33),IF(AND($AO33&gt;=60,$AO33&lt;=100),"●",""),"")</f>
        <v/>
      </c>
      <c r="AY33" s="55"/>
      <c r="AZ33" s="55"/>
      <c r="BA33" s="55"/>
      <c r="BB33" s="56"/>
      <c r="BC33" s="189" t="str">
        <f t="shared" si="2"/>
        <v/>
      </c>
      <c r="BD33" s="112"/>
      <c r="BE33" s="55"/>
      <c r="BF33" s="115" t="str">
        <f t="shared" si="15"/>
        <v/>
      </c>
      <c r="BG33" s="192"/>
    </row>
    <row r="34" spans="1:59" ht="17.100000000000001" customHeight="1">
      <c r="A34" s="192"/>
      <c r="B34" s="952"/>
      <c r="C34" s="953"/>
      <c r="D34" s="965"/>
      <c r="E34" s="966"/>
      <c r="F34" s="553"/>
      <c r="G34" s="640" t="s">
        <v>164</v>
      </c>
      <c r="H34" s="525">
        <f t="shared" si="3"/>
        <v>2</v>
      </c>
      <c r="I34" s="776"/>
      <c r="J34" s="775"/>
      <c r="K34" s="940">
        <v>2</v>
      </c>
      <c r="L34" s="949"/>
      <c r="M34" s="525">
        <f>H34*30</f>
        <v>60</v>
      </c>
      <c r="N34" s="526">
        <f t="shared" si="4"/>
        <v>45</v>
      </c>
      <c r="O34" s="527" t="s">
        <v>137</v>
      </c>
      <c r="P34" s="585" t="s">
        <v>191</v>
      </c>
      <c r="Q34" s="555" t="s">
        <v>28</v>
      </c>
      <c r="R34" s="556"/>
      <c r="S34" s="557" t="s">
        <v>29</v>
      </c>
      <c r="T34" s="586"/>
      <c r="U34" s="587"/>
      <c r="V34" s="588" t="str">
        <f t="shared" si="14"/>
        <v/>
      </c>
      <c r="W34" s="589" t="str">
        <f t="shared" si="0"/>
        <v/>
      </c>
      <c r="X34" s="77"/>
      <c r="Y34" s="37"/>
      <c r="Z34" s="38"/>
      <c r="AA34" s="106"/>
      <c r="AB34" s="40" t="s">
        <v>191</v>
      </c>
      <c r="AC34" s="40"/>
      <c r="AD34" s="38"/>
      <c r="AE34" s="39"/>
      <c r="AF34" s="40"/>
      <c r="AG34" s="40"/>
      <c r="AH34" s="40"/>
      <c r="AI34" s="38"/>
      <c r="AJ34" s="39"/>
      <c r="AK34" s="40"/>
      <c r="AL34" s="41"/>
      <c r="AM34" s="27"/>
      <c r="AN34" s="89" t="s">
        <v>29</v>
      </c>
      <c r="AO34" s="183"/>
      <c r="AP34" s="439">
        <f t="shared" si="1"/>
        <v>60</v>
      </c>
      <c r="AQ34" s="153"/>
      <c r="AR34" s="113" t="str">
        <f t="shared" si="9"/>
        <v/>
      </c>
      <c r="AS34" s="114"/>
      <c r="AT34" s="55"/>
      <c r="AU34" s="46"/>
      <c r="AV34" s="46"/>
      <c r="AW34" s="46"/>
      <c r="AX34" s="58" t="str">
        <f>IF(ISNUMBER($AO34),IF(AND($AO34&gt;=60,$AO34&lt;=100),"●",""),"")</f>
        <v/>
      </c>
      <c r="AY34" s="55"/>
      <c r="AZ34" s="55"/>
      <c r="BA34" s="55"/>
      <c r="BB34" s="56"/>
      <c r="BC34" s="186" t="str">
        <f t="shared" si="2"/>
        <v/>
      </c>
      <c r="BD34" s="112"/>
      <c r="BE34" s="55"/>
      <c r="BF34" s="115" t="str">
        <f t="shared" si="15"/>
        <v/>
      </c>
      <c r="BG34" s="192"/>
    </row>
    <row r="35" spans="1:59" ht="17.100000000000001" customHeight="1">
      <c r="A35" s="192"/>
      <c r="B35" s="952"/>
      <c r="C35" s="953"/>
      <c r="D35" s="965"/>
      <c r="E35" s="966"/>
      <c r="F35" s="553"/>
      <c r="G35" s="630" t="s">
        <v>165</v>
      </c>
      <c r="H35" s="525">
        <f t="shared" si="3"/>
        <v>2</v>
      </c>
      <c r="I35" s="940"/>
      <c r="J35" s="941"/>
      <c r="K35" s="940">
        <v>2</v>
      </c>
      <c r="L35" s="949"/>
      <c r="M35" s="525">
        <f t="shared" si="7"/>
        <v>60</v>
      </c>
      <c r="N35" s="526">
        <f t="shared" si="4"/>
        <v>45</v>
      </c>
      <c r="O35" s="527" t="s">
        <v>137</v>
      </c>
      <c r="P35" s="627" t="s">
        <v>191</v>
      </c>
      <c r="Q35" s="641" t="s">
        <v>75</v>
      </c>
      <c r="R35" s="642"/>
      <c r="S35" s="643" t="s">
        <v>217</v>
      </c>
      <c r="T35" s="586"/>
      <c r="U35" s="615" t="str">
        <f>IF($W35="○",$N35,"")</f>
        <v/>
      </c>
      <c r="V35" s="534"/>
      <c r="W35" s="609" t="str">
        <f t="shared" si="0"/>
        <v/>
      </c>
      <c r="X35" s="77"/>
      <c r="Y35" s="37"/>
      <c r="Z35" s="38"/>
      <c r="AA35" s="106"/>
      <c r="AB35" s="40" t="s">
        <v>58</v>
      </c>
      <c r="AC35" s="40"/>
      <c r="AD35" s="38"/>
      <c r="AE35" s="39"/>
      <c r="AF35" s="40"/>
      <c r="AG35" s="40"/>
      <c r="AH35" s="40"/>
      <c r="AI35" s="38"/>
      <c r="AJ35" s="39"/>
      <c r="AK35" s="40"/>
      <c r="AL35" s="41"/>
      <c r="AM35" s="27"/>
      <c r="AN35" s="125" t="s">
        <v>217</v>
      </c>
      <c r="AO35" s="181"/>
      <c r="AP35" s="441">
        <f t="shared" si="1"/>
        <v>60</v>
      </c>
      <c r="AQ35" s="153"/>
      <c r="AR35" s="108" t="str">
        <f t="shared" si="9"/>
        <v/>
      </c>
      <c r="AS35" s="109"/>
      <c r="AT35" s="126"/>
      <c r="AU35" s="111"/>
      <c r="AV35" s="111"/>
      <c r="AW35" s="111"/>
      <c r="AX35" s="44"/>
      <c r="AY35" s="51" t="str">
        <f>IF(ISNUMBER($AO35),IF(AND($AO35&gt;=60,$AO35&lt;=100),"●",""),"")</f>
        <v/>
      </c>
      <c r="AZ35" s="55"/>
      <c r="BA35" s="55"/>
      <c r="BB35" s="56"/>
      <c r="BC35" s="189" t="str">
        <f t="shared" si="2"/>
        <v/>
      </c>
      <c r="BD35" s="112"/>
      <c r="BE35" s="87" t="str">
        <f>IF(ISNUMBER($AO35),IF(AND($AO35&gt;=60,$AO35&lt;=100),$AP35*45/60,""),"")</f>
        <v/>
      </c>
      <c r="BF35" s="88"/>
      <c r="BG35" s="192"/>
    </row>
    <row r="36" spans="1:59" ht="17.100000000000001" customHeight="1">
      <c r="A36" s="192"/>
      <c r="B36" s="952"/>
      <c r="C36" s="953"/>
      <c r="D36" s="965"/>
      <c r="E36" s="966"/>
      <c r="F36" s="553"/>
      <c r="G36" s="631" t="s">
        <v>166</v>
      </c>
      <c r="H36" s="525">
        <v>3</v>
      </c>
      <c r="I36" s="940"/>
      <c r="J36" s="941"/>
      <c r="K36" s="583"/>
      <c r="L36" s="774">
        <v>3</v>
      </c>
      <c r="M36" s="525">
        <f t="shared" si="7"/>
        <v>90</v>
      </c>
      <c r="N36" s="526">
        <f t="shared" si="4"/>
        <v>67.5</v>
      </c>
      <c r="O36" s="527" t="s">
        <v>51</v>
      </c>
      <c r="P36" s="632" t="s">
        <v>191</v>
      </c>
      <c r="Q36" s="555"/>
      <c r="R36" s="556" t="s">
        <v>191</v>
      </c>
      <c r="S36" s="557" t="s">
        <v>191</v>
      </c>
      <c r="T36" s="586"/>
      <c r="U36" s="587"/>
      <c r="V36" s="588" t="str">
        <f t="shared" ref="V36:V41" si="16">IF($W36="○",$N36,"")</f>
        <v/>
      </c>
      <c r="W36" s="589" t="str">
        <f t="shared" si="0"/>
        <v/>
      </c>
      <c r="X36" s="77"/>
      <c r="Y36" s="37"/>
      <c r="Z36" s="38" t="s">
        <v>58</v>
      </c>
      <c r="AA36" s="106"/>
      <c r="AB36" s="40" t="s">
        <v>58</v>
      </c>
      <c r="AC36" s="40"/>
      <c r="AD36" s="38"/>
      <c r="AE36" s="39"/>
      <c r="AF36" s="40"/>
      <c r="AG36" s="40"/>
      <c r="AH36" s="40"/>
      <c r="AI36" s="38"/>
      <c r="AJ36" s="39"/>
      <c r="AK36" s="40"/>
      <c r="AL36" s="41"/>
      <c r="AM36" s="27"/>
      <c r="AN36" s="89" t="s">
        <v>191</v>
      </c>
      <c r="AO36" s="182"/>
      <c r="AP36" s="439">
        <f t="shared" si="1"/>
        <v>90</v>
      </c>
      <c r="AQ36" s="153"/>
      <c r="AR36" s="117" t="str">
        <f t="shared" si="9"/>
        <v/>
      </c>
      <c r="AS36" s="118"/>
      <c r="AT36" s="55"/>
      <c r="AU36" s="46"/>
      <c r="AV36" s="46"/>
      <c r="AW36" s="46"/>
      <c r="AX36" s="44"/>
      <c r="AY36" s="55"/>
      <c r="AZ36" s="55"/>
      <c r="BA36" s="55"/>
      <c r="BB36" s="56"/>
      <c r="BC36" s="186" t="str">
        <f t="shared" si="2"/>
        <v/>
      </c>
      <c r="BD36" s="112"/>
      <c r="BE36" s="55"/>
      <c r="BF36" s="115" t="str">
        <f t="shared" si="15"/>
        <v/>
      </c>
      <c r="BG36" s="192"/>
    </row>
    <row r="37" spans="1:59" ht="17.100000000000001" customHeight="1">
      <c r="A37" s="192"/>
      <c r="B37" s="952"/>
      <c r="C37" s="953"/>
      <c r="D37" s="967"/>
      <c r="E37" s="968"/>
      <c r="F37" s="553"/>
      <c r="G37" s="631" t="s">
        <v>7</v>
      </c>
      <c r="H37" s="537">
        <f t="shared" si="3"/>
        <v>2</v>
      </c>
      <c r="I37" s="644"/>
      <c r="J37" s="645">
        <v>2</v>
      </c>
      <c r="K37" s="971"/>
      <c r="L37" s="972"/>
      <c r="M37" s="537">
        <f t="shared" si="7"/>
        <v>60</v>
      </c>
      <c r="N37" s="538">
        <f t="shared" si="4"/>
        <v>45</v>
      </c>
      <c r="O37" s="539" t="s">
        <v>137</v>
      </c>
      <c r="P37" s="632" t="s">
        <v>191</v>
      </c>
      <c r="Q37" s="555"/>
      <c r="R37" s="556"/>
      <c r="S37" s="557" t="s">
        <v>191</v>
      </c>
      <c r="T37" s="586"/>
      <c r="U37" s="587"/>
      <c r="V37" s="588" t="str">
        <f t="shared" si="16"/>
        <v/>
      </c>
      <c r="W37" s="589" t="str">
        <f t="shared" si="0"/>
        <v/>
      </c>
      <c r="X37" s="77"/>
      <c r="Y37" s="37"/>
      <c r="Z37" s="38"/>
      <c r="AA37" s="106"/>
      <c r="AB37" s="40" t="s">
        <v>191</v>
      </c>
      <c r="AC37" s="40"/>
      <c r="AD37" s="38"/>
      <c r="AE37" s="39"/>
      <c r="AF37" s="40"/>
      <c r="AG37" s="40"/>
      <c r="AH37" s="40"/>
      <c r="AI37" s="38"/>
      <c r="AJ37" s="39"/>
      <c r="AK37" s="40"/>
      <c r="AL37" s="41"/>
      <c r="AM37" s="27"/>
      <c r="AN37" s="89" t="s">
        <v>191</v>
      </c>
      <c r="AO37" s="182"/>
      <c r="AP37" s="439">
        <f t="shared" si="1"/>
        <v>60</v>
      </c>
      <c r="AQ37" s="153"/>
      <c r="AR37" s="117" t="str">
        <f t="shared" si="9"/>
        <v/>
      </c>
      <c r="AS37" s="118"/>
      <c r="AT37" s="55"/>
      <c r="AU37" s="46"/>
      <c r="AV37" s="46"/>
      <c r="AW37" s="46"/>
      <c r="AX37" s="44"/>
      <c r="AY37" s="55"/>
      <c r="AZ37" s="55"/>
      <c r="BA37" s="55"/>
      <c r="BB37" s="56"/>
      <c r="BC37" s="186" t="str">
        <f t="shared" si="2"/>
        <v/>
      </c>
      <c r="BD37" s="112"/>
      <c r="BE37" s="55"/>
      <c r="BF37" s="115" t="str">
        <f t="shared" si="15"/>
        <v/>
      </c>
      <c r="BG37" s="192"/>
    </row>
    <row r="38" spans="1:59" ht="17.100000000000001" customHeight="1">
      <c r="A38" s="192"/>
      <c r="B38" s="952"/>
      <c r="C38" s="953"/>
      <c r="D38" s="973" t="s">
        <v>252</v>
      </c>
      <c r="E38" s="976" t="s">
        <v>244</v>
      </c>
      <c r="F38" s="553"/>
      <c r="G38" s="646" t="s">
        <v>124</v>
      </c>
      <c r="H38" s="512">
        <f t="shared" si="3"/>
        <v>2</v>
      </c>
      <c r="I38" s="946"/>
      <c r="J38" s="947"/>
      <c r="K38" s="647">
        <v>2</v>
      </c>
      <c r="L38" s="778"/>
      <c r="M38" s="512">
        <f>H38*15</f>
        <v>30</v>
      </c>
      <c r="N38" s="513">
        <f t="shared" si="4"/>
        <v>22.5</v>
      </c>
      <c r="O38" s="514" t="s">
        <v>137</v>
      </c>
      <c r="P38" s="547"/>
      <c r="Q38" s="548" t="s">
        <v>28</v>
      </c>
      <c r="R38" s="549"/>
      <c r="S38" s="518" t="s">
        <v>28</v>
      </c>
      <c r="T38" s="576"/>
      <c r="U38" s="577"/>
      <c r="V38" s="578" t="str">
        <f t="shared" si="16"/>
        <v/>
      </c>
      <c r="W38" s="579" t="str">
        <f t="shared" si="0"/>
        <v/>
      </c>
      <c r="X38" s="77"/>
      <c r="Y38" s="78"/>
      <c r="Z38" s="79"/>
      <c r="AA38" s="80"/>
      <c r="AB38" s="81" t="s">
        <v>191</v>
      </c>
      <c r="AC38" s="81"/>
      <c r="AD38" s="79"/>
      <c r="AE38" s="80"/>
      <c r="AF38" s="81"/>
      <c r="AG38" s="81"/>
      <c r="AH38" s="81"/>
      <c r="AI38" s="79"/>
      <c r="AJ38" s="80"/>
      <c r="AK38" s="81"/>
      <c r="AL38" s="82"/>
      <c r="AM38" s="27"/>
      <c r="AN38" s="83" t="s">
        <v>28</v>
      </c>
      <c r="AO38" s="173"/>
      <c r="AP38" s="438">
        <f t="shared" si="1"/>
        <v>30</v>
      </c>
      <c r="AQ38" s="153"/>
      <c r="AR38" s="136"/>
      <c r="AS38" s="84"/>
      <c r="AT38" s="85"/>
      <c r="AU38" s="103"/>
      <c r="AV38" s="103"/>
      <c r="AW38" s="103"/>
      <c r="AX38" s="137" t="str">
        <f>IF(ISNUMBER($AO38),IF(AND($AO38&gt;=60,$AO38&lt;=100),"●",""),"")</f>
        <v/>
      </c>
      <c r="AY38" s="85"/>
      <c r="AZ38" s="85"/>
      <c r="BA38" s="85"/>
      <c r="BB38" s="104"/>
      <c r="BC38" s="188" t="str">
        <f t="shared" si="2"/>
        <v/>
      </c>
      <c r="BD38" s="105"/>
      <c r="BE38" s="85"/>
      <c r="BF38" s="135" t="str">
        <f t="shared" si="15"/>
        <v/>
      </c>
      <c r="BG38" s="192"/>
    </row>
    <row r="39" spans="1:59" ht="17.100000000000001" customHeight="1">
      <c r="A39" s="192"/>
      <c r="B39" s="952"/>
      <c r="C39" s="953"/>
      <c r="D39" s="974"/>
      <c r="E39" s="977"/>
      <c r="F39" s="553"/>
      <c r="G39" s="648" t="s">
        <v>125</v>
      </c>
      <c r="H39" s="525">
        <f t="shared" si="3"/>
        <v>2</v>
      </c>
      <c r="I39" s="940"/>
      <c r="J39" s="949"/>
      <c r="K39" s="583">
        <v>2</v>
      </c>
      <c r="L39" s="774"/>
      <c r="M39" s="525">
        <f>H39*15</f>
        <v>30</v>
      </c>
      <c r="N39" s="526">
        <f t="shared" si="4"/>
        <v>22.5</v>
      </c>
      <c r="O39" s="527" t="s">
        <v>137</v>
      </c>
      <c r="P39" s="528"/>
      <c r="Q39" s="555" t="s">
        <v>28</v>
      </c>
      <c r="R39" s="556"/>
      <c r="S39" s="557" t="s">
        <v>28</v>
      </c>
      <c r="T39" s="586"/>
      <c r="U39" s="587"/>
      <c r="V39" s="588" t="str">
        <f t="shared" si="16"/>
        <v/>
      </c>
      <c r="W39" s="589" t="str">
        <f t="shared" si="0"/>
        <v/>
      </c>
      <c r="X39" s="77"/>
      <c r="Y39" s="37"/>
      <c r="Z39" s="38"/>
      <c r="AA39" s="39"/>
      <c r="AB39" s="40" t="s">
        <v>191</v>
      </c>
      <c r="AC39" s="40"/>
      <c r="AD39" s="38"/>
      <c r="AE39" s="39"/>
      <c r="AF39" s="40"/>
      <c r="AG39" s="40"/>
      <c r="AH39" s="40"/>
      <c r="AI39" s="38"/>
      <c r="AJ39" s="39"/>
      <c r="AK39" s="40"/>
      <c r="AL39" s="41"/>
      <c r="AM39" s="27"/>
      <c r="AN39" s="89" t="s">
        <v>28</v>
      </c>
      <c r="AO39" s="175"/>
      <c r="AP39" s="439">
        <f t="shared" si="1"/>
        <v>30</v>
      </c>
      <c r="AQ39" s="153"/>
      <c r="AR39" s="53"/>
      <c r="AS39" s="44"/>
      <c r="AT39" s="55"/>
      <c r="AU39" s="46"/>
      <c r="AV39" s="46"/>
      <c r="AW39" s="46"/>
      <c r="AX39" s="58" t="str">
        <f>IF(ISNUMBER($AO39),IF(AND($AO39&gt;=60,$AO39&lt;=100),"●",""),"")</f>
        <v/>
      </c>
      <c r="AY39" s="55"/>
      <c r="AZ39" s="55"/>
      <c r="BA39" s="55"/>
      <c r="BB39" s="56"/>
      <c r="BC39" s="186" t="str">
        <f t="shared" si="2"/>
        <v/>
      </c>
      <c r="BD39" s="112"/>
      <c r="BE39" s="55"/>
      <c r="BF39" s="115" t="str">
        <f t="shared" si="15"/>
        <v/>
      </c>
      <c r="BG39" s="192"/>
    </row>
    <row r="40" spans="1:59" ht="17.100000000000001" customHeight="1">
      <c r="A40" s="192"/>
      <c r="B40" s="952"/>
      <c r="C40" s="953"/>
      <c r="D40" s="974"/>
      <c r="E40" s="977"/>
      <c r="F40" s="553"/>
      <c r="G40" s="610" t="s">
        <v>126</v>
      </c>
      <c r="H40" s="525">
        <f t="shared" si="3"/>
        <v>2</v>
      </c>
      <c r="I40" s="940"/>
      <c r="J40" s="949"/>
      <c r="K40" s="773"/>
      <c r="L40" s="634">
        <v>2</v>
      </c>
      <c r="M40" s="525">
        <f>H40*15</f>
        <v>30</v>
      </c>
      <c r="N40" s="526">
        <f t="shared" si="4"/>
        <v>22.5</v>
      </c>
      <c r="O40" s="527" t="s">
        <v>137</v>
      </c>
      <c r="P40" s="528"/>
      <c r="Q40" s="555"/>
      <c r="R40" s="556"/>
      <c r="S40" s="557"/>
      <c r="T40" s="586"/>
      <c r="U40" s="587"/>
      <c r="V40" s="588" t="str">
        <f t="shared" si="16"/>
        <v/>
      </c>
      <c r="W40" s="589" t="str">
        <f t="shared" si="0"/>
        <v/>
      </c>
      <c r="X40" s="77"/>
      <c r="Y40" s="37"/>
      <c r="Z40" s="38"/>
      <c r="AA40" s="39"/>
      <c r="AB40" s="40" t="s">
        <v>191</v>
      </c>
      <c r="AC40" s="40"/>
      <c r="AD40" s="38"/>
      <c r="AE40" s="39"/>
      <c r="AF40" s="40"/>
      <c r="AG40" s="40"/>
      <c r="AH40" s="40"/>
      <c r="AI40" s="38"/>
      <c r="AJ40" s="39"/>
      <c r="AK40" s="40"/>
      <c r="AL40" s="41"/>
      <c r="AM40" s="27"/>
      <c r="AN40" s="89"/>
      <c r="AO40" s="175"/>
      <c r="AP40" s="439">
        <f t="shared" si="1"/>
        <v>30</v>
      </c>
      <c r="AQ40" s="153"/>
      <c r="AR40" s="53"/>
      <c r="AS40" s="44"/>
      <c r="AT40" s="55"/>
      <c r="AU40" s="46"/>
      <c r="AV40" s="46"/>
      <c r="AW40" s="46"/>
      <c r="AX40" s="44"/>
      <c r="AY40" s="55"/>
      <c r="AZ40" s="55"/>
      <c r="BA40" s="55"/>
      <c r="BB40" s="56"/>
      <c r="BC40" s="186" t="str">
        <f t="shared" si="2"/>
        <v/>
      </c>
      <c r="BD40" s="112"/>
      <c r="BE40" s="55"/>
      <c r="BF40" s="115" t="str">
        <f t="shared" si="15"/>
        <v/>
      </c>
      <c r="BG40" s="192"/>
    </row>
    <row r="41" spans="1:59" ht="17.100000000000001" customHeight="1">
      <c r="A41" s="192"/>
      <c r="B41" s="952"/>
      <c r="C41" s="953"/>
      <c r="D41" s="974"/>
      <c r="E41" s="977"/>
      <c r="F41" s="553"/>
      <c r="G41" s="610" t="s">
        <v>139</v>
      </c>
      <c r="H41" s="525">
        <f t="shared" si="3"/>
        <v>1</v>
      </c>
      <c r="I41" s="940"/>
      <c r="J41" s="949"/>
      <c r="K41" s="583">
        <v>1</v>
      </c>
      <c r="L41" s="774"/>
      <c r="M41" s="525">
        <f t="shared" si="7"/>
        <v>30</v>
      </c>
      <c r="N41" s="526">
        <f t="shared" si="4"/>
        <v>22.5</v>
      </c>
      <c r="O41" s="527" t="s">
        <v>137</v>
      </c>
      <c r="P41" s="528"/>
      <c r="Q41" s="555"/>
      <c r="R41" s="556"/>
      <c r="S41" s="557"/>
      <c r="T41" s="586"/>
      <c r="U41" s="587"/>
      <c r="V41" s="588" t="str">
        <f t="shared" si="16"/>
        <v/>
      </c>
      <c r="W41" s="589" t="str">
        <f>IF(AO41&gt;=60,"○","")</f>
        <v/>
      </c>
      <c r="X41" s="77"/>
      <c r="Y41" s="37"/>
      <c r="Z41" s="38"/>
      <c r="AA41" s="39"/>
      <c r="AB41" s="40" t="s">
        <v>191</v>
      </c>
      <c r="AC41" s="40"/>
      <c r="AD41" s="38"/>
      <c r="AE41" s="39"/>
      <c r="AF41" s="40"/>
      <c r="AG41" s="40"/>
      <c r="AH41" s="40"/>
      <c r="AI41" s="38"/>
      <c r="AJ41" s="39"/>
      <c r="AK41" s="40"/>
      <c r="AL41" s="41"/>
      <c r="AM41" s="27"/>
      <c r="AN41" s="89"/>
      <c r="AO41" s="175"/>
      <c r="AP41" s="439">
        <f t="shared" si="1"/>
        <v>30</v>
      </c>
      <c r="AQ41" s="153"/>
      <c r="AR41" s="53"/>
      <c r="AS41" s="44"/>
      <c r="AT41" s="55"/>
      <c r="AU41" s="46"/>
      <c r="AV41" s="46"/>
      <c r="AW41" s="46"/>
      <c r="AX41" s="44"/>
      <c r="AY41" s="55"/>
      <c r="AZ41" s="55"/>
      <c r="BA41" s="55"/>
      <c r="BB41" s="56"/>
      <c r="BC41" s="186" t="str">
        <f t="shared" si="2"/>
        <v/>
      </c>
      <c r="BD41" s="112"/>
      <c r="BE41" s="55"/>
      <c r="BF41" s="115" t="str">
        <f t="shared" si="15"/>
        <v/>
      </c>
      <c r="BG41" s="192"/>
    </row>
    <row r="42" spans="1:59" ht="17.100000000000001" customHeight="1">
      <c r="A42" s="192"/>
      <c r="B42" s="952"/>
      <c r="C42" s="953"/>
      <c r="D42" s="974"/>
      <c r="E42" s="977"/>
      <c r="F42" s="553"/>
      <c r="G42" s="610" t="s">
        <v>140</v>
      </c>
      <c r="H42" s="525">
        <f t="shared" si="3"/>
        <v>2</v>
      </c>
      <c r="I42" s="940"/>
      <c r="J42" s="949"/>
      <c r="K42" s="773"/>
      <c r="L42" s="634">
        <v>2</v>
      </c>
      <c r="M42" s="525">
        <f>H42*15</f>
        <v>30</v>
      </c>
      <c r="N42" s="526">
        <f t="shared" si="4"/>
        <v>22.5</v>
      </c>
      <c r="O42" s="527" t="s">
        <v>137</v>
      </c>
      <c r="P42" s="528"/>
      <c r="Q42" s="555" t="s">
        <v>75</v>
      </c>
      <c r="R42" s="556"/>
      <c r="S42" s="557" t="s">
        <v>75</v>
      </c>
      <c r="T42" s="586"/>
      <c r="U42" s="615" t="str">
        <f>IF($W42="○",$N42,"")</f>
        <v/>
      </c>
      <c r="V42" s="534"/>
      <c r="W42" s="589" t="str">
        <f>IF(AO42&gt;=60,"○","")</f>
        <v/>
      </c>
      <c r="X42" s="77"/>
      <c r="Y42" s="37"/>
      <c r="Z42" s="38"/>
      <c r="AA42" s="39"/>
      <c r="AB42" s="40" t="s">
        <v>191</v>
      </c>
      <c r="AC42" s="40"/>
      <c r="AD42" s="38"/>
      <c r="AE42" s="39"/>
      <c r="AF42" s="40"/>
      <c r="AG42" s="40"/>
      <c r="AH42" s="40"/>
      <c r="AI42" s="38"/>
      <c r="AJ42" s="39"/>
      <c r="AK42" s="40"/>
      <c r="AL42" s="41"/>
      <c r="AM42" s="27"/>
      <c r="AN42" s="89" t="s">
        <v>75</v>
      </c>
      <c r="AO42" s="175"/>
      <c r="AP42" s="439">
        <f t="shared" si="1"/>
        <v>30</v>
      </c>
      <c r="AQ42" s="153"/>
      <c r="AR42" s="53"/>
      <c r="AS42" s="44"/>
      <c r="AT42" s="55"/>
      <c r="AU42" s="46"/>
      <c r="AV42" s="46"/>
      <c r="AW42" s="46"/>
      <c r="AX42" s="44"/>
      <c r="AY42" s="51" t="str">
        <f>IF(ISNUMBER($AO42),IF(AND($AO42&gt;=60,$AO42&lt;=100),"●",""),"")</f>
        <v/>
      </c>
      <c r="AZ42" s="55"/>
      <c r="BA42" s="55"/>
      <c r="BB42" s="56"/>
      <c r="BC42" s="186" t="str">
        <f t="shared" si="2"/>
        <v/>
      </c>
      <c r="BD42" s="112"/>
      <c r="BE42" s="87" t="str">
        <f>IF(ISNUMBER($AO42),IF(AND($AO42&gt;=60,$AO42&lt;=100),$AP42*45/60,""),"")</f>
        <v/>
      </c>
      <c r="BF42" s="88"/>
      <c r="BG42" s="192"/>
    </row>
    <row r="43" spans="1:59" ht="17.100000000000001" customHeight="1">
      <c r="A43" s="192"/>
      <c r="B43" s="952"/>
      <c r="C43" s="953"/>
      <c r="D43" s="974"/>
      <c r="E43" s="977"/>
      <c r="F43" s="553"/>
      <c r="G43" s="805" t="s">
        <v>256</v>
      </c>
      <c r="H43" s="525">
        <f t="shared" si="3"/>
        <v>2</v>
      </c>
      <c r="I43" s="940"/>
      <c r="J43" s="949"/>
      <c r="K43" s="583">
        <v>2</v>
      </c>
      <c r="L43" s="634"/>
      <c r="M43" s="525">
        <f>H43*15</f>
        <v>30</v>
      </c>
      <c r="N43" s="526">
        <f t="shared" si="4"/>
        <v>22.5</v>
      </c>
      <c r="O43" s="527" t="s">
        <v>137</v>
      </c>
      <c r="P43" s="528"/>
      <c r="Q43" s="555" t="s">
        <v>75</v>
      </c>
      <c r="R43" s="556"/>
      <c r="S43" s="557" t="s">
        <v>75</v>
      </c>
      <c r="T43" s="586"/>
      <c r="U43" s="615" t="str">
        <f>IF($W43="○",$N43,"")</f>
        <v/>
      </c>
      <c r="V43" s="534"/>
      <c r="W43" s="589" t="str">
        <f t="shared" si="0"/>
        <v/>
      </c>
      <c r="X43" s="77"/>
      <c r="Y43" s="37"/>
      <c r="Z43" s="38"/>
      <c r="AA43" s="39"/>
      <c r="AB43" s="40" t="s">
        <v>191</v>
      </c>
      <c r="AC43" s="40"/>
      <c r="AD43" s="38"/>
      <c r="AE43" s="39"/>
      <c r="AF43" s="40"/>
      <c r="AG43" s="40"/>
      <c r="AH43" s="40"/>
      <c r="AI43" s="38"/>
      <c r="AJ43" s="39"/>
      <c r="AK43" s="40"/>
      <c r="AL43" s="41"/>
      <c r="AM43" s="27"/>
      <c r="AN43" s="89" t="s">
        <v>75</v>
      </c>
      <c r="AO43" s="175"/>
      <c r="AP43" s="439">
        <f t="shared" si="1"/>
        <v>30</v>
      </c>
      <c r="AQ43" s="153"/>
      <c r="AR43" s="53"/>
      <c r="AS43" s="44"/>
      <c r="AT43" s="55"/>
      <c r="AU43" s="46"/>
      <c r="AV43" s="46"/>
      <c r="AW43" s="46"/>
      <c r="AX43" s="44"/>
      <c r="AY43" s="51" t="str">
        <f>IF(ISNUMBER($AO43),IF(AND($AO43&gt;=60,$AO43&lt;=100),"●",""),"")</f>
        <v/>
      </c>
      <c r="AZ43" s="55"/>
      <c r="BA43" s="55"/>
      <c r="BB43" s="56"/>
      <c r="BC43" s="186" t="str">
        <f t="shared" si="2"/>
        <v/>
      </c>
      <c r="BD43" s="112"/>
      <c r="BE43" s="87" t="str">
        <f>IF(ISNUMBER($AO43),IF(AND($AO43&gt;=60,$AO43&lt;=100),$AP43*45/60,""),"")</f>
        <v/>
      </c>
      <c r="BF43" s="88"/>
      <c r="BG43" s="192"/>
    </row>
    <row r="44" spans="1:59" ht="17.100000000000001" customHeight="1">
      <c r="A44" s="192"/>
      <c r="B44" s="952"/>
      <c r="C44" s="953"/>
      <c r="D44" s="974"/>
      <c r="E44" s="977"/>
      <c r="F44" s="553"/>
      <c r="G44" s="610" t="s">
        <v>151</v>
      </c>
      <c r="H44" s="525">
        <f t="shared" si="3"/>
        <v>2</v>
      </c>
      <c r="I44" s="940"/>
      <c r="J44" s="949"/>
      <c r="K44" s="583">
        <v>2</v>
      </c>
      <c r="L44" s="634"/>
      <c r="M44" s="525">
        <f>H44*15</f>
        <v>30</v>
      </c>
      <c r="N44" s="526">
        <f t="shared" si="4"/>
        <v>22.5</v>
      </c>
      <c r="O44" s="527" t="s">
        <v>137</v>
      </c>
      <c r="P44" s="528"/>
      <c r="Q44" s="555" t="s">
        <v>75</v>
      </c>
      <c r="R44" s="556"/>
      <c r="S44" s="557" t="s">
        <v>75</v>
      </c>
      <c r="T44" s="586"/>
      <c r="U44" s="615" t="str">
        <f>IF($W44="○",$N44,"")</f>
        <v/>
      </c>
      <c r="V44" s="534"/>
      <c r="W44" s="589" t="str">
        <f t="shared" si="0"/>
        <v/>
      </c>
      <c r="X44" s="77"/>
      <c r="Y44" s="37"/>
      <c r="Z44" s="38"/>
      <c r="AA44" s="39"/>
      <c r="AB44" s="40" t="s">
        <v>191</v>
      </c>
      <c r="AC44" s="40"/>
      <c r="AD44" s="38"/>
      <c r="AE44" s="39"/>
      <c r="AF44" s="40"/>
      <c r="AG44" s="40"/>
      <c r="AH44" s="40"/>
      <c r="AI44" s="38"/>
      <c r="AJ44" s="39"/>
      <c r="AK44" s="40"/>
      <c r="AL44" s="41"/>
      <c r="AM44" s="27"/>
      <c r="AN44" s="89" t="s">
        <v>75</v>
      </c>
      <c r="AO44" s="175"/>
      <c r="AP44" s="439">
        <f t="shared" si="1"/>
        <v>30</v>
      </c>
      <c r="AQ44" s="153"/>
      <c r="AR44" s="53"/>
      <c r="AS44" s="44"/>
      <c r="AT44" s="55"/>
      <c r="AU44" s="46"/>
      <c r="AV44" s="46"/>
      <c r="AW44" s="46"/>
      <c r="AX44" s="44"/>
      <c r="AY44" s="51" t="str">
        <f>IF(ISNUMBER($AO44),IF(AND($AO44&gt;=60,$AO44&lt;=100),"●",""),"")</f>
        <v/>
      </c>
      <c r="AZ44" s="55"/>
      <c r="BA44" s="55"/>
      <c r="BB44" s="56"/>
      <c r="BC44" s="186" t="str">
        <f t="shared" si="2"/>
        <v/>
      </c>
      <c r="BD44" s="112"/>
      <c r="BE44" s="87" t="str">
        <f>IF(ISNUMBER($AO44),IF(AND($AO44&gt;=60,$AO44&lt;=100),$AP44*45/60,""),"")</f>
        <v/>
      </c>
      <c r="BF44" s="88"/>
      <c r="BG44" s="192"/>
    </row>
    <row r="45" spans="1:59" ht="17.100000000000001" customHeight="1" thickBot="1">
      <c r="A45" s="192"/>
      <c r="B45" s="954"/>
      <c r="C45" s="955"/>
      <c r="D45" s="975"/>
      <c r="E45" s="978"/>
      <c r="F45" s="649"/>
      <c r="G45" s="650" t="s">
        <v>257</v>
      </c>
      <c r="H45" s="651">
        <f t="shared" si="3"/>
        <v>1</v>
      </c>
      <c r="I45" s="992"/>
      <c r="J45" s="993"/>
      <c r="K45" s="652">
        <v>1</v>
      </c>
      <c r="L45" s="772"/>
      <c r="M45" s="651">
        <f t="shared" ref="M45" si="17">H45*30</f>
        <v>30</v>
      </c>
      <c r="N45" s="654">
        <f t="shared" si="4"/>
        <v>22.5</v>
      </c>
      <c r="O45" s="655" t="s">
        <v>137</v>
      </c>
      <c r="P45" s="656"/>
      <c r="Q45" s="657" t="s">
        <v>75</v>
      </c>
      <c r="R45" s="658"/>
      <c r="S45" s="659" t="s">
        <v>75</v>
      </c>
      <c r="T45" s="660"/>
      <c r="U45" s="661" t="str">
        <f>IF($W45="○",$N45,"")</f>
        <v/>
      </c>
      <c r="V45" s="662"/>
      <c r="W45" s="663" t="str">
        <f t="shared" si="0"/>
        <v/>
      </c>
      <c r="X45" s="127"/>
      <c r="Y45" s="141"/>
      <c r="Z45" s="142"/>
      <c r="AA45" s="143"/>
      <c r="AB45" s="144" t="s">
        <v>191</v>
      </c>
      <c r="AC45" s="144"/>
      <c r="AD45" s="142"/>
      <c r="AE45" s="143"/>
      <c r="AF45" s="144"/>
      <c r="AG45" s="144"/>
      <c r="AH45" s="144"/>
      <c r="AI45" s="142"/>
      <c r="AJ45" s="143"/>
      <c r="AK45" s="144"/>
      <c r="AL45" s="145"/>
      <c r="AM45" s="486"/>
      <c r="AN45" s="146" t="s">
        <v>75</v>
      </c>
      <c r="AO45" s="184"/>
      <c r="AP45" s="442">
        <f t="shared" si="1"/>
        <v>30</v>
      </c>
      <c r="AQ45" s="487"/>
      <c r="AR45" s="147"/>
      <c r="AS45" s="139"/>
      <c r="AT45" s="148"/>
      <c r="AU45" s="149"/>
      <c r="AV45" s="149"/>
      <c r="AW45" s="149"/>
      <c r="AX45" s="139"/>
      <c r="AY45" s="138" t="str">
        <f>IF(ISNUMBER($AO45),IF(AND($AO45&gt;=60,$AO45&lt;=100),"●",""),"")</f>
        <v/>
      </c>
      <c r="AZ45" s="148"/>
      <c r="BA45" s="148"/>
      <c r="BB45" s="150"/>
      <c r="BC45" s="191" t="str">
        <f t="shared" si="2"/>
        <v/>
      </c>
      <c r="BD45" s="151"/>
      <c r="BE45" s="140" t="str">
        <f>IF(ISNUMBER($AO45),IF(AND($AO45&gt;=60,$AO45&lt;=100),$AP45*45/60,""),"")</f>
        <v/>
      </c>
      <c r="BF45" s="152"/>
      <c r="BG45" s="192"/>
    </row>
    <row r="46" spans="1:59" s="153" customFormat="1" ht="3.95" customHeight="1" thickBot="1">
      <c r="A46" s="197"/>
      <c r="B46" s="553"/>
      <c r="C46" s="664"/>
      <c r="D46" s="664"/>
      <c r="E46" s="665"/>
      <c r="F46" s="553"/>
      <c r="G46" s="666"/>
      <c r="H46" s="666"/>
      <c r="I46" s="666"/>
      <c r="J46" s="666"/>
      <c r="K46" s="666"/>
      <c r="L46" s="666"/>
      <c r="M46" s="666"/>
      <c r="N46" s="666"/>
      <c r="O46" s="666"/>
      <c r="P46" s="666"/>
      <c r="Q46" s="667"/>
      <c r="R46" s="667"/>
      <c r="S46" s="667"/>
      <c r="T46" s="667"/>
      <c r="U46" s="667"/>
      <c r="V46" s="668"/>
      <c r="W46" s="667"/>
      <c r="X46" s="21"/>
      <c r="Y46" s="155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5"/>
      <c r="AO46" s="157"/>
      <c r="AP46" s="157"/>
      <c r="AQ46" s="157"/>
      <c r="AS46" s="154"/>
      <c r="AT46" s="154"/>
      <c r="AU46" s="21"/>
      <c r="AV46" s="21"/>
      <c r="AW46" s="21"/>
      <c r="AX46" s="21"/>
      <c r="AY46" s="21"/>
      <c r="AZ46" s="21"/>
      <c r="BA46" s="21"/>
      <c r="BB46" s="21"/>
      <c r="BC46" s="21"/>
      <c r="BE46" s="21"/>
      <c r="BF46" s="21"/>
      <c r="BG46" s="465"/>
    </row>
    <row r="47" spans="1:59" s="153" customFormat="1" ht="35.1" customHeight="1" thickBot="1">
      <c r="A47" s="197"/>
      <c r="B47" s="553"/>
      <c r="C47" s="664"/>
      <c r="D47" s="664"/>
      <c r="E47" s="665"/>
      <c r="F47" s="553"/>
      <c r="G47" s="994" t="s">
        <v>213</v>
      </c>
      <c r="H47" s="994"/>
      <c r="I47" s="994"/>
      <c r="J47" s="994"/>
      <c r="K47" s="994"/>
      <c r="L47" s="994"/>
      <c r="M47" s="994"/>
      <c r="N47" s="994"/>
      <c r="O47" s="994"/>
      <c r="P47" s="994"/>
      <c r="Q47" s="994"/>
      <c r="R47" s="994"/>
      <c r="S47" s="667"/>
      <c r="T47" s="995" t="s">
        <v>221</v>
      </c>
      <c r="U47" s="996"/>
      <c r="V47" s="997"/>
      <c r="W47" s="667"/>
      <c r="X47" s="21"/>
      <c r="Y47" s="155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5"/>
      <c r="AO47" s="456"/>
      <c r="AP47" s="457"/>
      <c r="AQ47" s="457"/>
      <c r="AR47" s="998" t="s">
        <v>148</v>
      </c>
      <c r="AS47" s="999"/>
      <c r="AT47" s="999"/>
      <c r="AU47" s="999"/>
      <c r="AV47" s="999"/>
      <c r="AW47" s="999"/>
      <c r="AX47" s="999"/>
      <c r="AY47" s="999"/>
      <c r="AZ47" s="999"/>
      <c r="BA47" s="999"/>
      <c r="BB47" s="1000"/>
      <c r="BC47" s="458" t="s">
        <v>182</v>
      </c>
      <c r="BD47" s="1001" t="s">
        <v>287</v>
      </c>
      <c r="BE47" s="1002"/>
      <c r="BF47" s="1003"/>
      <c r="BG47" s="197"/>
    </row>
    <row r="48" spans="1:59" ht="21.95" customHeight="1">
      <c r="A48" s="192"/>
      <c r="B48" s="500"/>
      <c r="C48" s="664"/>
      <c r="D48" s="664"/>
      <c r="E48" s="665"/>
      <c r="F48" s="500"/>
      <c r="G48" s="994"/>
      <c r="H48" s="994"/>
      <c r="I48" s="994"/>
      <c r="J48" s="994"/>
      <c r="K48" s="994"/>
      <c r="L48" s="994"/>
      <c r="M48" s="994"/>
      <c r="N48" s="994"/>
      <c r="O48" s="994"/>
      <c r="P48" s="994"/>
      <c r="Q48" s="994"/>
      <c r="R48" s="994"/>
      <c r="S48" s="669"/>
      <c r="T48" s="670">
        <f>SUM(T7:T45)</f>
        <v>0</v>
      </c>
      <c r="U48" s="671">
        <f>SUM(U7:U45)</f>
        <v>0</v>
      </c>
      <c r="V48" s="672">
        <f>SUM(V7:V45)</f>
        <v>0</v>
      </c>
      <c r="W48" s="669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456"/>
      <c r="AP48" s="457"/>
      <c r="AQ48" s="457"/>
      <c r="AR48" s="1018">
        <f t="shared" ref="AR48:BB48" si="18">COUNTIF(AR7:AR45,"●")</f>
        <v>0</v>
      </c>
      <c r="AS48" s="1020">
        <f t="shared" si="18"/>
        <v>0</v>
      </c>
      <c r="AT48" s="1022">
        <f t="shared" si="18"/>
        <v>0</v>
      </c>
      <c r="AU48" s="1022">
        <f t="shared" si="18"/>
        <v>0</v>
      </c>
      <c r="AV48" s="1022">
        <f t="shared" si="18"/>
        <v>0</v>
      </c>
      <c r="AW48" s="1010">
        <f t="shared" si="18"/>
        <v>0</v>
      </c>
      <c r="AX48" s="158">
        <f t="shared" si="18"/>
        <v>0</v>
      </c>
      <c r="AY48" s="25">
        <f t="shared" si="18"/>
        <v>0</v>
      </c>
      <c r="AZ48" s="25">
        <f t="shared" si="18"/>
        <v>0</v>
      </c>
      <c r="BA48" s="25">
        <f t="shared" si="18"/>
        <v>0</v>
      </c>
      <c r="BB48" s="26">
        <f t="shared" si="18"/>
        <v>0</v>
      </c>
      <c r="BC48" s="981">
        <f>SUM(BC7:BC45)</f>
        <v>0</v>
      </c>
      <c r="BD48" s="159">
        <f>SUM(BD7:BD45)</f>
        <v>0</v>
      </c>
      <c r="BE48" s="160">
        <f>SUM(BE7:BE45)</f>
        <v>0</v>
      </c>
      <c r="BF48" s="161">
        <f>SUM(BF7:BF45)</f>
        <v>0</v>
      </c>
      <c r="BG48" s="192"/>
    </row>
    <row r="49" spans="1:59" ht="21.95" customHeight="1" thickBot="1">
      <c r="A49" s="192"/>
      <c r="B49" s="500"/>
      <c r="C49" s="664"/>
      <c r="D49" s="664"/>
      <c r="E49" s="665"/>
      <c r="F49" s="500"/>
      <c r="G49" s="994"/>
      <c r="H49" s="994"/>
      <c r="I49" s="994"/>
      <c r="J49" s="994"/>
      <c r="K49" s="994"/>
      <c r="L49" s="994"/>
      <c r="M49" s="994"/>
      <c r="N49" s="994"/>
      <c r="O49" s="994"/>
      <c r="P49" s="994"/>
      <c r="Q49" s="994"/>
      <c r="R49" s="994"/>
      <c r="S49" s="669"/>
      <c r="T49" s="1012">
        <f>T48+U48+V48</f>
        <v>0</v>
      </c>
      <c r="U49" s="1013"/>
      <c r="V49" s="1014"/>
      <c r="W49" s="669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456"/>
      <c r="AP49" s="457"/>
      <c r="AQ49" s="457"/>
      <c r="AR49" s="1019"/>
      <c r="AS49" s="1021"/>
      <c r="AT49" s="1023"/>
      <c r="AU49" s="1023"/>
      <c r="AV49" s="1023"/>
      <c r="AW49" s="1011"/>
      <c r="AX49" s="1015">
        <f>SUM(AX48:BB48)</f>
        <v>0</v>
      </c>
      <c r="AY49" s="1016"/>
      <c r="AZ49" s="1016"/>
      <c r="BA49" s="1016"/>
      <c r="BB49" s="1017"/>
      <c r="BC49" s="982"/>
      <c r="BD49" s="989">
        <f>BD48+BE48+BF48</f>
        <v>0</v>
      </c>
      <c r="BE49" s="990"/>
      <c r="BF49" s="991"/>
      <c r="BG49" s="192"/>
    </row>
    <row r="50" spans="1:59" ht="11.1" customHeight="1">
      <c r="A50" s="192"/>
      <c r="B50" s="192"/>
      <c r="C50" s="198"/>
      <c r="D50" s="198"/>
      <c r="E50" s="199"/>
      <c r="F50" s="192"/>
      <c r="G50" s="200"/>
      <c r="H50" s="201"/>
      <c r="I50" s="201"/>
      <c r="J50" s="202"/>
      <c r="K50" s="202"/>
      <c r="L50" s="202"/>
      <c r="M50" s="199"/>
      <c r="N50" s="199"/>
      <c r="O50" s="203"/>
      <c r="P50" s="203"/>
      <c r="Q50" s="203"/>
      <c r="R50" s="203"/>
      <c r="S50" s="203"/>
      <c r="T50" s="203"/>
      <c r="U50" s="203"/>
      <c r="V50" s="194"/>
      <c r="W50" s="203"/>
      <c r="X50" s="203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  <c r="AN50" s="192"/>
      <c r="AO50" s="203"/>
      <c r="AP50" s="203"/>
      <c r="AQ50" s="192"/>
      <c r="AR50" s="192"/>
      <c r="AS50" s="192"/>
      <c r="AT50" s="192"/>
      <c r="AU50" s="192"/>
      <c r="AV50" s="192"/>
      <c r="AW50" s="192"/>
      <c r="AX50" s="192"/>
      <c r="AY50" s="192"/>
      <c r="AZ50" s="192"/>
      <c r="BA50" s="192"/>
      <c r="BB50" s="192"/>
      <c r="BC50" s="192"/>
      <c r="BD50" s="192"/>
      <c r="BE50" s="192"/>
      <c r="BF50" s="192"/>
      <c r="BG50" s="192"/>
    </row>
    <row r="51" spans="1:59" ht="15" customHeight="1">
      <c r="G51" s="2"/>
    </row>
    <row r="52" spans="1:59" ht="15" customHeight="1">
      <c r="G52" s="2"/>
    </row>
    <row r="53" spans="1:59" ht="15" customHeight="1">
      <c r="G53" s="2"/>
    </row>
    <row r="54" spans="1:59" ht="15" customHeight="1">
      <c r="G54" s="2"/>
    </row>
    <row r="55" spans="1:59" ht="15" customHeight="1">
      <c r="C55" s="153"/>
      <c r="D55" s="153"/>
      <c r="E55" s="206"/>
      <c r="G55" s="207"/>
      <c r="H55" s="206"/>
      <c r="I55" s="206"/>
      <c r="J55" s="206"/>
      <c r="K55" s="206"/>
      <c r="L55" s="206"/>
      <c r="M55" s="206"/>
      <c r="N55" s="206"/>
    </row>
    <row r="56" spans="1:59" ht="15" customHeight="1">
      <c r="G56" s="2"/>
    </row>
    <row r="57" spans="1:59" ht="15" customHeight="1">
      <c r="G57" s="2"/>
    </row>
    <row r="58" spans="1:59" ht="15" customHeight="1">
      <c r="G58" s="2"/>
    </row>
    <row r="59" spans="1:59" ht="15" customHeight="1">
      <c r="G59" s="2"/>
    </row>
    <row r="60" spans="1:59" ht="15" customHeight="1">
      <c r="G60" s="2"/>
    </row>
    <row r="61" spans="1:59" ht="15" customHeight="1">
      <c r="G61" s="2"/>
    </row>
    <row r="62" spans="1:59">
      <c r="G62" s="2"/>
    </row>
    <row r="63" spans="1:59">
      <c r="G63" s="2"/>
    </row>
  </sheetData>
  <mergeCells count="121">
    <mergeCell ref="AW48:AW49"/>
    <mergeCell ref="BC48:BC49"/>
    <mergeCell ref="T49:V49"/>
    <mergeCell ref="AX49:BB49"/>
    <mergeCell ref="BD49:BF49"/>
    <mergeCell ref="I45:J45"/>
    <mergeCell ref="G47:R49"/>
    <mergeCell ref="T47:V47"/>
    <mergeCell ref="AR47:BB47"/>
    <mergeCell ref="BD47:BF47"/>
    <mergeCell ref="AR48:AR49"/>
    <mergeCell ref="AS48:AS49"/>
    <mergeCell ref="AT48:AT49"/>
    <mergeCell ref="AU48:AU49"/>
    <mergeCell ref="AV48:AV49"/>
    <mergeCell ref="K28:L28"/>
    <mergeCell ref="I29:J29"/>
    <mergeCell ref="I30:J30"/>
    <mergeCell ref="K30:L30"/>
    <mergeCell ref="I31:J31"/>
    <mergeCell ref="K31:L31"/>
    <mergeCell ref="K37:L37"/>
    <mergeCell ref="D38:D45"/>
    <mergeCell ref="E38:E45"/>
    <mergeCell ref="I38:J38"/>
    <mergeCell ref="I39:J39"/>
    <mergeCell ref="I40:J40"/>
    <mergeCell ref="I41:J41"/>
    <mergeCell ref="I42:J42"/>
    <mergeCell ref="I43:J43"/>
    <mergeCell ref="I44:J44"/>
    <mergeCell ref="K23:L23"/>
    <mergeCell ref="I24:J24"/>
    <mergeCell ref="K24:L24"/>
    <mergeCell ref="I25:J25"/>
    <mergeCell ref="K25:L25"/>
    <mergeCell ref="I26:J26"/>
    <mergeCell ref="K26:L26"/>
    <mergeCell ref="K18:L18"/>
    <mergeCell ref="B19:C45"/>
    <mergeCell ref="D19:E21"/>
    <mergeCell ref="I19:J19"/>
    <mergeCell ref="I21:J21"/>
    <mergeCell ref="K21:L21"/>
    <mergeCell ref="D22:E37"/>
    <mergeCell ref="I22:J22"/>
    <mergeCell ref="K22:L22"/>
    <mergeCell ref="I23:J23"/>
    <mergeCell ref="I32:J32"/>
    <mergeCell ref="K33:L33"/>
    <mergeCell ref="K34:L34"/>
    <mergeCell ref="I35:J35"/>
    <mergeCell ref="K35:L35"/>
    <mergeCell ref="I36:J36"/>
    <mergeCell ref="K27:L27"/>
    <mergeCell ref="K14:L14"/>
    <mergeCell ref="E15:E18"/>
    <mergeCell ref="I15:J15"/>
    <mergeCell ref="K15:L15"/>
    <mergeCell ref="I16:J16"/>
    <mergeCell ref="K16:L16"/>
    <mergeCell ref="I17:J17"/>
    <mergeCell ref="K17:L17"/>
    <mergeCell ref="I18:J18"/>
    <mergeCell ref="I4:L4"/>
    <mergeCell ref="M4:M5"/>
    <mergeCell ref="P6:R6"/>
    <mergeCell ref="T6:V6"/>
    <mergeCell ref="B7:C18"/>
    <mergeCell ref="D7:E9"/>
    <mergeCell ref="I7:J7"/>
    <mergeCell ref="K7:L7"/>
    <mergeCell ref="I8:J8"/>
    <mergeCell ref="K8:L8"/>
    <mergeCell ref="I9:J9"/>
    <mergeCell ref="K9:L9"/>
    <mergeCell ref="D10:D18"/>
    <mergeCell ref="E10:E11"/>
    <mergeCell ref="I10:J10"/>
    <mergeCell ref="K10:L10"/>
    <mergeCell ref="I11:J11"/>
    <mergeCell ref="K11:L11"/>
    <mergeCell ref="E12:E14"/>
    <mergeCell ref="I12:J12"/>
    <mergeCell ref="K12:L12"/>
    <mergeCell ref="I13:J13"/>
    <mergeCell ref="K13:L13"/>
    <mergeCell ref="I14:J14"/>
    <mergeCell ref="Y5:Z5"/>
    <mergeCell ref="AA5:AD5"/>
    <mergeCell ref="AE5:AI5"/>
    <mergeCell ref="AJ5:AL5"/>
    <mergeCell ref="N4:N5"/>
    <mergeCell ref="O4:O6"/>
    <mergeCell ref="P4:V4"/>
    <mergeCell ref="W4:W6"/>
    <mergeCell ref="Y4:AL4"/>
    <mergeCell ref="B1:C1"/>
    <mergeCell ref="D1:E1"/>
    <mergeCell ref="G1:L1"/>
    <mergeCell ref="P1:W1"/>
    <mergeCell ref="Y1:BG1"/>
    <mergeCell ref="B3:Q3"/>
    <mergeCell ref="R3:W3"/>
    <mergeCell ref="AO4:AP4"/>
    <mergeCell ref="AR4:BB4"/>
    <mergeCell ref="BD4:BF4"/>
    <mergeCell ref="AN4:AN6"/>
    <mergeCell ref="BD6:BF6"/>
    <mergeCell ref="AO5:AO6"/>
    <mergeCell ref="AP5:AP6"/>
    <mergeCell ref="AS5:AW5"/>
    <mergeCell ref="AX5:BB5"/>
    <mergeCell ref="BC5:BC6"/>
    <mergeCell ref="B4:C6"/>
    <mergeCell ref="D4:E6"/>
    <mergeCell ref="G4:G6"/>
    <mergeCell ref="H4:H6"/>
    <mergeCell ref="I5:J5"/>
    <mergeCell ref="K5:L5"/>
    <mergeCell ref="S5:S6"/>
  </mergeCells>
  <phoneticPr fontId="3"/>
  <conditionalFormatting sqref="AO7:AO18 AO22:AO44">
    <cfRule type="cellIs" dxfId="12" priority="3" stopIfTrue="1" operator="notBetween">
      <formula>100</formula>
      <formula>0</formula>
    </cfRule>
  </conditionalFormatting>
  <conditionalFormatting sqref="AO45">
    <cfRule type="cellIs" dxfId="11" priority="2" stopIfTrue="1" operator="notBetween">
      <formula>100</formula>
      <formula>0</formula>
    </cfRule>
  </conditionalFormatting>
  <conditionalFormatting sqref="AO19:AO21">
    <cfRule type="cellIs" dxfId="10" priority="1" stopIfTrue="1" operator="notBetween">
      <formula>100</formula>
      <formula>0</formula>
    </cfRule>
  </conditionalFormatting>
  <printOptions horizontalCentered="1"/>
  <pageMargins left="0.79000000000000015" right="0.79000000000000015" top="0.79000000000000015" bottom="0.79000000000000015" header="0.39000000000000007" footer="0.39000000000000007"/>
  <pageSetup paperSize="9" scale="66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63"/>
  <sheetViews>
    <sheetView showGridLines="0" showZeros="0" topLeftCell="L17" zoomScale="80" zoomScaleNormal="80" zoomScaleSheetLayoutView="100" workbookViewId="0">
      <selection activeCell="AO41" sqref="AO41"/>
    </sheetView>
  </sheetViews>
  <sheetFormatPr defaultColWidth="8.625" defaultRowHeight="12"/>
  <cols>
    <col min="1" max="1" width="1.875" style="2" customWidth="1"/>
    <col min="2" max="3" width="2.875" style="2" customWidth="1"/>
    <col min="4" max="4" width="5.125" style="2" customWidth="1"/>
    <col min="5" max="5" width="4.5" style="2" customWidth="1"/>
    <col min="6" max="6" width="0.625" style="2" customWidth="1"/>
    <col min="7" max="7" width="21.875" style="208" customWidth="1"/>
    <col min="8" max="12" width="3.625" style="2" customWidth="1"/>
    <col min="13" max="18" width="5.875" style="2" customWidth="1"/>
    <col min="19" max="19" width="7.375" style="2" customWidth="1"/>
    <col min="20" max="21" width="5.875" style="2" customWidth="1"/>
    <col min="22" max="22" width="5.875" style="205" customWidth="1"/>
    <col min="23" max="23" width="5.125" style="2" customWidth="1"/>
    <col min="24" max="24" width="1.5" style="2" customWidth="1"/>
    <col min="25" max="39" width="3.625" style="196" customWidth="1"/>
    <col min="40" max="40" width="6.125" style="2" customWidth="1"/>
    <col min="41" max="41" width="7.375" style="2" customWidth="1"/>
    <col min="42" max="43" width="6.5" style="2" customWidth="1"/>
    <col min="44" max="44" width="2.875" style="2" customWidth="1"/>
    <col min="45" max="55" width="3.375" style="2" customWidth="1"/>
    <col min="56" max="59" width="7.375" style="2" customWidth="1"/>
    <col min="60" max="60" width="1.875" style="2" customWidth="1"/>
    <col min="61" max="16384" width="8.625" style="2"/>
  </cols>
  <sheetData>
    <row r="1" spans="1:59" ht="35.1" customHeight="1">
      <c r="B1" s="825" t="s">
        <v>106</v>
      </c>
      <c r="C1" s="826"/>
      <c r="D1" s="827"/>
      <c r="E1" s="828"/>
      <c r="F1" s="3"/>
      <c r="G1" s="829" t="s">
        <v>134</v>
      </c>
      <c r="H1" s="830"/>
      <c r="I1" s="830"/>
      <c r="J1" s="830"/>
      <c r="K1" s="830"/>
      <c r="L1" s="831"/>
      <c r="M1" s="164"/>
      <c r="N1" s="164"/>
      <c r="O1" s="165"/>
      <c r="P1" s="832" t="s">
        <v>272</v>
      </c>
      <c r="Q1" s="832"/>
      <c r="R1" s="832"/>
      <c r="S1" s="832"/>
      <c r="T1" s="832"/>
      <c r="U1" s="832"/>
      <c r="V1" s="832"/>
      <c r="W1" s="832"/>
      <c r="X1" s="1"/>
      <c r="Y1" s="833" t="s">
        <v>228</v>
      </c>
      <c r="Z1" s="833"/>
      <c r="AA1" s="833"/>
      <c r="AB1" s="833"/>
      <c r="AC1" s="833"/>
      <c r="AD1" s="833"/>
      <c r="AE1" s="833"/>
      <c r="AF1" s="833"/>
      <c r="AG1" s="833"/>
      <c r="AH1" s="833"/>
      <c r="AI1" s="833"/>
      <c r="AJ1" s="833"/>
      <c r="AK1" s="833"/>
      <c r="AL1" s="833"/>
      <c r="AM1" s="833"/>
      <c r="AN1" s="833"/>
      <c r="AO1" s="833"/>
      <c r="AP1" s="833"/>
      <c r="AQ1" s="833"/>
      <c r="AR1" s="833"/>
      <c r="AS1" s="833"/>
      <c r="AT1" s="833"/>
      <c r="AU1" s="833"/>
      <c r="AV1" s="833"/>
      <c r="AW1" s="833"/>
      <c r="AX1" s="833"/>
      <c r="AY1" s="833"/>
      <c r="AZ1" s="833"/>
      <c r="BA1" s="833"/>
      <c r="BB1" s="833"/>
      <c r="BC1" s="833"/>
      <c r="BD1" s="833"/>
      <c r="BE1" s="833"/>
      <c r="BF1" s="833"/>
      <c r="BG1" s="833"/>
    </row>
    <row r="2" spans="1:59" ht="11.1" customHeight="1">
      <c r="A2" s="192"/>
      <c r="B2" s="192"/>
      <c r="C2" s="192"/>
      <c r="D2" s="192"/>
      <c r="E2" s="192"/>
      <c r="F2" s="192"/>
      <c r="G2" s="193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4"/>
      <c r="W2" s="192"/>
      <c r="X2" s="192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</row>
    <row r="3" spans="1:59" ht="33" customHeight="1" thickBot="1">
      <c r="A3" s="192"/>
      <c r="B3" s="834" t="s">
        <v>260</v>
      </c>
      <c r="C3" s="834"/>
      <c r="D3" s="834"/>
      <c r="E3" s="834"/>
      <c r="F3" s="834"/>
      <c r="G3" s="834"/>
      <c r="H3" s="834"/>
      <c r="I3" s="834"/>
      <c r="J3" s="834"/>
      <c r="K3" s="834"/>
      <c r="L3" s="834"/>
      <c r="M3" s="834"/>
      <c r="N3" s="834"/>
      <c r="O3" s="834"/>
      <c r="P3" s="834"/>
      <c r="Q3" s="834"/>
      <c r="R3" s="835" t="s">
        <v>282</v>
      </c>
      <c r="S3" s="835"/>
      <c r="T3" s="835"/>
      <c r="U3" s="835"/>
      <c r="V3" s="835"/>
      <c r="W3" s="835"/>
      <c r="X3" s="1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O3" s="1"/>
      <c r="AP3" s="1"/>
      <c r="BD3" s="1"/>
      <c r="BG3" s="192"/>
    </row>
    <row r="4" spans="1:59" ht="35.1" customHeight="1">
      <c r="A4" s="192"/>
      <c r="B4" s="861" t="s">
        <v>188</v>
      </c>
      <c r="C4" s="862"/>
      <c r="D4" s="867" t="s">
        <v>189</v>
      </c>
      <c r="E4" s="868"/>
      <c r="F4" s="500"/>
      <c r="G4" s="873" t="s">
        <v>46</v>
      </c>
      <c r="H4" s="876" t="s">
        <v>47</v>
      </c>
      <c r="I4" s="903" t="s">
        <v>152</v>
      </c>
      <c r="J4" s="904"/>
      <c r="K4" s="904"/>
      <c r="L4" s="905"/>
      <c r="M4" s="906" t="s">
        <v>183</v>
      </c>
      <c r="N4" s="892" t="s">
        <v>184</v>
      </c>
      <c r="O4" s="894" t="s">
        <v>107</v>
      </c>
      <c r="P4" s="897" t="s">
        <v>38</v>
      </c>
      <c r="Q4" s="898"/>
      <c r="R4" s="898"/>
      <c r="S4" s="898"/>
      <c r="T4" s="898"/>
      <c r="U4" s="898"/>
      <c r="V4" s="899"/>
      <c r="W4" s="894" t="s">
        <v>230</v>
      </c>
      <c r="X4" s="4"/>
      <c r="Y4" s="900" t="s">
        <v>231</v>
      </c>
      <c r="Z4" s="901"/>
      <c r="AA4" s="901"/>
      <c r="AB4" s="901"/>
      <c r="AC4" s="901"/>
      <c r="AD4" s="901"/>
      <c r="AE4" s="901"/>
      <c r="AF4" s="901"/>
      <c r="AG4" s="901"/>
      <c r="AH4" s="901"/>
      <c r="AI4" s="901"/>
      <c r="AJ4" s="901"/>
      <c r="AK4" s="901"/>
      <c r="AL4" s="902"/>
      <c r="AM4" s="5"/>
      <c r="AN4" s="844" t="s">
        <v>67</v>
      </c>
      <c r="AO4" s="836" t="s">
        <v>68</v>
      </c>
      <c r="AP4" s="837"/>
      <c r="AR4" s="838" t="s">
        <v>88</v>
      </c>
      <c r="AS4" s="839"/>
      <c r="AT4" s="839"/>
      <c r="AU4" s="839"/>
      <c r="AV4" s="839"/>
      <c r="AW4" s="839"/>
      <c r="AX4" s="839"/>
      <c r="AY4" s="839"/>
      <c r="AZ4" s="839"/>
      <c r="BA4" s="839"/>
      <c r="BB4" s="840"/>
      <c r="BC4" s="163"/>
      <c r="BD4" s="841" t="s">
        <v>222</v>
      </c>
      <c r="BE4" s="842"/>
      <c r="BF4" s="843"/>
      <c r="BG4" s="192"/>
    </row>
    <row r="5" spans="1:59" ht="174" customHeight="1">
      <c r="A5" s="192"/>
      <c r="B5" s="863"/>
      <c r="C5" s="864"/>
      <c r="D5" s="869"/>
      <c r="E5" s="870"/>
      <c r="F5" s="500"/>
      <c r="G5" s="874"/>
      <c r="H5" s="877"/>
      <c r="I5" s="879" t="s">
        <v>176</v>
      </c>
      <c r="J5" s="880"/>
      <c r="K5" s="879" t="s">
        <v>36</v>
      </c>
      <c r="L5" s="880"/>
      <c r="M5" s="907"/>
      <c r="N5" s="893"/>
      <c r="O5" s="895"/>
      <c r="P5" s="501" t="s">
        <v>145</v>
      </c>
      <c r="Q5" s="502" t="s">
        <v>69</v>
      </c>
      <c r="R5" s="503" t="s">
        <v>30</v>
      </c>
      <c r="S5" s="881" t="s">
        <v>67</v>
      </c>
      <c r="T5" s="504" t="s">
        <v>74</v>
      </c>
      <c r="U5" s="505" t="s">
        <v>31</v>
      </c>
      <c r="V5" s="506" t="s">
        <v>32</v>
      </c>
      <c r="W5" s="895"/>
      <c r="X5" s="4"/>
      <c r="Y5" s="883" t="s">
        <v>37</v>
      </c>
      <c r="Z5" s="884"/>
      <c r="AA5" s="885" t="s">
        <v>92</v>
      </c>
      <c r="AB5" s="886"/>
      <c r="AC5" s="886"/>
      <c r="AD5" s="884"/>
      <c r="AE5" s="885" t="s">
        <v>93</v>
      </c>
      <c r="AF5" s="887"/>
      <c r="AG5" s="887"/>
      <c r="AH5" s="887"/>
      <c r="AI5" s="888"/>
      <c r="AJ5" s="889" t="s">
        <v>91</v>
      </c>
      <c r="AK5" s="890"/>
      <c r="AL5" s="891"/>
      <c r="AM5" s="6"/>
      <c r="AN5" s="845"/>
      <c r="AO5" s="850" t="s">
        <v>108</v>
      </c>
      <c r="AP5" s="852" t="s">
        <v>220</v>
      </c>
      <c r="AR5" s="7" t="s">
        <v>109</v>
      </c>
      <c r="AS5" s="854" t="s">
        <v>110</v>
      </c>
      <c r="AT5" s="855"/>
      <c r="AU5" s="855"/>
      <c r="AV5" s="855"/>
      <c r="AW5" s="856"/>
      <c r="AX5" s="857" t="s">
        <v>163</v>
      </c>
      <c r="AY5" s="857"/>
      <c r="AZ5" s="857"/>
      <c r="BA5" s="857"/>
      <c r="BB5" s="858"/>
      <c r="BC5" s="859" t="s">
        <v>111</v>
      </c>
      <c r="BD5" s="459" t="s">
        <v>223</v>
      </c>
      <c r="BE5" s="460" t="s">
        <v>31</v>
      </c>
      <c r="BF5" s="461" t="s">
        <v>32</v>
      </c>
      <c r="BG5" s="192"/>
    </row>
    <row r="6" spans="1:59" ht="35.1" customHeight="1" thickBot="1">
      <c r="A6" s="192"/>
      <c r="B6" s="865"/>
      <c r="C6" s="866"/>
      <c r="D6" s="871"/>
      <c r="E6" s="872"/>
      <c r="F6" s="500"/>
      <c r="G6" s="875"/>
      <c r="H6" s="878"/>
      <c r="I6" s="507" t="s">
        <v>18</v>
      </c>
      <c r="J6" s="508" t="s">
        <v>20</v>
      </c>
      <c r="K6" s="507" t="s">
        <v>18</v>
      </c>
      <c r="L6" s="508" t="s">
        <v>20</v>
      </c>
      <c r="M6" s="509" t="s">
        <v>112</v>
      </c>
      <c r="N6" s="509" t="s">
        <v>112</v>
      </c>
      <c r="O6" s="896"/>
      <c r="P6" s="908" t="s">
        <v>116</v>
      </c>
      <c r="Q6" s="909"/>
      <c r="R6" s="909"/>
      <c r="S6" s="882"/>
      <c r="T6" s="910" t="s">
        <v>185</v>
      </c>
      <c r="U6" s="911"/>
      <c r="V6" s="912"/>
      <c r="W6" s="896"/>
      <c r="X6" s="4"/>
      <c r="Y6" s="8" t="s">
        <v>117</v>
      </c>
      <c r="Z6" s="9" t="s">
        <v>118</v>
      </c>
      <c r="AA6" s="10" t="s">
        <v>119</v>
      </c>
      <c r="AB6" s="11" t="s">
        <v>120</v>
      </c>
      <c r="AC6" s="11" t="s">
        <v>121</v>
      </c>
      <c r="AD6" s="9" t="s">
        <v>133</v>
      </c>
      <c r="AE6" s="10" t="s">
        <v>193</v>
      </c>
      <c r="AF6" s="463" t="s">
        <v>237</v>
      </c>
      <c r="AG6" s="463" t="s">
        <v>238</v>
      </c>
      <c r="AH6" s="463" t="s">
        <v>239</v>
      </c>
      <c r="AI6" s="464" t="s">
        <v>240</v>
      </c>
      <c r="AJ6" s="10" t="s">
        <v>194</v>
      </c>
      <c r="AK6" s="11" t="s">
        <v>195</v>
      </c>
      <c r="AL6" s="12" t="s">
        <v>196</v>
      </c>
      <c r="AM6" s="5"/>
      <c r="AN6" s="846"/>
      <c r="AO6" s="851"/>
      <c r="AP6" s="853"/>
      <c r="AR6" s="13"/>
      <c r="AS6" s="14" t="s">
        <v>197</v>
      </c>
      <c r="AT6" s="15" t="s">
        <v>198</v>
      </c>
      <c r="AU6" s="16" t="s">
        <v>199</v>
      </c>
      <c r="AV6" s="16" t="s">
        <v>200</v>
      </c>
      <c r="AW6" s="16" t="s">
        <v>201</v>
      </c>
      <c r="AX6" s="17" t="s">
        <v>202</v>
      </c>
      <c r="AY6" s="15" t="s">
        <v>203</v>
      </c>
      <c r="AZ6" s="15" t="s">
        <v>61</v>
      </c>
      <c r="BA6" s="15" t="s">
        <v>62</v>
      </c>
      <c r="BB6" s="18" t="s">
        <v>204</v>
      </c>
      <c r="BC6" s="860"/>
      <c r="BD6" s="847" t="s">
        <v>224</v>
      </c>
      <c r="BE6" s="848"/>
      <c r="BF6" s="849"/>
      <c r="BG6" s="192"/>
    </row>
    <row r="7" spans="1:59" ht="17.100000000000001" customHeight="1">
      <c r="A7" s="192"/>
      <c r="B7" s="913" t="s">
        <v>22</v>
      </c>
      <c r="C7" s="914"/>
      <c r="D7" s="919" t="s">
        <v>250</v>
      </c>
      <c r="E7" s="920"/>
      <c r="F7" s="500"/>
      <c r="G7" s="510" t="s">
        <v>23</v>
      </c>
      <c r="H7" s="511">
        <f>SUM(I7:L7)</f>
        <v>2</v>
      </c>
      <c r="I7" s="923">
        <v>2</v>
      </c>
      <c r="J7" s="924"/>
      <c r="K7" s="923"/>
      <c r="L7" s="924"/>
      <c r="M7" s="512">
        <f>H7*30</f>
        <v>60</v>
      </c>
      <c r="N7" s="513">
        <f>M7*45/60</f>
        <v>45</v>
      </c>
      <c r="O7" s="514" t="s">
        <v>137</v>
      </c>
      <c r="P7" s="515" t="s">
        <v>205</v>
      </c>
      <c r="Q7" s="516"/>
      <c r="R7" s="517"/>
      <c r="S7" s="518" t="s">
        <v>191</v>
      </c>
      <c r="T7" s="519" t="str">
        <f>IF($W7="○",$N7,"")</f>
        <v/>
      </c>
      <c r="U7" s="520"/>
      <c r="V7" s="521"/>
      <c r="W7" s="522" t="str">
        <f t="shared" ref="W7:W44" si="0">IF(AO7&gt;=60,"○","")</f>
        <v/>
      </c>
      <c r="X7" s="21"/>
      <c r="Y7" s="22"/>
      <c r="Z7" s="23"/>
      <c r="AA7" s="24"/>
      <c r="AB7" s="25"/>
      <c r="AC7" s="25"/>
      <c r="AD7" s="23"/>
      <c r="AE7" s="24" t="s">
        <v>191</v>
      </c>
      <c r="AF7" s="25"/>
      <c r="AG7" s="25"/>
      <c r="AH7" s="25"/>
      <c r="AI7" s="23" t="s">
        <v>241</v>
      </c>
      <c r="AJ7" s="24"/>
      <c r="AK7" s="25"/>
      <c r="AL7" s="26"/>
      <c r="AM7" s="27"/>
      <c r="AN7" s="28" t="s">
        <v>191</v>
      </c>
      <c r="AO7" s="166"/>
      <c r="AP7" s="435">
        <f t="shared" ref="AP7:AP44" si="1">M7</f>
        <v>60</v>
      </c>
      <c r="AR7" s="29" t="str">
        <f>IF(ISNUMBER($AO7),IF(AND($AO7&gt;=60,$AO7&lt;=100),"●",""),"")</f>
        <v/>
      </c>
      <c r="AS7" s="30"/>
      <c r="AT7" s="31"/>
      <c r="AU7" s="32"/>
      <c r="AV7" s="32"/>
      <c r="AW7" s="32"/>
      <c r="AX7" s="30"/>
      <c r="AY7" s="31"/>
      <c r="AZ7" s="31"/>
      <c r="BA7" s="31"/>
      <c r="BB7" s="33"/>
      <c r="BC7" s="185" t="str">
        <f t="shared" ref="BC7:BC45" si="2">IF(ISNUMBER($AO7),IF(AND($AO7&gt;=60,$AO7&lt;=100),$H7,""),"")</f>
        <v/>
      </c>
      <c r="BD7" s="34" t="str">
        <f>IF(ISNUMBER($AO7),IF(AND($AO7&gt;=60,$AO7&lt;=100),$AP7*45/60,""),"")</f>
        <v/>
      </c>
      <c r="BE7" s="19"/>
      <c r="BF7" s="20"/>
      <c r="BG7" s="192"/>
    </row>
    <row r="8" spans="1:59" ht="17.100000000000001" customHeight="1">
      <c r="A8" s="192"/>
      <c r="B8" s="915"/>
      <c r="C8" s="916"/>
      <c r="D8" s="921"/>
      <c r="E8" s="922"/>
      <c r="F8" s="500"/>
      <c r="G8" s="523" t="s">
        <v>8</v>
      </c>
      <c r="H8" s="524">
        <f t="shared" ref="H8:H44" si="3">SUM(I8:L8)</f>
        <v>2</v>
      </c>
      <c r="I8" s="925">
        <v>2</v>
      </c>
      <c r="J8" s="926"/>
      <c r="K8" s="925"/>
      <c r="L8" s="926"/>
      <c r="M8" s="525">
        <f>H8*30</f>
        <v>60</v>
      </c>
      <c r="N8" s="526">
        <f t="shared" ref="N8:N44" si="4">M8*45/60</f>
        <v>45</v>
      </c>
      <c r="O8" s="527" t="s">
        <v>137</v>
      </c>
      <c r="P8" s="528" t="s">
        <v>191</v>
      </c>
      <c r="Q8" s="529"/>
      <c r="R8" s="530"/>
      <c r="S8" s="531" t="s">
        <v>191</v>
      </c>
      <c r="T8" s="532" t="str">
        <f t="shared" ref="T8:T18" si="5">IF($W8="○",$N8,"")</f>
        <v/>
      </c>
      <c r="U8" s="533"/>
      <c r="V8" s="534"/>
      <c r="W8" s="535" t="str">
        <f t="shared" si="0"/>
        <v/>
      </c>
      <c r="X8" s="21"/>
      <c r="Y8" s="37"/>
      <c r="Z8" s="38"/>
      <c r="AA8" s="39"/>
      <c r="AB8" s="40"/>
      <c r="AC8" s="40"/>
      <c r="AD8" s="38"/>
      <c r="AE8" s="39" t="s">
        <v>206</v>
      </c>
      <c r="AF8" s="40"/>
      <c r="AG8" s="40"/>
      <c r="AH8" s="40" t="s">
        <v>207</v>
      </c>
      <c r="AI8" s="38"/>
      <c r="AJ8" s="39"/>
      <c r="AK8" s="40"/>
      <c r="AL8" s="41"/>
      <c r="AM8" s="27"/>
      <c r="AN8" s="42" t="s">
        <v>191</v>
      </c>
      <c r="AO8" s="168"/>
      <c r="AP8" s="436">
        <f t="shared" si="1"/>
        <v>60</v>
      </c>
      <c r="AR8" s="43" t="str">
        <f>IF(ISNUMBER($AO8),IF(AND($AO8&gt;=60,$AO8&lt;=100),"●",""),"")</f>
        <v/>
      </c>
      <c r="AS8" s="44"/>
      <c r="AT8" s="45"/>
      <c r="AU8" s="46"/>
      <c r="AV8" s="46"/>
      <c r="AW8" s="46"/>
      <c r="AX8" s="47"/>
      <c r="AY8" s="48"/>
      <c r="AZ8" s="48"/>
      <c r="BA8" s="48"/>
      <c r="BB8" s="49"/>
      <c r="BC8" s="186" t="str">
        <f t="shared" si="2"/>
        <v/>
      </c>
      <c r="BD8" s="50" t="str">
        <f t="shared" ref="BD8:BD18" si="6">IF(ISNUMBER($AO8),IF(AND($AO8&gt;=60,$AO8&lt;=100),$AP8*45/60,""),"")</f>
        <v/>
      </c>
      <c r="BE8" s="35"/>
      <c r="BF8" s="36"/>
      <c r="BG8" s="192"/>
    </row>
    <row r="9" spans="1:59" ht="17.100000000000001" customHeight="1">
      <c r="A9" s="192"/>
      <c r="B9" s="915"/>
      <c r="C9" s="916"/>
      <c r="D9" s="921"/>
      <c r="E9" s="922"/>
      <c r="F9" s="500"/>
      <c r="G9" s="536" t="s">
        <v>9</v>
      </c>
      <c r="H9" s="524">
        <f t="shared" si="3"/>
        <v>2</v>
      </c>
      <c r="I9" s="927"/>
      <c r="J9" s="928"/>
      <c r="K9" s="927">
        <v>2</v>
      </c>
      <c r="L9" s="928"/>
      <c r="M9" s="537">
        <f>H9*30</f>
        <v>60</v>
      </c>
      <c r="N9" s="538">
        <f t="shared" si="4"/>
        <v>45</v>
      </c>
      <c r="O9" s="539" t="s">
        <v>137</v>
      </c>
      <c r="P9" s="540" t="s">
        <v>191</v>
      </c>
      <c r="Q9" s="529"/>
      <c r="R9" s="530"/>
      <c r="S9" s="531" t="s">
        <v>191</v>
      </c>
      <c r="T9" s="541" t="str">
        <f t="shared" si="5"/>
        <v/>
      </c>
      <c r="U9" s="542"/>
      <c r="V9" s="543"/>
      <c r="W9" s="544" t="str">
        <f t="shared" si="0"/>
        <v/>
      </c>
      <c r="X9" s="21"/>
      <c r="Y9" s="128"/>
      <c r="Z9" s="129"/>
      <c r="AA9" s="131"/>
      <c r="AB9" s="130"/>
      <c r="AC9" s="130"/>
      <c r="AD9" s="129"/>
      <c r="AE9" s="131" t="s">
        <v>208</v>
      </c>
      <c r="AF9" s="130"/>
      <c r="AG9" s="130"/>
      <c r="AH9" s="130" t="s">
        <v>209</v>
      </c>
      <c r="AI9" s="129"/>
      <c r="AJ9" s="131"/>
      <c r="AK9" s="130"/>
      <c r="AL9" s="132"/>
      <c r="AM9" s="27"/>
      <c r="AN9" s="42" t="s">
        <v>191</v>
      </c>
      <c r="AO9" s="168"/>
      <c r="AP9" s="480">
        <f t="shared" si="1"/>
        <v>60</v>
      </c>
      <c r="AR9" s="482" t="str">
        <f>IF(ISNUMBER($AO9),IF(AND($AO9&gt;=60,$AO9&lt;=100),"●",""),"")</f>
        <v/>
      </c>
      <c r="AS9" s="47"/>
      <c r="AT9" s="45"/>
      <c r="AU9" s="122"/>
      <c r="AV9" s="122"/>
      <c r="AW9" s="122"/>
      <c r="AX9" s="47"/>
      <c r="AY9" s="48"/>
      <c r="AZ9" s="48"/>
      <c r="BA9" s="48"/>
      <c r="BB9" s="49"/>
      <c r="BC9" s="190" t="str">
        <f t="shared" si="2"/>
        <v/>
      </c>
      <c r="BD9" s="483" t="str">
        <f t="shared" si="6"/>
        <v/>
      </c>
      <c r="BE9" s="477"/>
      <c r="BF9" s="473"/>
      <c r="BG9" s="192"/>
    </row>
    <row r="10" spans="1:59" ht="17.100000000000001" customHeight="1">
      <c r="A10" s="192"/>
      <c r="B10" s="915"/>
      <c r="C10" s="916"/>
      <c r="D10" s="929" t="s">
        <v>251</v>
      </c>
      <c r="E10" s="932" t="s">
        <v>242</v>
      </c>
      <c r="F10" s="545"/>
      <c r="G10" s="510" t="s">
        <v>24</v>
      </c>
      <c r="H10" s="546">
        <f t="shared" si="3"/>
        <v>2</v>
      </c>
      <c r="I10" s="923">
        <v>2</v>
      </c>
      <c r="J10" s="924"/>
      <c r="K10" s="923"/>
      <c r="L10" s="924"/>
      <c r="M10" s="512">
        <f>H10*30</f>
        <v>60</v>
      </c>
      <c r="N10" s="513">
        <f t="shared" si="4"/>
        <v>45</v>
      </c>
      <c r="O10" s="514" t="s">
        <v>137</v>
      </c>
      <c r="P10" s="547" t="s">
        <v>130</v>
      </c>
      <c r="Q10" s="548"/>
      <c r="R10" s="549"/>
      <c r="S10" s="518" t="s">
        <v>171</v>
      </c>
      <c r="T10" s="550" t="str">
        <f t="shared" si="5"/>
        <v/>
      </c>
      <c r="U10" s="551"/>
      <c r="V10" s="552"/>
      <c r="W10" s="522" t="str">
        <f t="shared" si="0"/>
        <v/>
      </c>
      <c r="X10" s="21"/>
      <c r="Y10" s="78"/>
      <c r="Z10" s="79"/>
      <c r="AA10" s="80"/>
      <c r="AB10" s="81"/>
      <c r="AC10" s="81"/>
      <c r="AD10" s="79"/>
      <c r="AE10" s="80" t="s">
        <v>206</v>
      </c>
      <c r="AF10" s="81"/>
      <c r="AG10" s="81"/>
      <c r="AH10" s="81" t="s">
        <v>207</v>
      </c>
      <c r="AI10" s="79"/>
      <c r="AJ10" s="80"/>
      <c r="AK10" s="81"/>
      <c r="AL10" s="82"/>
      <c r="AM10" s="27"/>
      <c r="AN10" s="28" t="s">
        <v>171</v>
      </c>
      <c r="AO10" s="481"/>
      <c r="AP10" s="435">
        <f t="shared" si="1"/>
        <v>60</v>
      </c>
      <c r="AR10" s="136"/>
      <c r="AS10" s="84"/>
      <c r="AT10" s="484" t="str">
        <f>IF(ISNUMBER($AO10),IF(AND($AO10&gt;=60,$AO10&lt;=100),"●",""),"")</f>
        <v/>
      </c>
      <c r="AU10" s="103"/>
      <c r="AV10" s="103"/>
      <c r="AW10" s="103"/>
      <c r="AX10" s="84"/>
      <c r="AY10" s="85"/>
      <c r="AZ10" s="85"/>
      <c r="BA10" s="85"/>
      <c r="BB10" s="104"/>
      <c r="BC10" s="188" t="str">
        <f t="shared" si="2"/>
        <v/>
      </c>
      <c r="BD10" s="485" t="str">
        <f t="shared" si="6"/>
        <v/>
      </c>
      <c r="BE10" s="478"/>
      <c r="BF10" s="479"/>
      <c r="BG10" s="192"/>
    </row>
    <row r="11" spans="1:59" ht="17.100000000000001" customHeight="1">
      <c r="A11" s="192"/>
      <c r="B11" s="915"/>
      <c r="C11" s="916"/>
      <c r="D11" s="930"/>
      <c r="E11" s="933"/>
      <c r="F11" s="553"/>
      <c r="G11" s="523" t="s">
        <v>177</v>
      </c>
      <c r="H11" s="554">
        <f t="shared" si="3"/>
        <v>2</v>
      </c>
      <c r="I11" s="925">
        <v>2</v>
      </c>
      <c r="J11" s="926"/>
      <c r="K11" s="925"/>
      <c r="L11" s="926"/>
      <c r="M11" s="525">
        <f>H11*30</f>
        <v>60</v>
      </c>
      <c r="N11" s="526">
        <f t="shared" si="4"/>
        <v>45</v>
      </c>
      <c r="O11" s="527" t="s">
        <v>137</v>
      </c>
      <c r="P11" s="528" t="s">
        <v>10</v>
      </c>
      <c r="Q11" s="555"/>
      <c r="R11" s="556"/>
      <c r="S11" s="557" t="s">
        <v>171</v>
      </c>
      <c r="T11" s="532" t="str">
        <f t="shared" si="5"/>
        <v/>
      </c>
      <c r="U11" s="533"/>
      <c r="V11" s="534"/>
      <c r="W11" s="535" t="str">
        <f t="shared" si="0"/>
        <v/>
      </c>
      <c r="X11" s="21"/>
      <c r="Y11" s="37"/>
      <c r="Z11" s="38"/>
      <c r="AA11" s="39"/>
      <c r="AB11" s="40"/>
      <c r="AC11" s="40"/>
      <c r="AD11" s="38"/>
      <c r="AE11" s="39"/>
      <c r="AF11" s="40"/>
      <c r="AG11" s="40"/>
      <c r="AH11" s="40" t="s">
        <v>207</v>
      </c>
      <c r="AI11" s="38"/>
      <c r="AJ11" s="39"/>
      <c r="AK11" s="40"/>
      <c r="AL11" s="41"/>
      <c r="AM11" s="27"/>
      <c r="AN11" s="52" t="s">
        <v>171</v>
      </c>
      <c r="AO11" s="170"/>
      <c r="AP11" s="436">
        <f t="shared" si="1"/>
        <v>60</v>
      </c>
      <c r="AR11" s="53"/>
      <c r="AS11" s="44"/>
      <c r="AT11" s="54" t="str">
        <f>IF(ISNUMBER($AO11),IF(AND($AO11&gt;=60,$AO11&lt;=100),"●",""),"")</f>
        <v/>
      </c>
      <c r="AU11" s="46"/>
      <c r="AV11" s="46"/>
      <c r="AW11" s="46"/>
      <c r="AX11" s="44"/>
      <c r="AY11" s="55"/>
      <c r="AZ11" s="55"/>
      <c r="BA11" s="55"/>
      <c r="BB11" s="56"/>
      <c r="BC11" s="186" t="str">
        <f t="shared" si="2"/>
        <v/>
      </c>
      <c r="BD11" s="50" t="str">
        <f t="shared" si="6"/>
        <v/>
      </c>
      <c r="BE11" s="35"/>
      <c r="BF11" s="36"/>
      <c r="BG11" s="192"/>
    </row>
    <row r="12" spans="1:59" ht="17.100000000000001" customHeight="1">
      <c r="A12" s="192"/>
      <c r="B12" s="915"/>
      <c r="C12" s="916"/>
      <c r="D12" s="930"/>
      <c r="E12" s="934" t="s">
        <v>242</v>
      </c>
      <c r="F12" s="553"/>
      <c r="G12" s="523" t="s">
        <v>175</v>
      </c>
      <c r="H12" s="554">
        <f t="shared" si="3"/>
        <v>2</v>
      </c>
      <c r="I12" s="925">
        <v>2</v>
      </c>
      <c r="J12" s="926"/>
      <c r="K12" s="925"/>
      <c r="L12" s="926"/>
      <c r="M12" s="525">
        <f t="shared" ref="M12:M24" si="7">H12*30</f>
        <v>60</v>
      </c>
      <c r="N12" s="526">
        <f t="shared" si="4"/>
        <v>45</v>
      </c>
      <c r="O12" s="527" t="s">
        <v>137</v>
      </c>
      <c r="P12" s="528" t="s">
        <v>11</v>
      </c>
      <c r="Q12" s="555"/>
      <c r="R12" s="556"/>
      <c r="S12" s="557" t="s">
        <v>172</v>
      </c>
      <c r="T12" s="532" t="str">
        <f t="shared" si="5"/>
        <v/>
      </c>
      <c r="U12" s="533"/>
      <c r="V12" s="534"/>
      <c r="W12" s="535" t="str">
        <f t="shared" si="0"/>
        <v/>
      </c>
      <c r="X12" s="21"/>
      <c r="Y12" s="37"/>
      <c r="Z12" s="38"/>
      <c r="AA12" s="39"/>
      <c r="AB12" s="40"/>
      <c r="AC12" s="40"/>
      <c r="AD12" s="38"/>
      <c r="AE12" s="39"/>
      <c r="AF12" s="40" t="s">
        <v>206</v>
      </c>
      <c r="AG12" s="40"/>
      <c r="AH12" s="40"/>
      <c r="AI12" s="38"/>
      <c r="AJ12" s="39"/>
      <c r="AK12" s="40"/>
      <c r="AL12" s="41"/>
      <c r="AM12" s="27"/>
      <c r="AN12" s="52" t="s">
        <v>172</v>
      </c>
      <c r="AO12" s="170"/>
      <c r="AP12" s="436">
        <f t="shared" si="1"/>
        <v>60</v>
      </c>
      <c r="AR12" s="53"/>
      <c r="AS12" s="44"/>
      <c r="AT12" s="55"/>
      <c r="AU12" s="57" t="str">
        <f>IF(ISNUMBER($AO12),IF(AND($AO12&gt;=60,$AO12&lt;=100),"●",""),"")</f>
        <v/>
      </c>
      <c r="AV12" s="46"/>
      <c r="AW12" s="46"/>
      <c r="AX12" s="44"/>
      <c r="AY12" s="55"/>
      <c r="AZ12" s="55"/>
      <c r="BA12" s="55"/>
      <c r="BB12" s="56"/>
      <c r="BC12" s="186" t="str">
        <f t="shared" si="2"/>
        <v/>
      </c>
      <c r="BD12" s="50" t="str">
        <f t="shared" si="6"/>
        <v/>
      </c>
      <c r="BE12" s="35"/>
      <c r="BF12" s="36"/>
      <c r="BG12" s="192"/>
    </row>
    <row r="13" spans="1:59" ht="17.100000000000001" customHeight="1">
      <c r="A13" s="192"/>
      <c r="B13" s="915"/>
      <c r="C13" s="916"/>
      <c r="D13" s="930"/>
      <c r="E13" s="935"/>
      <c r="F13" s="553"/>
      <c r="G13" s="523" t="s">
        <v>142</v>
      </c>
      <c r="H13" s="554">
        <f t="shared" si="3"/>
        <v>2</v>
      </c>
      <c r="I13" s="925">
        <v>2</v>
      </c>
      <c r="J13" s="926"/>
      <c r="K13" s="925"/>
      <c r="L13" s="926"/>
      <c r="M13" s="525">
        <f t="shared" si="7"/>
        <v>60</v>
      </c>
      <c r="N13" s="526">
        <f t="shared" si="4"/>
        <v>45</v>
      </c>
      <c r="O13" s="527" t="s">
        <v>137</v>
      </c>
      <c r="P13" s="528" t="s">
        <v>131</v>
      </c>
      <c r="Q13" s="555"/>
      <c r="R13" s="556"/>
      <c r="S13" s="557" t="s">
        <v>172</v>
      </c>
      <c r="T13" s="532" t="str">
        <f t="shared" si="5"/>
        <v/>
      </c>
      <c r="U13" s="533"/>
      <c r="V13" s="534"/>
      <c r="W13" s="535" t="str">
        <f t="shared" si="0"/>
        <v/>
      </c>
      <c r="X13" s="21"/>
      <c r="Y13" s="37"/>
      <c r="Z13" s="38"/>
      <c r="AA13" s="39"/>
      <c r="AB13" s="40"/>
      <c r="AC13" s="40"/>
      <c r="AD13" s="38"/>
      <c r="AE13" s="39" t="s">
        <v>207</v>
      </c>
      <c r="AF13" s="40"/>
      <c r="AG13" s="40"/>
      <c r="AH13" s="40"/>
      <c r="AI13" s="38"/>
      <c r="AJ13" s="39"/>
      <c r="AK13" s="40"/>
      <c r="AL13" s="41"/>
      <c r="AM13" s="27"/>
      <c r="AN13" s="52" t="s">
        <v>172</v>
      </c>
      <c r="AO13" s="170"/>
      <c r="AP13" s="436">
        <f t="shared" si="1"/>
        <v>60</v>
      </c>
      <c r="AR13" s="53"/>
      <c r="AS13" s="44"/>
      <c r="AT13" s="55"/>
      <c r="AU13" s="57" t="str">
        <f>IF(ISNUMBER($AO13),IF(AND($AO13&gt;=60,$AO13&lt;=100),"●",""),"")</f>
        <v/>
      </c>
      <c r="AV13" s="46"/>
      <c r="AW13" s="46"/>
      <c r="AX13" s="44"/>
      <c r="AY13" s="55"/>
      <c r="AZ13" s="55"/>
      <c r="BA13" s="55"/>
      <c r="BB13" s="56"/>
      <c r="BC13" s="186" t="str">
        <f t="shared" si="2"/>
        <v/>
      </c>
      <c r="BD13" s="50" t="str">
        <f t="shared" si="6"/>
        <v/>
      </c>
      <c r="BE13" s="35"/>
      <c r="BF13" s="36"/>
      <c r="BG13" s="192"/>
    </row>
    <row r="14" spans="1:59" ht="17.100000000000001" customHeight="1">
      <c r="A14" s="192"/>
      <c r="B14" s="915"/>
      <c r="C14" s="916"/>
      <c r="D14" s="930"/>
      <c r="E14" s="933"/>
      <c r="F14" s="553"/>
      <c r="G14" s="523" t="s">
        <v>16</v>
      </c>
      <c r="H14" s="554">
        <f t="shared" si="3"/>
        <v>2</v>
      </c>
      <c r="I14" s="925">
        <v>2</v>
      </c>
      <c r="J14" s="926"/>
      <c r="K14" s="925"/>
      <c r="L14" s="926"/>
      <c r="M14" s="525">
        <f t="shared" si="7"/>
        <v>60</v>
      </c>
      <c r="N14" s="526">
        <f t="shared" si="4"/>
        <v>45</v>
      </c>
      <c r="O14" s="527" t="s">
        <v>137</v>
      </c>
      <c r="P14" s="528" t="s">
        <v>210</v>
      </c>
      <c r="Q14" s="555"/>
      <c r="R14" s="556"/>
      <c r="S14" s="557" t="s">
        <v>172</v>
      </c>
      <c r="T14" s="532" t="str">
        <f t="shared" si="5"/>
        <v/>
      </c>
      <c r="U14" s="533"/>
      <c r="V14" s="534"/>
      <c r="W14" s="535" t="str">
        <f t="shared" si="0"/>
        <v/>
      </c>
      <c r="X14" s="21"/>
      <c r="Y14" s="37"/>
      <c r="Z14" s="38"/>
      <c r="AA14" s="39"/>
      <c r="AB14" s="40"/>
      <c r="AC14" s="40"/>
      <c r="AD14" s="38"/>
      <c r="AE14" s="39"/>
      <c r="AF14" s="40" t="s">
        <v>138</v>
      </c>
      <c r="AG14" s="40"/>
      <c r="AH14" s="40"/>
      <c r="AI14" s="38"/>
      <c r="AJ14" s="39"/>
      <c r="AK14" s="40"/>
      <c r="AL14" s="41"/>
      <c r="AM14" s="27"/>
      <c r="AN14" s="52" t="s">
        <v>172</v>
      </c>
      <c r="AO14" s="170"/>
      <c r="AP14" s="436">
        <f t="shared" si="1"/>
        <v>60</v>
      </c>
      <c r="AR14" s="53"/>
      <c r="AS14" s="44"/>
      <c r="AT14" s="55"/>
      <c r="AU14" s="57" t="str">
        <f>IF(ISNUMBER($AO14),IF(AND($AO14&gt;=60,$AO14&lt;=100),"●",""),"")</f>
        <v/>
      </c>
      <c r="AV14" s="46"/>
      <c r="AW14" s="46"/>
      <c r="AX14" s="44"/>
      <c r="AY14" s="55"/>
      <c r="AZ14" s="55"/>
      <c r="BA14" s="55"/>
      <c r="BB14" s="56"/>
      <c r="BC14" s="186" t="str">
        <f t="shared" si="2"/>
        <v/>
      </c>
      <c r="BD14" s="50" t="str">
        <f t="shared" si="6"/>
        <v/>
      </c>
      <c r="BE14" s="35"/>
      <c r="BF14" s="36"/>
      <c r="BG14" s="192"/>
    </row>
    <row r="15" spans="1:59" ht="17.100000000000001" customHeight="1">
      <c r="A15" s="192"/>
      <c r="B15" s="915"/>
      <c r="C15" s="916"/>
      <c r="D15" s="930"/>
      <c r="E15" s="934" t="s">
        <v>243</v>
      </c>
      <c r="F15" s="553"/>
      <c r="G15" s="523" t="s">
        <v>141</v>
      </c>
      <c r="H15" s="554">
        <f t="shared" si="3"/>
        <v>2</v>
      </c>
      <c r="I15" s="925"/>
      <c r="J15" s="926"/>
      <c r="K15" s="925">
        <v>2</v>
      </c>
      <c r="L15" s="926"/>
      <c r="M15" s="525">
        <f t="shared" si="7"/>
        <v>60</v>
      </c>
      <c r="N15" s="526">
        <f t="shared" si="4"/>
        <v>45</v>
      </c>
      <c r="O15" s="527" t="s">
        <v>137</v>
      </c>
      <c r="P15" s="528" t="s">
        <v>211</v>
      </c>
      <c r="Q15" s="555"/>
      <c r="R15" s="556"/>
      <c r="S15" s="557" t="s">
        <v>173</v>
      </c>
      <c r="T15" s="532" t="str">
        <f t="shared" si="5"/>
        <v/>
      </c>
      <c r="U15" s="533"/>
      <c r="V15" s="534"/>
      <c r="W15" s="535" t="str">
        <f t="shared" si="0"/>
        <v/>
      </c>
      <c r="X15" s="21"/>
      <c r="Y15" s="37"/>
      <c r="Z15" s="38"/>
      <c r="AA15" s="39"/>
      <c r="AB15" s="40"/>
      <c r="AC15" s="40"/>
      <c r="AD15" s="38"/>
      <c r="AE15" s="39"/>
      <c r="AF15" s="40"/>
      <c r="AG15" s="40"/>
      <c r="AH15" s="40" t="s">
        <v>207</v>
      </c>
      <c r="AI15" s="38"/>
      <c r="AJ15" s="39"/>
      <c r="AK15" s="40"/>
      <c r="AL15" s="41"/>
      <c r="AM15" s="27"/>
      <c r="AN15" s="52" t="s">
        <v>173</v>
      </c>
      <c r="AO15" s="170"/>
      <c r="AP15" s="436">
        <f t="shared" si="1"/>
        <v>60</v>
      </c>
      <c r="AR15" s="53"/>
      <c r="AS15" s="58" t="str">
        <f>IF(ISNUMBER($AO15),IF(AND($AO15&gt;=60,$AO15&lt;=100),"●",""),"")</f>
        <v/>
      </c>
      <c r="AT15" s="55"/>
      <c r="AU15" s="46"/>
      <c r="AV15" s="46"/>
      <c r="AW15" s="46"/>
      <c r="AX15" s="44"/>
      <c r="AY15" s="55"/>
      <c r="AZ15" s="55"/>
      <c r="BA15" s="55"/>
      <c r="BB15" s="56"/>
      <c r="BC15" s="186" t="str">
        <f t="shared" si="2"/>
        <v/>
      </c>
      <c r="BD15" s="50" t="str">
        <f t="shared" si="6"/>
        <v/>
      </c>
      <c r="BE15" s="35"/>
      <c r="BF15" s="36"/>
      <c r="BG15" s="192"/>
    </row>
    <row r="16" spans="1:59" ht="17.100000000000001" customHeight="1">
      <c r="A16" s="192"/>
      <c r="B16" s="915"/>
      <c r="C16" s="916"/>
      <c r="D16" s="930"/>
      <c r="E16" s="935"/>
      <c r="F16" s="553"/>
      <c r="G16" s="523" t="s">
        <v>12</v>
      </c>
      <c r="H16" s="558">
        <f t="shared" si="3"/>
        <v>2</v>
      </c>
      <c r="I16" s="925"/>
      <c r="J16" s="926"/>
      <c r="K16" s="937">
        <v>2</v>
      </c>
      <c r="L16" s="926"/>
      <c r="M16" s="525">
        <f t="shared" si="7"/>
        <v>60</v>
      </c>
      <c r="N16" s="526">
        <f t="shared" si="4"/>
        <v>45</v>
      </c>
      <c r="O16" s="527" t="s">
        <v>137</v>
      </c>
      <c r="P16" s="528" t="s">
        <v>132</v>
      </c>
      <c r="Q16" s="555"/>
      <c r="R16" s="556"/>
      <c r="S16" s="557" t="s">
        <v>173</v>
      </c>
      <c r="T16" s="532" t="str">
        <f t="shared" si="5"/>
        <v/>
      </c>
      <c r="U16" s="533"/>
      <c r="V16" s="534"/>
      <c r="W16" s="535" t="str">
        <f t="shared" si="0"/>
        <v/>
      </c>
      <c r="X16" s="21"/>
      <c r="Y16" s="37"/>
      <c r="Z16" s="38"/>
      <c r="AA16" s="39"/>
      <c r="AB16" s="40"/>
      <c r="AC16" s="40"/>
      <c r="AD16" s="38"/>
      <c r="AE16" s="39" t="s">
        <v>207</v>
      </c>
      <c r="AF16" s="40"/>
      <c r="AG16" s="40"/>
      <c r="AH16" s="40"/>
      <c r="AI16" s="38"/>
      <c r="AJ16" s="39"/>
      <c r="AK16" s="40"/>
      <c r="AL16" s="41"/>
      <c r="AM16" s="27"/>
      <c r="AN16" s="52" t="s">
        <v>173</v>
      </c>
      <c r="AO16" s="170"/>
      <c r="AP16" s="436">
        <f t="shared" si="1"/>
        <v>60</v>
      </c>
      <c r="AR16" s="53"/>
      <c r="AS16" s="58" t="str">
        <f>IF(ISNUMBER($AO16),IF(AND($AO16&gt;=60,$AO16&lt;=100),"●",""),"")</f>
        <v/>
      </c>
      <c r="AT16" s="55"/>
      <c r="AU16" s="46"/>
      <c r="AV16" s="46"/>
      <c r="AW16" s="46"/>
      <c r="AX16" s="44"/>
      <c r="AY16" s="55"/>
      <c r="AZ16" s="55"/>
      <c r="BA16" s="55"/>
      <c r="BB16" s="56"/>
      <c r="BC16" s="186" t="str">
        <f t="shared" si="2"/>
        <v/>
      </c>
      <c r="BD16" s="50" t="str">
        <f t="shared" si="6"/>
        <v/>
      </c>
      <c r="BE16" s="35"/>
      <c r="BF16" s="36"/>
      <c r="BG16" s="192"/>
    </row>
    <row r="17" spans="1:59" ht="17.100000000000001" customHeight="1">
      <c r="A17" s="192"/>
      <c r="B17" s="915"/>
      <c r="C17" s="916"/>
      <c r="D17" s="930"/>
      <c r="E17" s="935"/>
      <c r="F17" s="553"/>
      <c r="G17" s="523" t="s">
        <v>143</v>
      </c>
      <c r="H17" s="558">
        <f t="shared" si="3"/>
        <v>2</v>
      </c>
      <c r="I17" s="925"/>
      <c r="J17" s="926"/>
      <c r="K17" s="937">
        <v>2</v>
      </c>
      <c r="L17" s="926"/>
      <c r="M17" s="525">
        <f t="shared" si="7"/>
        <v>60</v>
      </c>
      <c r="N17" s="526">
        <f t="shared" si="4"/>
        <v>45</v>
      </c>
      <c r="O17" s="527" t="s">
        <v>137</v>
      </c>
      <c r="P17" s="528" t="s">
        <v>132</v>
      </c>
      <c r="Q17" s="555"/>
      <c r="R17" s="556"/>
      <c r="S17" s="557" t="s">
        <v>173</v>
      </c>
      <c r="T17" s="532" t="str">
        <f t="shared" si="5"/>
        <v/>
      </c>
      <c r="U17" s="533"/>
      <c r="V17" s="534"/>
      <c r="W17" s="535" t="str">
        <f t="shared" si="0"/>
        <v/>
      </c>
      <c r="X17" s="21"/>
      <c r="Y17" s="37"/>
      <c r="Z17" s="38"/>
      <c r="AA17" s="39"/>
      <c r="AB17" s="40"/>
      <c r="AC17" s="40"/>
      <c r="AD17" s="38"/>
      <c r="AE17" s="39" t="s">
        <v>191</v>
      </c>
      <c r="AF17" s="40"/>
      <c r="AG17" s="40"/>
      <c r="AH17" s="40"/>
      <c r="AI17" s="38"/>
      <c r="AJ17" s="39"/>
      <c r="AK17" s="40"/>
      <c r="AL17" s="41"/>
      <c r="AM17" s="27"/>
      <c r="AN17" s="52" t="s">
        <v>173</v>
      </c>
      <c r="AO17" s="170"/>
      <c r="AP17" s="436">
        <f t="shared" si="1"/>
        <v>60</v>
      </c>
      <c r="AR17" s="53"/>
      <c r="AS17" s="58" t="str">
        <f>IF(ISNUMBER($AO17),IF(AND($AO17&gt;=60,$AO17&lt;=100),"●",""),"")</f>
        <v/>
      </c>
      <c r="AT17" s="55"/>
      <c r="AU17" s="46"/>
      <c r="AV17" s="46"/>
      <c r="AW17" s="46"/>
      <c r="AX17" s="44"/>
      <c r="AY17" s="55"/>
      <c r="AZ17" s="55"/>
      <c r="BA17" s="55"/>
      <c r="BB17" s="56"/>
      <c r="BC17" s="186" t="str">
        <f t="shared" si="2"/>
        <v/>
      </c>
      <c r="BD17" s="50" t="str">
        <f t="shared" si="6"/>
        <v/>
      </c>
      <c r="BE17" s="35"/>
      <c r="BF17" s="36"/>
      <c r="BG17" s="192"/>
    </row>
    <row r="18" spans="1:59" ht="17.100000000000001" customHeight="1">
      <c r="A18" s="192"/>
      <c r="B18" s="917"/>
      <c r="C18" s="918"/>
      <c r="D18" s="931"/>
      <c r="E18" s="936"/>
      <c r="F18" s="553"/>
      <c r="G18" s="559" t="s">
        <v>144</v>
      </c>
      <c r="H18" s="560">
        <f t="shared" si="3"/>
        <v>2</v>
      </c>
      <c r="I18" s="938"/>
      <c r="J18" s="939"/>
      <c r="K18" s="938">
        <v>2</v>
      </c>
      <c r="L18" s="939"/>
      <c r="M18" s="561">
        <f t="shared" si="7"/>
        <v>60</v>
      </c>
      <c r="N18" s="562">
        <f t="shared" si="4"/>
        <v>45</v>
      </c>
      <c r="O18" s="563" t="s">
        <v>53</v>
      </c>
      <c r="P18" s="564" t="s">
        <v>132</v>
      </c>
      <c r="Q18" s="565"/>
      <c r="R18" s="566"/>
      <c r="S18" s="567" t="s">
        <v>173</v>
      </c>
      <c r="T18" s="568" t="str">
        <f t="shared" si="5"/>
        <v/>
      </c>
      <c r="U18" s="569"/>
      <c r="V18" s="570"/>
      <c r="W18" s="571" t="str">
        <f t="shared" si="0"/>
        <v/>
      </c>
      <c r="X18" s="21"/>
      <c r="Y18" s="61"/>
      <c r="Z18" s="62"/>
      <c r="AA18" s="63"/>
      <c r="AB18" s="64"/>
      <c r="AC18" s="64"/>
      <c r="AD18" s="62"/>
      <c r="AE18" s="63"/>
      <c r="AF18" s="64" t="s">
        <v>206</v>
      </c>
      <c r="AG18" s="64"/>
      <c r="AH18" s="64"/>
      <c r="AI18" s="62"/>
      <c r="AJ18" s="63"/>
      <c r="AK18" s="64"/>
      <c r="AL18" s="65"/>
      <c r="AM18" s="27"/>
      <c r="AN18" s="66" t="s">
        <v>173</v>
      </c>
      <c r="AO18" s="171"/>
      <c r="AP18" s="437">
        <f t="shared" si="1"/>
        <v>60</v>
      </c>
      <c r="AR18" s="67"/>
      <c r="AS18" s="68" t="str">
        <f>IF(ISNUMBER($AO18),IF(AND($AO18&gt;=60,$AO18&lt;=100),"●",""),"")</f>
        <v/>
      </c>
      <c r="AT18" s="69"/>
      <c r="AU18" s="70"/>
      <c r="AV18" s="70"/>
      <c r="AW18" s="70"/>
      <c r="AX18" s="71"/>
      <c r="AY18" s="69"/>
      <c r="AZ18" s="69"/>
      <c r="BA18" s="69"/>
      <c r="BB18" s="72"/>
      <c r="BC18" s="187" t="str">
        <f t="shared" si="2"/>
        <v/>
      </c>
      <c r="BD18" s="73" t="str">
        <f t="shared" si="6"/>
        <v/>
      </c>
      <c r="BE18" s="59"/>
      <c r="BF18" s="60"/>
      <c r="BG18" s="192"/>
    </row>
    <row r="19" spans="1:59" ht="17.100000000000001" customHeight="1">
      <c r="A19" s="192"/>
      <c r="B19" s="950" t="s">
        <v>17</v>
      </c>
      <c r="C19" s="951"/>
      <c r="D19" s="956" t="s">
        <v>253</v>
      </c>
      <c r="E19" s="957"/>
      <c r="F19" s="500"/>
      <c r="G19" s="572" t="s">
        <v>122</v>
      </c>
      <c r="H19" s="512">
        <f t="shared" si="3"/>
        <v>4</v>
      </c>
      <c r="I19" s="944">
        <v>4</v>
      </c>
      <c r="J19" s="945"/>
      <c r="K19" s="573"/>
      <c r="L19" s="574"/>
      <c r="M19" s="512">
        <f t="shared" si="7"/>
        <v>120</v>
      </c>
      <c r="N19" s="513">
        <f t="shared" si="4"/>
        <v>90</v>
      </c>
      <c r="O19" s="514" t="s">
        <v>25</v>
      </c>
      <c r="P19" s="575" t="s">
        <v>191</v>
      </c>
      <c r="Q19" s="548"/>
      <c r="R19" s="549" t="s">
        <v>191</v>
      </c>
      <c r="S19" s="518" t="s">
        <v>191</v>
      </c>
      <c r="T19" s="576"/>
      <c r="U19" s="577"/>
      <c r="V19" s="578" t="str">
        <f t="shared" ref="V19:V21" si="8">IF($W19="○",$N19,"")</f>
        <v/>
      </c>
      <c r="W19" s="579" t="str">
        <f t="shared" si="0"/>
        <v/>
      </c>
      <c r="X19" s="499"/>
      <c r="Y19" s="78" t="s">
        <v>191</v>
      </c>
      <c r="Z19" s="79"/>
      <c r="AA19" s="101"/>
      <c r="AB19" s="81" t="s">
        <v>58</v>
      </c>
      <c r="AC19" s="81" t="s">
        <v>58</v>
      </c>
      <c r="AD19" s="79"/>
      <c r="AE19" s="80"/>
      <c r="AF19" s="81"/>
      <c r="AG19" s="81"/>
      <c r="AH19" s="81"/>
      <c r="AI19" s="79"/>
      <c r="AJ19" s="80"/>
      <c r="AK19" s="81" t="s">
        <v>58</v>
      </c>
      <c r="AL19" s="82"/>
      <c r="AM19" s="27"/>
      <c r="AN19" s="83" t="s">
        <v>191</v>
      </c>
      <c r="AO19" s="474"/>
      <c r="AP19" s="438">
        <f t="shared" si="1"/>
        <v>120</v>
      </c>
      <c r="AR19" s="475" t="str">
        <f t="shared" ref="AR19:AR21" si="9">IF(ISNUMBER($AO19),IF(AND($AO19&gt;=60,$AO19&lt;=100),"●",""),"")</f>
        <v/>
      </c>
      <c r="AS19" s="476"/>
      <c r="AT19" s="85"/>
      <c r="AU19" s="103"/>
      <c r="AV19" s="103"/>
      <c r="AW19" s="103"/>
      <c r="AX19" s="84"/>
      <c r="AY19" s="85"/>
      <c r="AZ19" s="85"/>
      <c r="BA19" s="85"/>
      <c r="BB19" s="104"/>
      <c r="BC19" s="188" t="str">
        <f t="shared" si="2"/>
        <v/>
      </c>
      <c r="BD19" s="105"/>
      <c r="BE19" s="85"/>
      <c r="BF19" s="135" t="str">
        <f t="shared" ref="BF19:BF21" si="10">IF(ISNUMBER($AO19),IF(AND($AO19&gt;=60,$AO19&lt;=100),$AP19*45/60,""),"")</f>
        <v/>
      </c>
      <c r="BG19" s="192"/>
    </row>
    <row r="20" spans="1:59" ht="17.100000000000001" customHeight="1">
      <c r="A20" s="192"/>
      <c r="B20" s="952"/>
      <c r="C20" s="953"/>
      <c r="D20" s="958"/>
      <c r="E20" s="959"/>
      <c r="F20" s="500"/>
      <c r="G20" s="580" t="s">
        <v>123</v>
      </c>
      <c r="H20" s="525">
        <f t="shared" si="3"/>
        <v>3</v>
      </c>
      <c r="I20" s="581"/>
      <c r="J20" s="582"/>
      <c r="K20" s="583">
        <v>3</v>
      </c>
      <c r="L20" s="584"/>
      <c r="M20" s="525">
        <f>H20*30</f>
        <v>90</v>
      </c>
      <c r="N20" s="526">
        <f t="shared" si="4"/>
        <v>67.5</v>
      </c>
      <c r="O20" s="527" t="s">
        <v>25</v>
      </c>
      <c r="P20" s="585" t="s">
        <v>191</v>
      </c>
      <c r="Q20" s="555"/>
      <c r="R20" s="556" t="s">
        <v>191</v>
      </c>
      <c r="S20" s="557" t="s">
        <v>191</v>
      </c>
      <c r="T20" s="586"/>
      <c r="U20" s="587"/>
      <c r="V20" s="588" t="str">
        <f t="shared" si="8"/>
        <v/>
      </c>
      <c r="W20" s="589" t="str">
        <f t="shared" si="0"/>
        <v/>
      </c>
      <c r="X20" s="499"/>
      <c r="Y20" s="37" t="s">
        <v>191</v>
      </c>
      <c r="Z20" s="38"/>
      <c r="AA20" s="106"/>
      <c r="AB20" s="40" t="s">
        <v>58</v>
      </c>
      <c r="AC20" s="40" t="s">
        <v>58</v>
      </c>
      <c r="AD20" s="38"/>
      <c r="AE20" s="39"/>
      <c r="AF20" s="40"/>
      <c r="AG20" s="40"/>
      <c r="AH20" s="40"/>
      <c r="AI20" s="38"/>
      <c r="AJ20" s="39"/>
      <c r="AK20" s="40" t="s">
        <v>58</v>
      </c>
      <c r="AL20" s="41"/>
      <c r="AM20" s="27"/>
      <c r="AN20" s="89" t="s">
        <v>191</v>
      </c>
      <c r="AO20" s="182"/>
      <c r="AP20" s="439">
        <f t="shared" si="1"/>
        <v>90</v>
      </c>
      <c r="AR20" s="113" t="str">
        <f t="shared" si="9"/>
        <v/>
      </c>
      <c r="AS20" s="114"/>
      <c r="AT20" s="55"/>
      <c r="AU20" s="46"/>
      <c r="AV20" s="46"/>
      <c r="AW20" s="46"/>
      <c r="AX20" s="44"/>
      <c r="AY20" s="55"/>
      <c r="AZ20" s="55"/>
      <c r="BA20" s="55"/>
      <c r="BB20" s="56"/>
      <c r="BC20" s="190" t="str">
        <f t="shared" si="2"/>
        <v/>
      </c>
      <c r="BD20" s="112"/>
      <c r="BE20" s="55"/>
      <c r="BF20" s="115" t="str">
        <f t="shared" si="10"/>
        <v/>
      </c>
      <c r="BG20" s="192"/>
    </row>
    <row r="21" spans="1:59" ht="17.100000000000001" customHeight="1">
      <c r="A21" s="192"/>
      <c r="B21" s="952"/>
      <c r="C21" s="953"/>
      <c r="D21" s="960"/>
      <c r="E21" s="961"/>
      <c r="F21" s="500"/>
      <c r="G21" s="590" t="s">
        <v>41</v>
      </c>
      <c r="H21" s="561">
        <f t="shared" si="3"/>
        <v>10</v>
      </c>
      <c r="I21" s="942"/>
      <c r="J21" s="962"/>
      <c r="K21" s="942">
        <v>10</v>
      </c>
      <c r="L21" s="962"/>
      <c r="M21" s="561">
        <f t="shared" ref="M21" si="11">H21*30</f>
        <v>300</v>
      </c>
      <c r="N21" s="562">
        <f t="shared" si="4"/>
        <v>225</v>
      </c>
      <c r="O21" s="563" t="s">
        <v>25</v>
      </c>
      <c r="P21" s="591" t="s">
        <v>191</v>
      </c>
      <c r="Q21" s="565"/>
      <c r="R21" s="566" t="s">
        <v>191</v>
      </c>
      <c r="S21" s="592" t="s">
        <v>191</v>
      </c>
      <c r="T21" s="593"/>
      <c r="U21" s="594"/>
      <c r="V21" s="595" t="str">
        <f t="shared" si="8"/>
        <v/>
      </c>
      <c r="W21" s="596" t="str">
        <f t="shared" si="0"/>
        <v/>
      </c>
      <c r="X21" s="499"/>
      <c r="Y21" s="61" t="s">
        <v>58</v>
      </c>
      <c r="Z21" s="62" t="s">
        <v>58</v>
      </c>
      <c r="AA21" s="491"/>
      <c r="AB21" s="64" t="s">
        <v>58</v>
      </c>
      <c r="AC21" s="64" t="s">
        <v>58</v>
      </c>
      <c r="AD21" s="62" t="s">
        <v>58</v>
      </c>
      <c r="AE21" s="63"/>
      <c r="AF21" s="64"/>
      <c r="AG21" s="64"/>
      <c r="AH21" s="64"/>
      <c r="AI21" s="62" t="s">
        <v>58</v>
      </c>
      <c r="AJ21" s="63"/>
      <c r="AK21" s="64" t="s">
        <v>58</v>
      </c>
      <c r="AL21" s="65" t="s">
        <v>58</v>
      </c>
      <c r="AM21" s="27"/>
      <c r="AN21" s="492" t="s">
        <v>191</v>
      </c>
      <c r="AO21" s="493"/>
      <c r="AP21" s="440">
        <f t="shared" si="1"/>
        <v>300</v>
      </c>
      <c r="AR21" s="97" t="str">
        <f t="shared" si="9"/>
        <v/>
      </c>
      <c r="AS21" s="71"/>
      <c r="AT21" s="69"/>
      <c r="AU21" s="70"/>
      <c r="AV21" s="70"/>
      <c r="AW21" s="70"/>
      <c r="AX21" s="71"/>
      <c r="AY21" s="69"/>
      <c r="AZ21" s="69"/>
      <c r="BA21" s="69"/>
      <c r="BB21" s="72"/>
      <c r="BC21" s="187" t="str">
        <f t="shared" si="2"/>
        <v/>
      </c>
      <c r="BD21" s="133"/>
      <c r="BE21" s="69"/>
      <c r="BF21" s="134" t="str">
        <f t="shared" si="10"/>
        <v/>
      </c>
      <c r="BG21" s="192"/>
    </row>
    <row r="22" spans="1:59" ht="17.100000000000001" customHeight="1">
      <c r="A22" s="192"/>
      <c r="B22" s="952"/>
      <c r="C22" s="953"/>
      <c r="D22" s="963" t="s">
        <v>250</v>
      </c>
      <c r="E22" s="964"/>
      <c r="F22" s="553"/>
      <c r="G22" s="597" t="s">
        <v>52</v>
      </c>
      <c r="H22" s="598">
        <f t="shared" si="3"/>
        <v>2</v>
      </c>
      <c r="I22" s="969">
        <v>2</v>
      </c>
      <c r="J22" s="970"/>
      <c r="K22" s="969"/>
      <c r="L22" s="970"/>
      <c r="M22" s="599">
        <f t="shared" si="7"/>
        <v>60</v>
      </c>
      <c r="N22" s="600">
        <f t="shared" si="4"/>
        <v>45</v>
      </c>
      <c r="O22" s="601" t="s">
        <v>178</v>
      </c>
      <c r="P22" s="602" t="s">
        <v>205</v>
      </c>
      <c r="Q22" s="603" t="s">
        <v>206</v>
      </c>
      <c r="R22" s="604"/>
      <c r="S22" s="605" t="s">
        <v>191</v>
      </c>
      <c r="T22" s="606"/>
      <c r="U22" s="607" t="str">
        <f t="shared" ref="U22:U27" si="12">IF($W22="○",$N22,"")</f>
        <v/>
      </c>
      <c r="V22" s="608"/>
      <c r="W22" s="609" t="str">
        <f t="shared" si="0"/>
        <v/>
      </c>
      <c r="X22" s="77"/>
      <c r="Y22" s="303"/>
      <c r="Z22" s="232"/>
      <c r="AA22" s="231" t="s">
        <v>207</v>
      </c>
      <c r="AB22" s="327"/>
      <c r="AC22" s="327"/>
      <c r="AD22" s="232"/>
      <c r="AE22" s="231"/>
      <c r="AF22" s="327"/>
      <c r="AG22" s="327"/>
      <c r="AH22" s="327"/>
      <c r="AI22" s="232"/>
      <c r="AJ22" s="231"/>
      <c r="AK22" s="327"/>
      <c r="AL22" s="352"/>
      <c r="AM22" s="27"/>
      <c r="AN22" s="107" t="s">
        <v>191</v>
      </c>
      <c r="AO22" s="180"/>
      <c r="AP22" s="441">
        <f t="shared" si="1"/>
        <v>60</v>
      </c>
      <c r="AQ22" s="153"/>
      <c r="AR22" s="494" t="str">
        <f t="shared" ref="AR22:AR37" si="13">IF(ISNUMBER($AO22),IF(AND($AO22&gt;=60,$AO22&lt;=100),"●",""),"")</f>
        <v/>
      </c>
      <c r="AS22" s="495"/>
      <c r="AT22" s="110"/>
      <c r="AU22" s="496"/>
      <c r="AV22" s="496"/>
      <c r="AW22" s="496"/>
      <c r="AX22" s="488"/>
      <c r="AY22" s="497"/>
      <c r="AZ22" s="497"/>
      <c r="BA22" s="497"/>
      <c r="BB22" s="490"/>
      <c r="BC22" s="189" t="str">
        <f t="shared" si="2"/>
        <v/>
      </c>
      <c r="BD22" s="498"/>
      <c r="BE22" s="489" t="str">
        <f t="shared" ref="BE22:BE27" si="14">IF(ISNUMBER($AO22),IF(AND($AO22&gt;=60,$AO22&lt;=100),$AP22*45/60,""),"")</f>
        <v/>
      </c>
      <c r="BF22" s="490"/>
      <c r="BG22" s="192"/>
    </row>
    <row r="23" spans="1:59" ht="17.100000000000001" customHeight="1">
      <c r="A23" s="192"/>
      <c r="B23" s="952"/>
      <c r="C23" s="953"/>
      <c r="D23" s="965"/>
      <c r="E23" s="966"/>
      <c r="F23" s="553"/>
      <c r="G23" s="610" t="s">
        <v>128</v>
      </c>
      <c r="H23" s="611">
        <f t="shared" si="3"/>
        <v>2</v>
      </c>
      <c r="I23" s="940">
        <v>2</v>
      </c>
      <c r="J23" s="941"/>
      <c r="K23" s="940"/>
      <c r="L23" s="941"/>
      <c r="M23" s="525">
        <f t="shared" si="7"/>
        <v>60</v>
      </c>
      <c r="N23" s="612">
        <f t="shared" si="4"/>
        <v>45</v>
      </c>
      <c r="O23" s="613" t="s">
        <v>178</v>
      </c>
      <c r="P23" s="528" t="s">
        <v>205</v>
      </c>
      <c r="Q23" s="555" t="s">
        <v>206</v>
      </c>
      <c r="R23" s="556"/>
      <c r="S23" s="557" t="s">
        <v>191</v>
      </c>
      <c r="T23" s="614"/>
      <c r="U23" s="615" t="str">
        <f t="shared" si="12"/>
        <v/>
      </c>
      <c r="V23" s="616"/>
      <c r="W23" s="589" t="str">
        <f t="shared" si="0"/>
        <v/>
      </c>
      <c r="X23" s="77"/>
      <c r="Y23" s="37"/>
      <c r="Z23" s="38"/>
      <c r="AA23" s="39" t="s">
        <v>207</v>
      </c>
      <c r="AB23" s="40"/>
      <c r="AC23" s="40"/>
      <c r="AD23" s="38"/>
      <c r="AE23" s="39"/>
      <c r="AF23" s="40"/>
      <c r="AG23" s="40"/>
      <c r="AH23" s="40"/>
      <c r="AI23" s="38"/>
      <c r="AJ23" s="39"/>
      <c r="AK23" s="40"/>
      <c r="AL23" s="41"/>
      <c r="AM23" s="27"/>
      <c r="AN23" s="89" t="s">
        <v>191</v>
      </c>
      <c r="AO23" s="175"/>
      <c r="AP23" s="439">
        <f t="shared" si="1"/>
        <v>60</v>
      </c>
      <c r="AQ23" s="153"/>
      <c r="AR23" s="43" t="str">
        <f t="shared" si="13"/>
        <v/>
      </c>
      <c r="AS23" s="44"/>
      <c r="AT23" s="55"/>
      <c r="AU23" s="90"/>
      <c r="AV23" s="90"/>
      <c r="AW23" s="90"/>
      <c r="AX23" s="86"/>
      <c r="AY23" s="91"/>
      <c r="AZ23" s="91"/>
      <c r="BA23" s="91"/>
      <c r="BB23" s="88"/>
      <c r="BC23" s="186" t="str">
        <f t="shared" si="2"/>
        <v/>
      </c>
      <c r="BD23" s="92"/>
      <c r="BE23" s="87" t="str">
        <f t="shared" si="14"/>
        <v/>
      </c>
      <c r="BF23" s="88"/>
      <c r="BG23" s="192"/>
    </row>
    <row r="24" spans="1:59" ht="17.100000000000001" customHeight="1">
      <c r="A24" s="192"/>
      <c r="B24" s="952"/>
      <c r="C24" s="953"/>
      <c r="D24" s="965"/>
      <c r="E24" s="966"/>
      <c r="F24" s="553"/>
      <c r="G24" s="617" t="s">
        <v>170</v>
      </c>
      <c r="H24" s="618">
        <f t="shared" si="3"/>
        <v>2</v>
      </c>
      <c r="I24" s="942">
        <v>2</v>
      </c>
      <c r="J24" s="943"/>
      <c r="K24" s="942"/>
      <c r="L24" s="943"/>
      <c r="M24" s="525">
        <f t="shared" si="7"/>
        <v>60</v>
      </c>
      <c r="N24" s="619">
        <f t="shared" si="4"/>
        <v>45</v>
      </c>
      <c r="O24" s="620" t="s">
        <v>178</v>
      </c>
      <c r="P24" s="564" t="s">
        <v>212</v>
      </c>
      <c r="Q24" s="565" t="s">
        <v>206</v>
      </c>
      <c r="R24" s="566"/>
      <c r="S24" s="567" t="s">
        <v>191</v>
      </c>
      <c r="T24" s="621"/>
      <c r="U24" s="622" t="str">
        <f t="shared" si="12"/>
        <v/>
      </c>
      <c r="V24" s="623"/>
      <c r="W24" s="624" t="str">
        <f t="shared" si="0"/>
        <v/>
      </c>
      <c r="X24" s="77"/>
      <c r="Y24" s="61"/>
      <c r="Z24" s="62"/>
      <c r="AA24" s="63" t="s">
        <v>207</v>
      </c>
      <c r="AB24" s="64"/>
      <c r="AC24" s="64"/>
      <c r="AD24" s="62"/>
      <c r="AE24" s="63"/>
      <c r="AF24" s="64"/>
      <c r="AG24" s="64"/>
      <c r="AH24" s="64"/>
      <c r="AI24" s="62"/>
      <c r="AJ24" s="63"/>
      <c r="AK24" s="64"/>
      <c r="AL24" s="65"/>
      <c r="AM24" s="27"/>
      <c r="AN24" s="96" t="s">
        <v>191</v>
      </c>
      <c r="AO24" s="177"/>
      <c r="AP24" s="440">
        <f t="shared" si="1"/>
        <v>60</v>
      </c>
      <c r="AQ24" s="153"/>
      <c r="AR24" s="97" t="str">
        <f t="shared" si="13"/>
        <v/>
      </c>
      <c r="AS24" s="71"/>
      <c r="AT24" s="69"/>
      <c r="AU24" s="98"/>
      <c r="AV24" s="98"/>
      <c r="AW24" s="98"/>
      <c r="AX24" s="93"/>
      <c r="AY24" s="99"/>
      <c r="AZ24" s="99"/>
      <c r="BA24" s="99"/>
      <c r="BB24" s="95"/>
      <c r="BC24" s="187" t="str">
        <f t="shared" si="2"/>
        <v/>
      </c>
      <c r="BD24" s="100"/>
      <c r="BE24" s="94" t="str">
        <f t="shared" si="14"/>
        <v/>
      </c>
      <c r="BF24" s="95"/>
      <c r="BG24" s="192"/>
    </row>
    <row r="25" spans="1:59" ht="17.100000000000001" customHeight="1">
      <c r="A25" s="192"/>
      <c r="B25" s="952"/>
      <c r="C25" s="953"/>
      <c r="D25" s="965"/>
      <c r="E25" s="966"/>
      <c r="F25" s="553"/>
      <c r="G25" s="625" t="s">
        <v>174</v>
      </c>
      <c r="H25" s="512">
        <f t="shared" si="3"/>
        <v>3</v>
      </c>
      <c r="I25" s="944">
        <v>3</v>
      </c>
      <c r="J25" s="945"/>
      <c r="K25" s="946"/>
      <c r="L25" s="947"/>
      <c r="M25" s="512">
        <f t="shared" ref="M25:M41" si="15">H25*30</f>
        <v>90</v>
      </c>
      <c r="N25" s="513">
        <f t="shared" si="4"/>
        <v>67.5</v>
      </c>
      <c r="O25" s="514" t="s">
        <v>137</v>
      </c>
      <c r="P25" s="547" t="s">
        <v>191</v>
      </c>
      <c r="Q25" s="548" t="s">
        <v>75</v>
      </c>
      <c r="R25" s="549"/>
      <c r="S25" s="518" t="s">
        <v>217</v>
      </c>
      <c r="T25" s="576"/>
      <c r="U25" s="615" t="str">
        <f t="shared" si="12"/>
        <v/>
      </c>
      <c r="V25" s="534"/>
      <c r="W25" s="579" t="str">
        <f t="shared" si="0"/>
        <v/>
      </c>
      <c r="X25" s="77"/>
      <c r="Y25" s="78"/>
      <c r="Z25" s="79"/>
      <c r="AA25" s="101"/>
      <c r="AB25" s="81" t="s">
        <v>58</v>
      </c>
      <c r="AC25" s="81"/>
      <c r="AD25" s="79"/>
      <c r="AE25" s="80"/>
      <c r="AF25" s="81"/>
      <c r="AG25" s="81"/>
      <c r="AH25" s="81"/>
      <c r="AI25" s="79"/>
      <c r="AJ25" s="80"/>
      <c r="AK25" s="81"/>
      <c r="AL25" s="82"/>
      <c r="AM25" s="27"/>
      <c r="AN25" s="83" t="s">
        <v>217</v>
      </c>
      <c r="AO25" s="173"/>
      <c r="AP25" s="438">
        <f t="shared" si="1"/>
        <v>90</v>
      </c>
      <c r="AQ25" s="153"/>
      <c r="AR25" s="102" t="str">
        <f t="shared" si="13"/>
        <v/>
      </c>
      <c r="AS25" s="84"/>
      <c r="AT25" s="85"/>
      <c r="AU25" s="103"/>
      <c r="AV25" s="103"/>
      <c r="AW25" s="103"/>
      <c r="AX25" s="84"/>
      <c r="AY25" s="74" t="str">
        <f>IF(ISNUMBER($AO25),IF(AND($AO25&gt;=60,$AO25&lt;=100),"●",""),"")</f>
        <v/>
      </c>
      <c r="AZ25" s="85"/>
      <c r="BA25" s="85"/>
      <c r="BB25" s="104"/>
      <c r="BC25" s="189" t="str">
        <f t="shared" si="2"/>
        <v/>
      </c>
      <c r="BD25" s="105"/>
      <c r="BE25" s="75" t="str">
        <f t="shared" si="14"/>
        <v/>
      </c>
      <c r="BF25" s="76"/>
      <c r="BG25" s="192"/>
    </row>
    <row r="26" spans="1:59" ht="17.100000000000001" customHeight="1">
      <c r="A26" s="192"/>
      <c r="B26" s="952"/>
      <c r="C26" s="953"/>
      <c r="D26" s="965"/>
      <c r="E26" s="966"/>
      <c r="F26" s="553"/>
      <c r="G26" s="626" t="s">
        <v>96</v>
      </c>
      <c r="H26" s="525">
        <f t="shared" si="3"/>
        <v>2</v>
      </c>
      <c r="I26" s="948">
        <v>2</v>
      </c>
      <c r="J26" s="941"/>
      <c r="K26" s="940"/>
      <c r="L26" s="949"/>
      <c r="M26" s="525">
        <f t="shared" si="15"/>
        <v>60</v>
      </c>
      <c r="N26" s="526">
        <f t="shared" si="4"/>
        <v>45</v>
      </c>
      <c r="O26" s="527" t="s">
        <v>137</v>
      </c>
      <c r="P26" s="627" t="s">
        <v>191</v>
      </c>
      <c r="Q26" s="603" t="s">
        <v>75</v>
      </c>
      <c r="R26" s="604"/>
      <c r="S26" s="605" t="s">
        <v>217</v>
      </c>
      <c r="T26" s="586"/>
      <c r="U26" s="615" t="str">
        <f t="shared" si="12"/>
        <v/>
      </c>
      <c r="V26" s="534"/>
      <c r="W26" s="609" t="str">
        <f t="shared" si="0"/>
        <v/>
      </c>
      <c r="X26" s="77"/>
      <c r="Y26" s="37"/>
      <c r="Z26" s="38"/>
      <c r="AA26" s="106"/>
      <c r="AB26" s="40" t="s">
        <v>191</v>
      </c>
      <c r="AC26" s="40"/>
      <c r="AD26" s="38"/>
      <c r="AE26" s="39"/>
      <c r="AF26" s="40"/>
      <c r="AG26" s="40"/>
      <c r="AH26" s="40"/>
      <c r="AI26" s="38"/>
      <c r="AJ26" s="39"/>
      <c r="AK26" s="40"/>
      <c r="AL26" s="41"/>
      <c r="AM26" s="27"/>
      <c r="AN26" s="107" t="s">
        <v>217</v>
      </c>
      <c r="AO26" s="179"/>
      <c r="AP26" s="441">
        <f t="shared" si="1"/>
        <v>60</v>
      </c>
      <c r="AQ26" s="153"/>
      <c r="AR26" s="108" t="str">
        <f t="shared" si="13"/>
        <v/>
      </c>
      <c r="AS26" s="109"/>
      <c r="AT26" s="110"/>
      <c r="AU26" s="111"/>
      <c r="AV26" s="111"/>
      <c r="AW26" s="111"/>
      <c r="AX26" s="44"/>
      <c r="AY26" s="51" t="str">
        <f>IF(ISNUMBER($AO26),IF(AND($AO26&gt;=60,$AO26&lt;=100),"●",""),"")</f>
        <v/>
      </c>
      <c r="AZ26" s="55"/>
      <c r="BA26" s="55"/>
      <c r="BB26" s="56"/>
      <c r="BC26" s="189" t="str">
        <f t="shared" si="2"/>
        <v/>
      </c>
      <c r="BD26" s="112"/>
      <c r="BE26" s="87" t="str">
        <f t="shared" si="14"/>
        <v/>
      </c>
      <c r="BF26" s="88"/>
      <c r="BG26" s="192"/>
    </row>
    <row r="27" spans="1:59" ht="17.100000000000001" customHeight="1">
      <c r="A27" s="192"/>
      <c r="B27" s="952"/>
      <c r="C27" s="953"/>
      <c r="D27" s="965"/>
      <c r="E27" s="966"/>
      <c r="F27" s="553"/>
      <c r="G27" s="597" t="s">
        <v>97</v>
      </c>
      <c r="H27" s="525">
        <f t="shared" si="3"/>
        <v>2</v>
      </c>
      <c r="I27" s="628">
        <v>2</v>
      </c>
      <c r="J27" s="582"/>
      <c r="K27" s="940"/>
      <c r="L27" s="949"/>
      <c r="M27" s="525">
        <f>H27*15</f>
        <v>30</v>
      </c>
      <c r="N27" s="526">
        <f t="shared" si="4"/>
        <v>22.5</v>
      </c>
      <c r="O27" s="527" t="s">
        <v>137</v>
      </c>
      <c r="P27" s="585" t="s">
        <v>191</v>
      </c>
      <c r="Q27" s="555" t="s">
        <v>75</v>
      </c>
      <c r="R27" s="556"/>
      <c r="S27" s="557" t="s">
        <v>217</v>
      </c>
      <c r="T27" s="586"/>
      <c r="U27" s="615" t="str">
        <f t="shared" si="12"/>
        <v/>
      </c>
      <c r="V27" s="534"/>
      <c r="W27" s="589" t="str">
        <f t="shared" si="0"/>
        <v/>
      </c>
      <c r="X27" s="77"/>
      <c r="Y27" s="37"/>
      <c r="Z27" s="38"/>
      <c r="AA27" s="106"/>
      <c r="AB27" s="40" t="s">
        <v>58</v>
      </c>
      <c r="AC27" s="40"/>
      <c r="AD27" s="38"/>
      <c r="AE27" s="39"/>
      <c r="AF27" s="40"/>
      <c r="AG27" s="40"/>
      <c r="AH27" s="40"/>
      <c r="AI27" s="38"/>
      <c r="AJ27" s="39"/>
      <c r="AK27" s="40"/>
      <c r="AL27" s="41"/>
      <c r="AM27" s="27"/>
      <c r="AN27" s="89" t="s">
        <v>217</v>
      </c>
      <c r="AO27" s="180"/>
      <c r="AP27" s="439">
        <f t="shared" si="1"/>
        <v>30</v>
      </c>
      <c r="AQ27" s="153"/>
      <c r="AR27" s="113" t="str">
        <f t="shared" si="13"/>
        <v/>
      </c>
      <c r="AS27" s="114"/>
      <c r="AT27" s="55"/>
      <c r="AU27" s="46"/>
      <c r="AV27" s="46"/>
      <c r="AW27" s="46"/>
      <c r="AX27" s="44"/>
      <c r="AY27" s="51" t="str">
        <f>IF(ISNUMBER($AO27),IF(AND($AO27&gt;=60,$AO27&lt;=100),"●",""),"")</f>
        <v/>
      </c>
      <c r="AZ27" s="55"/>
      <c r="BA27" s="55"/>
      <c r="BB27" s="56"/>
      <c r="BC27" s="186" t="str">
        <f t="shared" si="2"/>
        <v/>
      </c>
      <c r="BD27" s="112"/>
      <c r="BE27" s="87" t="str">
        <f t="shared" si="14"/>
        <v/>
      </c>
      <c r="BF27" s="88"/>
      <c r="BG27" s="192"/>
    </row>
    <row r="28" spans="1:59" ht="17.100000000000001" customHeight="1">
      <c r="A28" s="192"/>
      <c r="B28" s="952"/>
      <c r="C28" s="953"/>
      <c r="D28" s="965"/>
      <c r="E28" s="966"/>
      <c r="F28" s="553"/>
      <c r="G28" s="610" t="s">
        <v>98</v>
      </c>
      <c r="H28" s="525">
        <f t="shared" si="3"/>
        <v>2</v>
      </c>
      <c r="I28" s="628"/>
      <c r="J28" s="629">
        <v>2</v>
      </c>
      <c r="K28" s="940"/>
      <c r="L28" s="949"/>
      <c r="M28" s="525">
        <f>H28*15</f>
        <v>30</v>
      </c>
      <c r="N28" s="526">
        <f t="shared" si="4"/>
        <v>22.5</v>
      </c>
      <c r="O28" s="527" t="s">
        <v>137</v>
      </c>
      <c r="P28" s="528" t="s">
        <v>191</v>
      </c>
      <c r="Q28" s="603" t="s">
        <v>218</v>
      </c>
      <c r="R28" s="604"/>
      <c r="S28" s="605" t="s">
        <v>219</v>
      </c>
      <c r="T28" s="586"/>
      <c r="U28" s="587"/>
      <c r="V28" s="588" t="str">
        <f t="shared" ref="V28:V34" si="16">IF($W28="○",$N28,"")</f>
        <v/>
      </c>
      <c r="W28" s="609" t="str">
        <f t="shared" si="0"/>
        <v/>
      </c>
      <c r="X28" s="77"/>
      <c r="Y28" s="37"/>
      <c r="Z28" s="38"/>
      <c r="AA28" s="106"/>
      <c r="AB28" s="40" t="s">
        <v>191</v>
      </c>
      <c r="AC28" s="40"/>
      <c r="AD28" s="38"/>
      <c r="AE28" s="39"/>
      <c r="AF28" s="40"/>
      <c r="AG28" s="40"/>
      <c r="AH28" s="40"/>
      <c r="AI28" s="38"/>
      <c r="AJ28" s="39"/>
      <c r="AK28" s="40"/>
      <c r="AL28" s="41"/>
      <c r="AM28" s="27"/>
      <c r="AN28" s="107" t="s">
        <v>219</v>
      </c>
      <c r="AO28" s="175"/>
      <c r="AP28" s="439">
        <f t="shared" si="1"/>
        <v>30</v>
      </c>
      <c r="AQ28" s="153"/>
      <c r="AR28" s="116" t="str">
        <f t="shared" si="13"/>
        <v/>
      </c>
      <c r="AS28" s="44"/>
      <c r="AT28" s="110"/>
      <c r="AU28" s="111"/>
      <c r="AV28" s="111"/>
      <c r="AW28" s="111"/>
      <c r="AX28" s="44"/>
      <c r="AY28" s="55"/>
      <c r="AZ28" s="51" t="str">
        <f>IF(ISNUMBER($AO28),IF(AND($AO28&gt;=60,$AO28&lt;=100),"●",""),"")</f>
        <v/>
      </c>
      <c r="BA28" s="55"/>
      <c r="BB28" s="56"/>
      <c r="BC28" s="189" t="str">
        <f t="shared" si="2"/>
        <v/>
      </c>
      <c r="BD28" s="112"/>
      <c r="BE28" s="55"/>
      <c r="BF28" s="115" t="str">
        <f t="shared" ref="BF28:BF41" si="17">IF(ISNUMBER($AO28),IF(AND($AO28&gt;=60,$AO28&lt;=100),$AP28*45/60,""),"")</f>
        <v/>
      </c>
      <c r="BG28" s="192"/>
    </row>
    <row r="29" spans="1:59" ht="17.100000000000001" customHeight="1">
      <c r="A29" s="192"/>
      <c r="B29" s="952"/>
      <c r="C29" s="953"/>
      <c r="D29" s="965"/>
      <c r="E29" s="966"/>
      <c r="F29" s="553"/>
      <c r="G29" s="630" t="s">
        <v>99</v>
      </c>
      <c r="H29" s="525">
        <f t="shared" si="3"/>
        <v>2</v>
      </c>
      <c r="I29" s="940"/>
      <c r="J29" s="941"/>
      <c r="K29" s="583">
        <v>2</v>
      </c>
      <c r="L29" s="584"/>
      <c r="M29" s="525">
        <f>H29*15</f>
        <v>30</v>
      </c>
      <c r="N29" s="526">
        <f t="shared" si="4"/>
        <v>22.5</v>
      </c>
      <c r="O29" s="527" t="s">
        <v>137</v>
      </c>
      <c r="P29" s="627" t="s">
        <v>191</v>
      </c>
      <c r="Q29" s="603" t="s">
        <v>218</v>
      </c>
      <c r="R29" s="604"/>
      <c r="S29" s="605" t="s">
        <v>219</v>
      </c>
      <c r="T29" s="586"/>
      <c r="U29" s="587"/>
      <c r="V29" s="588" t="str">
        <f t="shared" si="16"/>
        <v/>
      </c>
      <c r="W29" s="609" t="str">
        <f t="shared" si="0"/>
        <v/>
      </c>
      <c r="X29" s="77"/>
      <c r="Y29" s="37"/>
      <c r="Z29" s="38"/>
      <c r="AA29" s="106"/>
      <c r="AB29" s="40" t="s">
        <v>191</v>
      </c>
      <c r="AC29" s="40"/>
      <c r="AD29" s="38"/>
      <c r="AE29" s="39"/>
      <c r="AF29" s="40"/>
      <c r="AG29" s="40"/>
      <c r="AH29" s="40"/>
      <c r="AI29" s="38"/>
      <c r="AJ29" s="39"/>
      <c r="AK29" s="40"/>
      <c r="AL29" s="41"/>
      <c r="AM29" s="27"/>
      <c r="AN29" s="107" t="s">
        <v>219</v>
      </c>
      <c r="AO29" s="181"/>
      <c r="AP29" s="439">
        <f t="shared" si="1"/>
        <v>30</v>
      </c>
      <c r="AQ29" s="153"/>
      <c r="AR29" s="108" t="str">
        <f t="shared" si="13"/>
        <v/>
      </c>
      <c r="AS29" s="109"/>
      <c r="AT29" s="110"/>
      <c r="AU29" s="111"/>
      <c r="AV29" s="111"/>
      <c r="AW29" s="111"/>
      <c r="AX29" s="44"/>
      <c r="AY29" s="55"/>
      <c r="AZ29" s="51" t="str">
        <f>IF(ISNUMBER($AO29),IF(AND($AO29&gt;=60,$AO29&lt;=100),"●",""),"")</f>
        <v/>
      </c>
      <c r="BA29" s="55"/>
      <c r="BB29" s="56"/>
      <c r="BC29" s="189" t="str">
        <f t="shared" si="2"/>
        <v/>
      </c>
      <c r="BD29" s="112"/>
      <c r="BE29" s="55"/>
      <c r="BF29" s="115" t="str">
        <f t="shared" si="17"/>
        <v/>
      </c>
      <c r="BG29" s="192"/>
    </row>
    <row r="30" spans="1:59" ht="17.100000000000001" customHeight="1">
      <c r="A30" s="192"/>
      <c r="B30" s="952"/>
      <c r="C30" s="953"/>
      <c r="D30" s="965"/>
      <c r="E30" s="966"/>
      <c r="F30" s="553"/>
      <c r="G30" s="631" t="s">
        <v>100</v>
      </c>
      <c r="H30" s="525">
        <f t="shared" si="3"/>
        <v>2</v>
      </c>
      <c r="I30" s="948">
        <v>2</v>
      </c>
      <c r="J30" s="941"/>
      <c r="K30" s="940"/>
      <c r="L30" s="949"/>
      <c r="M30" s="525">
        <f t="shared" si="15"/>
        <v>60</v>
      </c>
      <c r="N30" s="526">
        <f t="shared" si="4"/>
        <v>45</v>
      </c>
      <c r="O30" s="527" t="s">
        <v>137</v>
      </c>
      <c r="P30" s="627" t="s">
        <v>191</v>
      </c>
      <c r="Q30" s="603" t="s">
        <v>28</v>
      </c>
      <c r="R30" s="604"/>
      <c r="S30" s="605" t="s">
        <v>29</v>
      </c>
      <c r="T30" s="586"/>
      <c r="U30" s="587"/>
      <c r="V30" s="588" t="str">
        <f t="shared" si="16"/>
        <v/>
      </c>
      <c r="W30" s="589" t="str">
        <f t="shared" si="0"/>
        <v/>
      </c>
      <c r="X30" s="77"/>
      <c r="Y30" s="37"/>
      <c r="Z30" s="38"/>
      <c r="AA30" s="106"/>
      <c r="AB30" s="40" t="s">
        <v>191</v>
      </c>
      <c r="AC30" s="40"/>
      <c r="AD30" s="38"/>
      <c r="AE30" s="39"/>
      <c r="AF30" s="40"/>
      <c r="AG30" s="40"/>
      <c r="AH30" s="40"/>
      <c r="AI30" s="38"/>
      <c r="AJ30" s="39"/>
      <c r="AK30" s="40"/>
      <c r="AL30" s="41"/>
      <c r="AM30" s="27"/>
      <c r="AN30" s="107" t="s">
        <v>29</v>
      </c>
      <c r="AO30" s="182"/>
      <c r="AP30" s="439">
        <f t="shared" si="1"/>
        <v>60</v>
      </c>
      <c r="AQ30" s="153"/>
      <c r="AR30" s="108" t="str">
        <f t="shared" si="13"/>
        <v/>
      </c>
      <c r="AS30" s="109"/>
      <c r="AT30" s="110"/>
      <c r="AU30" s="111"/>
      <c r="AV30" s="111"/>
      <c r="AW30" s="111"/>
      <c r="AX30" s="58" t="str">
        <f>IF(ISNUMBER($AO30),IF(AND($AO30&gt;=60,$AO30&lt;=100),"●",""),"")</f>
        <v/>
      </c>
      <c r="AY30" s="55"/>
      <c r="AZ30" s="55"/>
      <c r="BA30" s="55"/>
      <c r="BB30" s="56"/>
      <c r="BC30" s="189" t="str">
        <f t="shared" si="2"/>
        <v/>
      </c>
      <c r="BD30" s="112"/>
      <c r="BE30" s="55"/>
      <c r="BF30" s="115" t="str">
        <f t="shared" si="17"/>
        <v/>
      </c>
      <c r="BG30" s="192"/>
    </row>
    <row r="31" spans="1:59" ht="17.100000000000001" customHeight="1">
      <c r="A31" s="192"/>
      <c r="B31" s="952"/>
      <c r="C31" s="953"/>
      <c r="D31" s="965"/>
      <c r="E31" s="966"/>
      <c r="F31" s="553"/>
      <c r="G31" s="631" t="s">
        <v>154</v>
      </c>
      <c r="H31" s="525">
        <f t="shared" si="3"/>
        <v>2</v>
      </c>
      <c r="I31" s="948">
        <v>2</v>
      </c>
      <c r="J31" s="941"/>
      <c r="K31" s="940"/>
      <c r="L31" s="949"/>
      <c r="M31" s="525">
        <f t="shared" si="15"/>
        <v>60</v>
      </c>
      <c r="N31" s="526">
        <f t="shared" si="4"/>
        <v>45</v>
      </c>
      <c r="O31" s="527" t="s">
        <v>137</v>
      </c>
      <c r="P31" s="632" t="s">
        <v>191</v>
      </c>
      <c r="Q31" s="555" t="s">
        <v>28</v>
      </c>
      <c r="R31" s="556"/>
      <c r="S31" s="557" t="s">
        <v>29</v>
      </c>
      <c r="T31" s="586"/>
      <c r="U31" s="587"/>
      <c r="V31" s="588" t="str">
        <f t="shared" si="16"/>
        <v/>
      </c>
      <c r="W31" s="589" t="str">
        <f t="shared" si="0"/>
        <v/>
      </c>
      <c r="X31" s="77"/>
      <c r="Y31" s="37"/>
      <c r="Z31" s="38"/>
      <c r="AA31" s="106"/>
      <c r="AB31" s="40" t="s">
        <v>191</v>
      </c>
      <c r="AC31" s="40"/>
      <c r="AD31" s="38"/>
      <c r="AE31" s="39"/>
      <c r="AF31" s="40"/>
      <c r="AG31" s="40"/>
      <c r="AH31" s="40"/>
      <c r="AI31" s="38"/>
      <c r="AJ31" s="39"/>
      <c r="AK31" s="40"/>
      <c r="AL31" s="41"/>
      <c r="AM31" s="27"/>
      <c r="AN31" s="89" t="s">
        <v>29</v>
      </c>
      <c r="AO31" s="182"/>
      <c r="AP31" s="439">
        <f t="shared" si="1"/>
        <v>60</v>
      </c>
      <c r="AQ31" s="153"/>
      <c r="AR31" s="117" t="str">
        <f t="shared" si="13"/>
        <v/>
      </c>
      <c r="AS31" s="118"/>
      <c r="AT31" s="55"/>
      <c r="AU31" s="46"/>
      <c r="AV31" s="46"/>
      <c r="AW31" s="46"/>
      <c r="AX31" s="58" t="str">
        <f>IF(ISNUMBER($AO31),IF(AND($AO31&gt;=60,$AO31&lt;=100),"●",""),"")</f>
        <v/>
      </c>
      <c r="AY31" s="55"/>
      <c r="AZ31" s="55"/>
      <c r="BA31" s="55"/>
      <c r="BB31" s="56"/>
      <c r="BC31" s="189" t="str">
        <f t="shared" si="2"/>
        <v/>
      </c>
      <c r="BD31" s="112"/>
      <c r="BE31" s="55"/>
      <c r="BF31" s="115" t="str">
        <f t="shared" si="17"/>
        <v/>
      </c>
      <c r="BG31" s="192"/>
    </row>
    <row r="32" spans="1:59" ht="17.100000000000001" customHeight="1">
      <c r="A32" s="192"/>
      <c r="B32" s="952"/>
      <c r="C32" s="953"/>
      <c r="D32" s="965"/>
      <c r="E32" s="966"/>
      <c r="F32" s="553"/>
      <c r="G32" s="631" t="s">
        <v>86</v>
      </c>
      <c r="H32" s="525">
        <f t="shared" si="3"/>
        <v>2</v>
      </c>
      <c r="I32" s="940"/>
      <c r="J32" s="941"/>
      <c r="K32" s="633"/>
      <c r="L32" s="634">
        <v>2</v>
      </c>
      <c r="M32" s="525">
        <f>H32*15</f>
        <v>30</v>
      </c>
      <c r="N32" s="526">
        <f t="shared" si="4"/>
        <v>22.5</v>
      </c>
      <c r="O32" s="527" t="s">
        <v>137</v>
      </c>
      <c r="P32" s="635" t="s">
        <v>191</v>
      </c>
      <c r="Q32" s="636"/>
      <c r="R32" s="637"/>
      <c r="S32" s="531" t="s">
        <v>191</v>
      </c>
      <c r="T32" s="586"/>
      <c r="U32" s="587"/>
      <c r="V32" s="588" t="str">
        <f t="shared" si="16"/>
        <v/>
      </c>
      <c r="W32" s="589" t="str">
        <f t="shared" si="0"/>
        <v/>
      </c>
      <c r="X32" s="77"/>
      <c r="Y32" s="37"/>
      <c r="Z32" s="38"/>
      <c r="AA32" s="106"/>
      <c r="AB32" s="40" t="s">
        <v>191</v>
      </c>
      <c r="AC32" s="40"/>
      <c r="AD32" s="38"/>
      <c r="AE32" s="39"/>
      <c r="AF32" s="40"/>
      <c r="AG32" s="40"/>
      <c r="AH32" s="40"/>
      <c r="AI32" s="38"/>
      <c r="AJ32" s="39"/>
      <c r="AK32" s="40"/>
      <c r="AL32" s="41"/>
      <c r="AM32" s="27"/>
      <c r="AN32" s="119" t="s">
        <v>191</v>
      </c>
      <c r="AO32" s="182"/>
      <c r="AP32" s="439">
        <f t="shared" si="1"/>
        <v>30</v>
      </c>
      <c r="AQ32" s="153"/>
      <c r="AR32" s="120" t="str">
        <f t="shared" si="13"/>
        <v/>
      </c>
      <c r="AS32" s="121"/>
      <c r="AT32" s="48"/>
      <c r="AU32" s="122"/>
      <c r="AV32" s="122"/>
      <c r="AW32" s="122"/>
      <c r="AX32" s="44"/>
      <c r="AY32" s="55"/>
      <c r="AZ32" s="55"/>
      <c r="BA32" s="55"/>
      <c r="BB32" s="56"/>
      <c r="BC32" s="189" t="str">
        <f t="shared" si="2"/>
        <v/>
      </c>
      <c r="BD32" s="112"/>
      <c r="BE32" s="55"/>
      <c r="BF32" s="115" t="str">
        <f t="shared" si="17"/>
        <v/>
      </c>
      <c r="BG32" s="192"/>
    </row>
    <row r="33" spans="1:59" ht="17.100000000000001" customHeight="1">
      <c r="A33" s="192"/>
      <c r="B33" s="952"/>
      <c r="C33" s="953"/>
      <c r="D33" s="965"/>
      <c r="E33" s="966"/>
      <c r="F33" s="553"/>
      <c r="G33" s="631" t="s">
        <v>155</v>
      </c>
      <c r="H33" s="525">
        <f t="shared" si="3"/>
        <v>1</v>
      </c>
      <c r="I33" s="628" t="s">
        <v>258</v>
      </c>
      <c r="J33" s="582">
        <v>1</v>
      </c>
      <c r="K33" s="940"/>
      <c r="L33" s="949"/>
      <c r="M33" s="525">
        <f t="shared" si="15"/>
        <v>30</v>
      </c>
      <c r="N33" s="526">
        <f t="shared" si="4"/>
        <v>22.5</v>
      </c>
      <c r="O33" s="527" t="s">
        <v>137</v>
      </c>
      <c r="P33" s="632" t="s">
        <v>191</v>
      </c>
      <c r="Q33" s="638" t="s">
        <v>28</v>
      </c>
      <c r="R33" s="639"/>
      <c r="S33" s="605" t="s">
        <v>29</v>
      </c>
      <c r="T33" s="586"/>
      <c r="U33" s="587"/>
      <c r="V33" s="588" t="str">
        <f t="shared" si="16"/>
        <v/>
      </c>
      <c r="W33" s="589" t="str">
        <f t="shared" si="0"/>
        <v/>
      </c>
      <c r="X33" s="77"/>
      <c r="Y33" s="37"/>
      <c r="Z33" s="38"/>
      <c r="AA33" s="106"/>
      <c r="AB33" s="40" t="s">
        <v>191</v>
      </c>
      <c r="AC33" s="40"/>
      <c r="AD33" s="38"/>
      <c r="AE33" s="39"/>
      <c r="AF33" s="40"/>
      <c r="AG33" s="40"/>
      <c r="AH33" s="40"/>
      <c r="AI33" s="38"/>
      <c r="AJ33" s="39"/>
      <c r="AK33" s="40"/>
      <c r="AL33" s="41"/>
      <c r="AM33" s="27"/>
      <c r="AN33" s="107" t="s">
        <v>29</v>
      </c>
      <c r="AO33" s="182"/>
      <c r="AP33" s="439">
        <f t="shared" si="1"/>
        <v>30</v>
      </c>
      <c r="AQ33" s="153"/>
      <c r="AR33" s="117" t="str">
        <f t="shared" si="13"/>
        <v/>
      </c>
      <c r="AS33" s="118"/>
      <c r="AT33" s="123"/>
      <c r="AU33" s="124"/>
      <c r="AV33" s="124"/>
      <c r="AW33" s="124"/>
      <c r="AX33" s="58" t="str">
        <f>IF(ISNUMBER($AO33),IF(AND($AO33&gt;=60,$AO33&lt;=100),"●",""),"")</f>
        <v/>
      </c>
      <c r="AY33" s="55"/>
      <c r="AZ33" s="55"/>
      <c r="BA33" s="55"/>
      <c r="BB33" s="56"/>
      <c r="BC33" s="189" t="str">
        <f t="shared" si="2"/>
        <v/>
      </c>
      <c r="BD33" s="112"/>
      <c r="BE33" s="55"/>
      <c r="BF33" s="115" t="str">
        <f t="shared" si="17"/>
        <v/>
      </c>
      <c r="BG33" s="192"/>
    </row>
    <row r="34" spans="1:59" ht="17.100000000000001" customHeight="1">
      <c r="A34" s="192"/>
      <c r="B34" s="952"/>
      <c r="C34" s="953"/>
      <c r="D34" s="965"/>
      <c r="E34" s="966"/>
      <c r="F34" s="553"/>
      <c r="G34" s="640" t="s">
        <v>164</v>
      </c>
      <c r="H34" s="525">
        <f t="shared" si="3"/>
        <v>2</v>
      </c>
      <c r="I34" s="581"/>
      <c r="J34" s="582"/>
      <c r="K34" s="940">
        <v>2</v>
      </c>
      <c r="L34" s="949"/>
      <c r="M34" s="525">
        <f>H34*30</f>
        <v>60</v>
      </c>
      <c r="N34" s="526">
        <f t="shared" si="4"/>
        <v>45</v>
      </c>
      <c r="O34" s="527" t="s">
        <v>137</v>
      </c>
      <c r="P34" s="585" t="s">
        <v>191</v>
      </c>
      <c r="Q34" s="555" t="s">
        <v>28</v>
      </c>
      <c r="R34" s="556"/>
      <c r="S34" s="557" t="s">
        <v>29</v>
      </c>
      <c r="T34" s="586"/>
      <c r="U34" s="587"/>
      <c r="V34" s="588" t="str">
        <f t="shared" si="16"/>
        <v/>
      </c>
      <c r="W34" s="589" t="str">
        <f t="shared" si="0"/>
        <v/>
      </c>
      <c r="X34" s="77"/>
      <c r="Y34" s="37"/>
      <c r="Z34" s="38"/>
      <c r="AA34" s="106"/>
      <c r="AB34" s="40" t="s">
        <v>191</v>
      </c>
      <c r="AC34" s="40"/>
      <c r="AD34" s="38"/>
      <c r="AE34" s="39"/>
      <c r="AF34" s="40"/>
      <c r="AG34" s="40"/>
      <c r="AH34" s="40"/>
      <c r="AI34" s="38"/>
      <c r="AJ34" s="39"/>
      <c r="AK34" s="40"/>
      <c r="AL34" s="41"/>
      <c r="AM34" s="27"/>
      <c r="AN34" s="89" t="s">
        <v>29</v>
      </c>
      <c r="AO34" s="183"/>
      <c r="AP34" s="439">
        <f t="shared" si="1"/>
        <v>60</v>
      </c>
      <c r="AQ34" s="153"/>
      <c r="AR34" s="113" t="str">
        <f t="shared" si="13"/>
        <v/>
      </c>
      <c r="AS34" s="114"/>
      <c r="AT34" s="55"/>
      <c r="AU34" s="46"/>
      <c r="AV34" s="46"/>
      <c r="AW34" s="46"/>
      <c r="AX34" s="58" t="str">
        <f>IF(ISNUMBER($AO34),IF(AND($AO34&gt;=60,$AO34&lt;=100),"●",""),"")</f>
        <v/>
      </c>
      <c r="AY34" s="55"/>
      <c r="AZ34" s="55"/>
      <c r="BA34" s="55"/>
      <c r="BB34" s="56"/>
      <c r="BC34" s="186" t="str">
        <f t="shared" si="2"/>
        <v/>
      </c>
      <c r="BD34" s="112"/>
      <c r="BE34" s="55"/>
      <c r="BF34" s="115" t="str">
        <f t="shared" si="17"/>
        <v/>
      </c>
      <c r="BG34" s="192"/>
    </row>
    <row r="35" spans="1:59" ht="17.100000000000001" customHeight="1">
      <c r="A35" s="192"/>
      <c r="B35" s="952"/>
      <c r="C35" s="953"/>
      <c r="D35" s="965"/>
      <c r="E35" s="966"/>
      <c r="F35" s="553"/>
      <c r="G35" s="630" t="s">
        <v>165</v>
      </c>
      <c r="H35" s="525">
        <f t="shared" si="3"/>
        <v>2</v>
      </c>
      <c r="I35" s="940"/>
      <c r="J35" s="941"/>
      <c r="K35" s="940">
        <v>2</v>
      </c>
      <c r="L35" s="949"/>
      <c r="M35" s="525">
        <f t="shared" si="15"/>
        <v>60</v>
      </c>
      <c r="N35" s="526">
        <f t="shared" si="4"/>
        <v>45</v>
      </c>
      <c r="O35" s="527" t="s">
        <v>137</v>
      </c>
      <c r="P35" s="627" t="s">
        <v>191</v>
      </c>
      <c r="Q35" s="641" t="s">
        <v>75</v>
      </c>
      <c r="R35" s="642"/>
      <c r="S35" s="643" t="s">
        <v>217</v>
      </c>
      <c r="T35" s="586"/>
      <c r="U35" s="615" t="str">
        <f>IF($W35="○",$N35,"")</f>
        <v/>
      </c>
      <c r="V35" s="534"/>
      <c r="W35" s="609" t="str">
        <f t="shared" si="0"/>
        <v/>
      </c>
      <c r="X35" s="77"/>
      <c r="Y35" s="37"/>
      <c r="Z35" s="38"/>
      <c r="AA35" s="106"/>
      <c r="AB35" s="40" t="s">
        <v>58</v>
      </c>
      <c r="AC35" s="40"/>
      <c r="AD35" s="38"/>
      <c r="AE35" s="39"/>
      <c r="AF35" s="40"/>
      <c r="AG35" s="40"/>
      <c r="AH35" s="40"/>
      <c r="AI35" s="38"/>
      <c r="AJ35" s="39"/>
      <c r="AK35" s="40"/>
      <c r="AL35" s="41"/>
      <c r="AM35" s="27"/>
      <c r="AN35" s="125" t="s">
        <v>217</v>
      </c>
      <c r="AO35" s="181"/>
      <c r="AP35" s="441">
        <f t="shared" si="1"/>
        <v>60</v>
      </c>
      <c r="AQ35" s="153"/>
      <c r="AR35" s="108" t="str">
        <f t="shared" si="13"/>
        <v/>
      </c>
      <c r="AS35" s="109"/>
      <c r="AT35" s="126"/>
      <c r="AU35" s="111"/>
      <c r="AV35" s="111"/>
      <c r="AW35" s="111"/>
      <c r="AX35" s="44"/>
      <c r="AY35" s="51" t="str">
        <f>IF(ISNUMBER($AO35),IF(AND($AO35&gt;=60,$AO35&lt;=100),"●",""),"")</f>
        <v/>
      </c>
      <c r="AZ35" s="55"/>
      <c r="BA35" s="55"/>
      <c r="BB35" s="56"/>
      <c r="BC35" s="189" t="str">
        <f t="shared" si="2"/>
        <v/>
      </c>
      <c r="BD35" s="112"/>
      <c r="BE35" s="87" t="str">
        <f>IF(ISNUMBER($AO35),IF(AND($AO35&gt;=60,$AO35&lt;=100),$AP35*45/60,""),"")</f>
        <v/>
      </c>
      <c r="BF35" s="88"/>
      <c r="BG35" s="192"/>
    </row>
    <row r="36" spans="1:59" ht="17.100000000000001" customHeight="1">
      <c r="A36" s="192"/>
      <c r="B36" s="952"/>
      <c r="C36" s="953"/>
      <c r="D36" s="965"/>
      <c r="E36" s="966"/>
      <c r="F36" s="553"/>
      <c r="G36" s="631" t="s">
        <v>166</v>
      </c>
      <c r="H36" s="525">
        <v>3</v>
      </c>
      <c r="I36" s="940"/>
      <c r="J36" s="941"/>
      <c r="K36" s="583"/>
      <c r="L36" s="584">
        <v>3</v>
      </c>
      <c r="M36" s="525">
        <f t="shared" si="15"/>
        <v>90</v>
      </c>
      <c r="N36" s="526">
        <f t="shared" si="4"/>
        <v>67.5</v>
      </c>
      <c r="O36" s="527" t="s">
        <v>51</v>
      </c>
      <c r="P36" s="632" t="s">
        <v>191</v>
      </c>
      <c r="Q36" s="555"/>
      <c r="R36" s="556" t="s">
        <v>191</v>
      </c>
      <c r="S36" s="557" t="s">
        <v>191</v>
      </c>
      <c r="T36" s="586"/>
      <c r="U36" s="587"/>
      <c r="V36" s="588" t="str">
        <f t="shared" ref="V36:V41" si="18">IF($W36="○",$N36,"")</f>
        <v/>
      </c>
      <c r="W36" s="589" t="str">
        <f t="shared" si="0"/>
        <v/>
      </c>
      <c r="X36" s="77"/>
      <c r="Y36" s="37"/>
      <c r="Z36" s="38" t="s">
        <v>58</v>
      </c>
      <c r="AA36" s="106"/>
      <c r="AB36" s="40" t="s">
        <v>58</v>
      </c>
      <c r="AC36" s="40"/>
      <c r="AD36" s="38"/>
      <c r="AE36" s="39"/>
      <c r="AF36" s="40"/>
      <c r="AG36" s="40"/>
      <c r="AH36" s="40"/>
      <c r="AI36" s="38"/>
      <c r="AJ36" s="39"/>
      <c r="AK36" s="40"/>
      <c r="AL36" s="41"/>
      <c r="AM36" s="27"/>
      <c r="AN36" s="89" t="s">
        <v>191</v>
      </c>
      <c r="AO36" s="182"/>
      <c r="AP36" s="439">
        <f t="shared" si="1"/>
        <v>90</v>
      </c>
      <c r="AQ36" s="153"/>
      <c r="AR36" s="117" t="str">
        <f t="shared" si="13"/>
        <v/>
      </c>
      <c r="AS36" s="118"/>
      <c r="AT36" s="55"/>
      <c r="AU36" s="46"/>
      <c r="AV36" s="46"/>
      <c r="AW36" s="46"/>
      <c r="AX36" s="44"/>
      <c r="AY36" s="55"/>
      <c r="AZ36" s="55"/>
      <c r="BA36" s="55"/>
      <c r="BB36" s="56"/>
      <c r="BC36" s="186" t="str">
        <f t="shared" si="2"/>
        <v/>
      </c>
      <c r="BD36" s="112"/>
      <c r="BE36" s="55"/>
      <c r="BF36" s="115" t="str">
        <f t="shared" si="17"/>
        <v/>
      </c>
      <c r="BG36" s="192"/>
    </row>
    <row r="37" spans="1:59" ht="17.100000000000001" customHeight="1">
      <c r="A37" s="192"/>
      <c r="B37" s="952"/>
      <c r="C37" s="953"/>
      <c r="D37" s="967"/>
      <c r="E37" s="968"/>
      <c r="F37" s="553"/>
      <c r="G37" s="631" t="s">
        <v>7</v>
      </c>
      <c r="H37" s="537">
        <f t="shared" si="3"/>
        <v>2</v>
      </c>
      <c r="I37" s="644"/>
      <c r="J37" s="645">
        <v>2</v>
      </c>
      <c r="K37" s="971"/>
      <c r="L37" s="972"/>
      <c r="M37" s="537">
        <f t="shared" si="15"/>
        <v>60</v>
      </c>
      <c r="N37" s="538">
        <f t="shared" si="4"/>
        <v>45</v>
      </c>
      <c r="O37" s="539" t="s">
        <v>137</v>
      </c>
      <c r="P37" s="632" t="s">
        <v>191</v>
      </c>
      <c r="Q37" s="555"/>
      <c r="R37" s="556"/>
      <c r="S37" s="557" t="s">
        <v>191</v>
      </c>
      <c r="T37" s="586"/>
      <c r="U37" s="587"/>
      <c r="V37" s="588" t="str">
        <f t="shared" si="18"/>
        <v/>
      </c>
      <c r="W37" s="589" t="str">
        <f t="shared" si="0"/>
        <v/>
      </c>
      <c r="X37" s="77"/>
      <c r="Y37" s="37"/>
      <c r="Z37" s="38"/>
      <c r="AA37" s="106"/>
      <c r="AB37" s="40" t="s">
        <v>191</v>
      </c>
      <c r="AC37" s="40"/>
      <c r="AD37" s="38"/>
      <c r="AE37" s="39"/>
      <c r="AF37" s="40"/>
      <c r="AG37" s="40"/>
      <c r="AH37" s="40"/>
      <c r="AI37" s="38"/>
      <c r="AJ37" s="39"/>
      <c r="AK37" s="40"/>
      <c r="AL37" s="41"/>
      <c r="AM37" s="27"/>
      <c r="AN37" s="89" t="s">
        <v>191</v>
      </c>
      <c r="AO37" s="182"/>
      <c r="AP37" s="439">
        <f t="shared" si="1"/>
        <v>60</v>
      </c>
      <c r="AQ37" s="153"/>
      <c r="AR37" s="117" t="str">
        <f t="shared" si="13"/>
        <v/>
      </c>
      <c r="AS37" s="118"/>
      <c r="AT37" s="55"/>
      <c r="AU37" s="46"/>
      <c r="AV37" s="46"/>
      <c r="AW37" s="46"/>
      <c r="AX37" s="44"/>
      <c r="AY37" s="55"/>
      <c r="AZ37" s="55"/>
      <c r="BA37" s="55"/>
      <c r="BB37" s="56"/>
      <c r="BC37" s="186" t="str">
        <f t="shared" si="2"/>
        <v/>
      </c>
      <c r="BD37" s="112"/>
      <c r="BE37" s="55"/>
      <c r="BF37" s="115" t="str">
        <f t="shared" si="17"/>
        <v/>
      </c>
      <c r="BG37" s="192"/>
    </row>
    <row r="38" spans="1:59" ht="17.100000000000001" customHeight="1">
      <c r="A38" s="192"/>
      <c r="B38" s="952"/>
      <c r="C38" s="953"/>
      <c r="D38" s="973" t="s">
        <v>252</v>
      </c>
      <c r="E38" s="976" t="s">
        <v>244</v>
      </c>
      <c r="F38" s="553"/>
      <c r="G38" s="646" t="s">
        <v>124</v>
      </c>
      <c r="H38" s="512">
        <f t="shared" si="3"/>
        <v>2</v>
      </c>
      <c r="I38" s="946"/>
      <c r="J38" s="947"/>
      <c r="K38" s="647">
        <v>2</v>
      </c>
      <c r="L38" s="574"/>
      <c r="M38" s="512">
        <f>H38*15</f>
        <v>30</v>
      </c>
      <c r="N38" s="513">
        <f t="shared" si="4"/>
        <v>22.5</v>
      </c>
      <c r="O38" s="514" t="s">
        <v>137</v>
      </c>
      <c r="P38" s="547"/>
      <c r="Q38" s="548" t="s">
        <v>28</v>
      </c>
      <c r="R38" s="549"/>
      <c r="S38" s="518" t="s">
        <v>28</v>
      </c>
      <c r="T38" s="576"/>
      <c r="U38" s="577"/>
      <c r="V38" s="578" t="str">
        <f t="shared" si="18"/>
        <v/>
      </c>
      <c r="W38" s="579" t="str">
        <f t="shared" si="0"/>
        <v/>
      </c>
      <c r="X38" s="77"/>
      <c r="Y38" s="78"/>
      <c r="Z38" s="79"/>
      <c r="AA38" s="80"/>
      <c r="AB38" s="81" t="s">
        <v>191</v>
      </c>
      <c r="AC38" s="81"/>
      <c r="AD38" s="79"/>
      <c r="AE38" s="80"/>
      <c r="AF38" s="81"/>
      <c r="AG38" s="81"/>
      <c r="AH38" s="81"/>
      <c r="AI38" s="79"/>
      <c r="AJ38" s="80"/>
      <c r="AK38" s="81"/>
      <c r="AL38" s="82"/>
      <c r="AM38" s="27"/>
      <c r="AN38" s="83" t="s">
        <v>28</v>
      </c>
      <c r="AO38" s="173"/>
      <c r="AP38" s="438">
        <f t="shared" si="1"/>
        <v>30</v>
      </c>
      <c r="AQ38" s="153"/>
      <c r="AR38" s="136"/>
      <c r="AS38" s="84"/>
      <c r="AT38" s="85"/>
      <c r="AU38" s="103"/>
      <c r="AV38" s="103"/>
      <c r="AW38" s="103"/>
      <c r="AX38" s="137" t="str">
        <f>IF(ISNUMBER($AO38),IF(AND($AO38&gt;=60,$AO38&lt;=100),"●",""),"")</f>
        <v/>
      </c>
      <c r="AY38" s="85"/>
      <c r="AZ38" s="85"/>
      <c r="BA38" s="85"/>
      <c r="BB38" s="104"/>
      <c r="BC38" s="188" t="str">
        <f t="shared" si="2"/>
        <v/>
      </c>
      <c r="BD38" s="105"/>
      <c r="BE38" s="85"/>
      <c r="BF38" s="135" t="str">
        <f t="shared" si="17"/>
        <v/>
      </c>
      <c r="BG38" s="192"/>
    </row>
    <row r="39" spans="1:59" ht="17.100000000000001" customHeight="1">
      <c r="A39" s="192"/>
      <c r="B39" s="952"/>
      <c r="C39" s="953"/>
      <c r="D39" s="974"/>
      <c r="E39" s="977"/>
      <c r="F39" s="553"/>
      <c r="G39" s="648" t="s">
        <v>125</v>
      </c>
      <c r="H39" s="525">
        <f t="shared" si="3"/>
        <v>2</v>
      </c>
      <c r="I39" s="940"/>
      <c r="J39" s="949"/>
      <c r="K39" s="583">
        <v>2</v>
      </c>
      <c r="L39" s="584"/>
      <c r="M39" s="525">
        <f>H39*15</f>
        <v>30</v>
      </c>
      <c r="N39" s="526">
        <f t="shared" si="4"/>
        <v>22.5</v>
      </c>
      <c r="O39" s="527" t="s">
        <v>137</v>
      </c>
      <c r="P39" s="528"/>
      <c r="Q39" s="555" t="s">
        <v>28</v>
      </c>
      <c r="R39" s="556"/>
      <c r="S39" s="557" t="s">
        <v>28</v>
      </c>
      <c r="T39" s="586"/>
      <c r="U39" s="587"/>
      <c r="V39" s="588" t="str">
        <f t="shared" si="18"/>
        <v/>
      </c>
      <c r="W39" s="589" t="str">
        <f t="shared" si="0"/>
        <v/>
      </c>
      <c r="X39" s="77"/>
      <c r="Y39" s="37"/>
      <c r="Z39" s="38"/>
      <c r="AA39" s="39"/>
      <c r="AB39" s="40" t="s">
        <v>191</v>
      </c>
      <c r="AC39" s="40"/>
      <c r="AD39" s="38"/>
      <c r="AE39" s="39"/>
      <c r="AF39" s="40"/>
      <c r="AG39" s="40"/>
      <c r="AH39" s="40"/>
      <c r="AI39" s="38"/>
      <c r="AJ39" s="39"/>
      <c r="AK39" s="40"/>
      <c r="AL39" s="41"/>
      <c r="AM39" s="27"/>
      <c r="AN39" s="89" t="s">
        <v>28</v>
      </c>
      <c r="AO39" s="175"/>
      <c r="AP39" s="439">
        <f t="shared" si="1"/>
        <v>30</v>
      </c>
      <c r="AQ39" s="153"/>
      <c r="AR39" s="53"/>
      <c r="AS39" s="44"/>
      <c r="AT39" s="55"/>
      <c r="AU39" s="46"/>
      <c r="AV39" s="46"/>
      <c r="AW39" s="46"/>
      <c r="AX39" s="58" t="str">
        <f>IF(ISNUMBER($AO39),IF(AND($AO39&gt;=60,$AO39&lt;=100),"●",""),"")</f>
        <v/>
      </c>
      <c r="AY39" s="55"/>
      <c r="AZ39" s="55"/>
      <c r="BA39" s="55"/>
      <c r="BB39" s="56"/>
      <c r="BC39" s="186" t="str">
        <f t="shared" si="2"/>
        <v/>
      </c>
      <c r="BD39" s="112"/>
      <c r="BE39" s="55"/>
      <c r="BF39" s="115" t="str">
        <f t="shared" si="17"/>
        <v/>
      </c>
      <c r="BG39" s="192"/>
    </row>
    <row r="40" spans="1:59" ht="17.100000000000001" customHeight="1">
      <c r="A40" s="192"/>
      <c r="B40" s="952"/>
      <c r="C40" s="953"/>
      <c r="D40" s="974"/>
      <c r="E40" s="977"/>
      <c r="F40" s="553"/>
      <c r="G40" s="610" t="s">
        <v>126</v>
      </c>
      <c r="H40" s="525">
        <f t="shared" si="3"/>
        <v>2</v>
      </c>
      <c r="I40" s="940"/>
      <c r="J40" s="949"/>
      <c r="K40" s="633"/>
      <c r="L40" s="634">
        <v>2</v>
      </c>
      <c r="M40" s="525">
        <f>H40*15</f>
        <v>30</v>
      </c>
      <c r="N40" s="526">
        <f t="shared" si="4"/>
        <v>22.5</v>
      </c>
      <c r="O40" s="527" t="s">
        <v>137</v>
      </c>
      <c r="P40" s="528"/>
      <c r="Q40" s="555"/>
      <c r="R40" s="556"/>
      <c r="S40" s="557"/>
      <c r="T40" s="586"/>
      <c r="U40" s="587"/>
      <c r="V40" s="588" t="str">
        <f t="shared" si="18"/>
        <v/>
      </c>
      <c r="W40" s="589" t="str">
        <f t="shared" si="0"/>
        <v/>
      </c>
      <c r="X40" s="77"/>
      <c r="Y40" s="37"/>
      <c r="Z40" s="38"/>
      <c r="AA40" s="39"/>
      <c r="AB40" s="40" t="s">
        <v>191</v>
      </c>
      <c r="AC40" s="40"/>
      <c r="AD40" s="38"/>
      <c r="AE40" s="39"/>
      <c r="AF40" s="40"/>
      <c r="AG40" s="40"/>
      <c r="AH40" s="40"/>
      <c r="AI40" s="38"/>
      <c r="AJ40" s="39"/>
      <c r="AK40" s="40"/>
      <c r="AL40" s="41"/>
      <c r="AM40" s="27"/>
      <c r="AN40" s="89"/>
      <c r="AO40" s="175"/>
      <c r="AP40" s="439">
        <f t="shared" si="1"/>
        <v>30</v>
      </c>
      <c r="AQ40" s="153"/>
      <c r="AR40" s="53"/>
      <c r="AS40" s="44"/>
      <c r="AT40" s="55"/>
      <c r="AU40" s="46"/>
      <c r="AV40" s="46"/>
      <c r="AW40" s="46"/>
      <c r="AX40" s="44"/>
      <c r="AY40" s="55"/>
      <c r="AZ40" s="55"/>
      <c r="BA40" s="55"/>
      <c r="BB40" s="56"/>
      <c r="BC40" s="186" t="str">
        <f t="shared" si="2"/>
        <v/>
      </c>
      <c r="BD40" s="112"/>
      <c r="BE40" s="55"/>
      <c r="BF40" s="115" t="str">
        <f t="shared" si="17"/>
        <v/>
      </c>
      <c r="BG40" s="192"/>
    </row>
    <row r="41" spans="1:59" ht="17.100000000000001" customHeight="1">
      <c r="A41" s="192"/>
      <c r="B41" s="952"/>
      <c r="C41" s="953"/>
      <c r="D41" s="974"/>
      <c r="E41" s="977"/>
      <c r="F41" s="553"/>
      <c r="G41" s="610" t="s">
        <v>139</v>
      </c>
      <c r="H41" s="525">
        <f t="shared" si="3"/>
        <v>1</v>
      </c>
      <c r="I41" s="940"/>
      <c r="J41" s="949"/>
      <c r="K41" s="583">
        <v>1</v>
      </c>
      <c r="L41" s="584"/>
      <c r="M41" s="525">
        <f t="shared" si="15"/>
        <v>30</v>
      </c>
      <c r="N41" s="526">
        <f t="shared" si="4"/>
        <v>22.5</v>
      </c>
      <c r="O41" s="527" t="s">
        <v>137</v>
      </c>
      <c r="P41" s="528"/>
      <c r="Q41" s="555"/>
      <c r="R41" s="556"/>
      <c r="S41" s="557"/>
      <c r="T41" s="586"/>
      <c r="U41" s="587"/>
      <c r="V41" s="588" t="str">
        <f t="shared" si="18"/>
        <v/>
      </c>
      <c r="W41" s="589" t="str">
        <f>IF(AO41&gt;=60,"○","")</f>
        <v/>
      </c>
      <c r="X41" s="77"/>
      <c r="Y41" s="37"/>
      <c r="Z41" s="38"/>
      <c r="AA41" s="39"/>
      <c r="AB41" s="40" t="s">
        <v>191</v>
      </c>
      <c r="AC41" s="40"/>
      <c r="AD41" s="38"/>
      <c r="AE41" s="39"/>
      <c r="AF41" s="40"/>
      <c r="AG41" s="40"/>
      <c r="AH41" s="40"/>
      <c r="AI41" s="38"/>
      <c r="AJ41" s="39"/>
      <c r="AK41" s="40"/>
      <c r="AL41" s="41"/>
      <c r="AM41" s="27"/>
      <c r="AN41" s="89"/>
      <c r="AO41" s="175"/>
      <c r="AP41" s="439">
        <f t="shared" si="1"/>
        <v>30</v>
      </c>
      <c r="AQ41" s="153"/>
      <c r="AR41" s="53"/>
      <c r="AS41" s="44"/>
      <c r="AT41" s="55"/>
      <c r="AU41" s="46"/>
      <c r="AV41" s="46"/>
      <c r="AW41" s="46"/>
      <c r="AX41" s="44"/>
      <c r="AY41" s="55"/>
      <c r="AZ41" s="55"/>
      <c r="BA41" s="55"/>
      <c r="BB41" s="56"/>
      <c r="BC41" s="186" t="str">
        <f t="shared" si="2"/>
        <v/>
      </c>
      <c r="BD41" s="112"/>
      <c r="BE41" s="55"/>
      <c r="BF41" s="115" t="str">
        <f t="shared" si="17"/>
        <v/>
      </c>
      <c r="BG41" s="192"/>
    </row>
    <row r="42" spans="1:59" ht="17.100000000000001" customHeight="1">
      <c r="A42" s="192"/>
      <c r="B42" s="952"/>
      <c r="C42" s="953"/>
      <c r="D42" s="974"/>
      <c r="E42" s="977"/>
      <c r="F42" s="553"/>
      <c r="G42" s="610" t="s">
        <v>140</v>
      </c>
      <c r="H42" s="525">
        <f t="shared" si="3"/>
        <v>2</v>
      </c>
      <c r="I42" s="940"/>
      <c r="J42" s="949"/>
      <c r="K42" s="633"/>
      <c r="L42" s="634">
        <v>2</v>
      </c>
      <c r="M42" s="525">
        <f>H42*15</f>
        <v>30</v>
      </c>
      <c r="N42" s="526">
        <f t="shared" si="4"/>
        <v>22.5</v>
      </c>
      <c r="O42" s="527" t="s">
        <v>137</v>
      </c>
      <c r="P42" s="528"/>
      <c r="Q42" s="555" t="s">
        <v>75</v>
      </c>
      <c r="R42" s="556"/>
      <c r="S42" s="557" t="s">
        <v>75</v>
      </c>
      <c r="T42" s="586"/>
      <c r="U42" s="615" t="str">
        <f>IF($W42="○",$N42,"")</f>
        <v/>
      </c>
      <c r="V42" s="534"/>
      <c r="W42" s="589" t="str">
        <f>IF(AO42&gt;=60,"○","")</f>
        <v/>
      </c>
      <c r="X42" s="77"/>
      <c r="Y42" s="37"/>
      <c r="Z42" s="38"/>
      <c r="AA42" s="39"/>
      <c r="AB42" s="40" t="s">
        <v>191</v>
      </c>
      <c r="AC42" s="40"/>
      <c r="AD42" s="38"/>
      <c r="AE42" s="39"/>
      <c r="AF42" s="40"/>
      <c r="AG42" s="40"/>
      <c r="AH42" s="40"/>
      <c r="AI42" s="38"/>
      <c r="AJ42" s="39"/>
      <c r="AK42" s="40"/>
      <c r="AL42" s="41"/>
      <c r="AM42" s="27"/>
      <c r="AN42" s="89" t="s">
        <v>75</v>
      </c>
      <c r="AO42" s="175"/>
      <c r="AP42" s="439">
        <f t="shared" si="1"/>
        <v>30</v>
      </c>
      <c r="AQ42" s="153"/>
      <c r="AR42" s="53"/>
      <c r="AS42" s="44"/>
      <c r="AT42" s="55"/>
      <c r="AU42" s="46"/>
      <c r="AV42" s="46"/>
      <c r="AW42" s="46"/>
      <c r="AX42" s="44"/>
      <c r="AY42" s="51" t="str">
        <f>IF(ISNUMBER($AO42),IF(AND($AO42&gt;=60,$AO42&lt;=100),"●",""),"")</f>
        <v/>
      </c>
      <c r="AZ42" s="55"/>
      <c r="BA42" s="55"/>
      <c r="BB42" s="56"/>
      <c r="BC42" s="186" t="str">
        <f t="shared" si="2"/>
        <v/>
      </c>
      <c r="BD42" s="112"/>
      <c r="BE42" s="87" t="str">
        <f>IF(ISNUMBER($AO42),IF(AND($AO42&gt;=60,$AO42&lt;=100),$AP42*45/60,""),"")</f>
        <v/>
      </c>
      <c r="BF42" s="88"/>
      <c r="BG42" s="192"/>
    </row>
    <row r="43" spans="1:59" ht="17.100000000000001" customHeight="1">
      <c r="A43" s="192"/>
      <c r="B43" s="952"/>
      <c r="C43" s="953"/>
      <c r="D43" s="974"/>
      <c r="E43" s="977"/>
      <c r="F43" s="553"/>
      <c r="G43" s="610" t="s">
        <v>256</v>
      </c>
      <c r="H43" s="525">
        <f t="shared" si="3"/>
        <v>2</v>
      </c>
      <c r="I43" s="940"/>
      <c r="J43" s="949"/>
      <c r="K43" s="583">
        <v>2</v>
      </c>
      <c r="L43" s="634"/>
      <c r="M43" s="525">
        <f>H43*15</f>
        <v>30</v>
      </c>
      <c r="N43" s="526">
        <f t="shared" si="4"/>
        <v>22.5</v>
      </c>
      <c r="O43" s="527" t="s">
        <v>137</v>
      </c>
      <c r="P43" s="528"/>
      <c r="Q43" s="555" t="s">
        <v>75</v>
      </c>
      <c r="R43" s="556"/>
      <c r="S43" s="557" t="s">
        <v>75</v>
      </c>
      <c r="T43" s="586"/>
      <c r="U43" s="615" t="str">
        <f>IF($W43="○",$N43,"")</f>
        <v/>
      </c>
      <c r="V43" s="534"/>
      <c r="W43" s="589" t="str">
        <f t="shared" si="0"/>
        <v/>
      </c>
      <c r="X43" s="77"/>
      <c r="Y43" s="37"/>
      <c r="Z43" s="38"/>
      <c r="AA43" s="39"/>
      <c r="AB43" s="40" t="s">
        <v>191</v>
      </c>
      <c r="AC43" s="40"/>
      <c r="AD43" s="38"/>
      <c r="AE43" s="39"/>
      <c r="AF43" s="40"/>
      <c r="AG43" s="40"/>
      <c r="AH43" s="40"/>
      <c r="AI43" s="38"/>
      <c r="AJ43" s="39"/>
      <c r="AK43" s="40"/>
      <c r="AL43" s="41"/>
      <c r="AM43" s="27"/>
      <c r="AN43" s="89" t="s">
        <v>75</v>
      </c>
      <c r="AO43" s="175"/>
      <c r="AP43" s="439">
        <f t="shared" si="1"/>
        <v>30</v>
      </c>
      <c r="AQ43" s="153"/>
      <c r="AR43" s="53"/>
      <c r="AS43" s="44"/>
      <c r="AT43" s="55"/>
      <c r="AU43" s="46"/>
      <c r="AV43" s="46"/>
      <c r="AW43" s="46"/>
      <c r="AX43" s="44"/>
      <c r="AY43" s="51" t="str">
        <f>IF(ISNUMBER($AO43),IF(AND($AO43&gt;=60,$AO43&lt;=100),"●",""),"")</f>
        <v/>
      </c>
      <c r="AZ43" s="55"/>
      <c r="BA43" s="55"/>
      <c r="BB43" s="56"/>
      <c r="BC43" s="186" t="str">
        <f t="shared" si="2"/>
        <v/>
      </c>
      <c r="BD43" s="112"/>
      <c r="BE43" s="87" t="str">
        <f>IF(ISNUMBER($AO43),IF(AND($AO43&gt;=60,$AO43&lt;=100),$AP43*45/60,""),"")</f>
        <v/>
      </c>
      <c r="BF43" s="88"/>
      <c r="BG43" s="192"/>
    </row>
    <row r="44" spans="1:59" ht="17.100000000000001" customHeight="1">
      <c r="A44" s="192"/>
      <c r="B44" s="952"/>
      <c r="C44" s="953"/>
      <c r="D44" s="974"/>
      <c r="E44" s="977"/>
      <c r="F44" s="553"/>
      <c r="G44" s="610" t="s">
        <v>151</v>
      </c>
      <c r="H44" s="525">
        <f t="shared" si="3"/>
        <v>2</v>
      </c>
      <c r="I44" s="940"/>
      <c r="J44" s="949"/>
      <c r="K44" s="583">
        <v>2</v>
      </c>
      <c r="L44" s="634"/>
      <c r="M44" s="525">
        <f>H44*15</f>
        <v>30</v>
      </c>
      <c r="N44" s="526">
        <f t="shared" si="4"/>
        <v>22.5</v>
      </c>
      <c r="O44" s="527" t="s">
        <v>137</v>
      </c>
      <c r="P44" s="528"/>
      <c r="Q44" s="555" t="s">
        <v>75</v>
      </c>
      <c r="R44" s="556"/>
      <c r="S44" s="557" t="s">
        <v>75</v>
      </c>
      <c r="T44" s="586"/>
      <c r="U44" s="615" t="str">
        <f>IF($W44="○",$N44,"")</f>
        <v/>
      </c>
      <c r="V44" s="534"/>
      <c r="W44" s="589" t="str">
        <f t="shared" si="0"/>
        <v/>
      </c>
      <c r="X44" s="77"/>
      <c r="Y44" s="37"/>
      <c r="Z44" s="38"/>
      <c r="AA44" s="39"/>
      <c r="AB44" s="40" t="s">
        <v>191</v>
      </c>
      <c r="AC44" s="40"/>
      <c r="AD44" s="38"/>
      <c r="AE44" s="39"/>
      <c r="AF44" s="40"/>
      <c r="AG44" s="40"/>
      <c r="AH44" s="40"/>
      <c r="AI44" s="38"/>
      <c r="AJ44" s="39"/>
      <c r="AK44" s="40"/>
      <c r="AL44" s="41"/>
      <c r="AM44" s="27"/>
      <c r="AN44" s="89" t="s">
        <v>75</v>
      </c>
      <c r="AO44" s="175"/>
      <c r="AP44" s="439">
        <f t="shared" si="1"/>
        <v>30</v>
      </c>
      <c r="AQ44" s="153"/>
      <c r="AR44" s="53"/>
      <c r="AS44" s="44"/>
      <c r="AT44" s="55"/>
      <c r="AU44" s="46"/>
      <c r="AV44" s="46"/>
      <c r="AW44" s="46"/>
      <c r="AX44" s="44"/>
      <c r="AY44" s="51" t="str">
        <f>IF(ISNUMBER($AO44),IF(AND($AO44&gt;=60,$AO44&lt;=100),"●",""),"")</f>
        <v/>
      </c>
      <c r="AZ44" s="55"/>
      <c r="BA44" s="55"/>
      <c r="BB44" s="56"/>
      <c r="BC44" s="186" t="str">
        <f t="shared" si="2"/>
        <v/>
      </c>
      <c r="BD44" s="112"/>
      <c r="BE44" s="87" t="str">
        <f>IF(ISNUMBER($AO44),IF(AND($AO44&gt;=60,$AO44&lt;=100),$AP44*45/60,""),"")</f>
        <v/>
      </c>
      <c r="BF44" s="88"/>
      <c r="BG44" s="192"/>
    </row>
    <row r="45" spans="1:59" ht="17.100000000000001" customHeight="1" thickBot="1">
      <c r="A45" s="192"/>
      <c r="B45" s="954"/>
      <c r="C45" s="955"/>
      <c r="D45" s="975"/>
      <c r="E45" s="978"/>
      <c r="F45" s="649"/>
      <c r="G45" s="650" t="s">
        <v>257</v>
      </c>
      <c r="H45" s="651">
        <f t="shared" ref="H45" si="19">SUM(I45:L45)</f>
        <v>1</v>
      </c>
      <c r="I45" s="992"/>
      <c r="J45" s="993"/>
      <c r="K45" s="652">
        <v>1</v>
      </c>
      <c r="L45" s="653"/>
      <c r="M45" s="651">
        <f t="shared" ref="M45" si="20">H45*30</f>
        <v>30</v>
      </c>
      <c r="N45" s="654">
        <f t="shared" ref="N45" si="21">M45*45/60</f>
        <v>22.5</v>
      </c>
      <c r="O45" s="655" t="s">
        <v>137</v>
      </c>
      <c r="P45" s="656"/>
      <c r="Q45" s="657" t="s">
        <v>75</v>
      </c>
      <c r="R45" s="658"/>
      <c r="S45" s="659" t="s">
        <v>75</v>
      </c>
      <c r="T45" s="660"/>
      <c r="U45" s="661" t="str">
        <f>IF($W45="○",$N45,"")</f>
        <v/>
      </c>
      <c r="V45" s="662"/>
      <c r="W45" s="663" t="str">
        <f t="shared" ref="W45" si="22">IF(AO45&gt;=60,"○","")</f>
        <v/>
      </c>
      <c r="X45" s="127"/>
      <c r="Y45" s="141"/>
      <c r="Z45" s="142"/>
      <c r="AA45" s="143"/>
      <c r="AB45" s="144" t="s">
        <v>191</v>
      </c>
      <c r="AC45" s="144"/>
      <c r="AD45" s="142"/>
      <c r="AE45" s="143"/>
      <c r="AF45" s="144"/>
      <c r="AG45" s="144"/>
      <c r="AH45" s="144"/>
      <c r="AI45" s="142"/>
      <c r="AJ45" s="143"/>
      <c r="AK45" s="144"/>
      <c r="AL45" s="145"/>
      <c r="AM45" s="486"/>
      <c r="AN45" s="146" t="s">
        <v>75</v>
      </c>
      <c r="AO45" s="184"/>
      <c r="AP45" s="442">
        <f t="shared" ref="AP45" si="23">M45</f>
        <v>30</v>
      </c>
      <c r="AQ45" s="487"/>
      <c r="AR45" s="147"/>
      <c r="AS45" s="139"/>
      <c r="AT45" s="148"/>
      <c r="AU45" s="149"/>
      <c r="AV45" s="149"/>
      <c r="AW45" s="149"/>
      <c r="AX45" s="139"/>
      <c r="AY45" s="138" t="str">
        <f>IF(ISNUMBER($AO45),IF(AND($AO45&gt;=60,$AO45&lt;=100),"●",""),"")</f>
        <v/>
      </c>
      <c r="AZ45" s="148"/>
      <c r="BA45" s="148"/>
      <c r="BB45" s="150"/>
      <c r="BC45" s="191" t="str">
        <f t="shared" si="2"/>
        <v/>
      </c>
      <c r="BD45" s="151"/>
      <c r="BE45" s="140" t="str">
        <f>IF(ISNUMBER($AO45),IF(AND($AO45&gt;=60,$AO45&lt;=100),$AP45*45/60,""),"")</f>
        <v/>
      </c>
      <c r="BF45" s="152"/>
      <c r="BG45" s="192"/>
    </row>
    <row r="46" spans="1:59" s="153" customFormat="1" ht="3.95" customHeight="1" thickBot="1">
      <c r="A46" s="197"/>
      <c r="B46" s="553"/>
      <c r="C46" s="664"/>
      <c r="D46" s="664"/>
      <c r="E46" s="665"/>
      <c r="F46" s="553"/>
      <c r="G46" s="666"/>
      <c r="H46" s="666"/>
      <c r="I46" s="666"/>
      <c r="J46" s="666"/>
      <c r="K46" s="666"/>
      <c r="L46" s="666"/>
      <c r="M46" s="666"/>
      <c r="N46" s="666"/>
      <c r="O46" s="666"/>
      <c r="P46" s="666"/>
      <c r="Q46" s="667"/>
      <c r="R46" s="667"/>
      <c r="S46" s="667"/>
      <c r="T46" s="667"/>
      <c r="U46" s="667"/>
      <c r="V46" s="668"/>
      <c r="W46" s="667"/>
      <c r="X46" s="21"/>
      <c r="Y46" s="155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5"/>
      <c r="AO46" s="157"/>
      <c r="AP46" s="157"/>
      <c r="AQ46" s="157"/>
      <c r="AS46" s="154"/>
      <c r="AT46" s="154"/>
      <c r="AU46" s="21"/>
      <c r="AV46" s="21"/>
      <c r="AW46" s="21"/>
      <c r="AX46" s="21"/>
      <c r="AY46" s="21"/>
      <c r="AZ46" s="21"/>
      <c r="BA46" s="21"/>
      <c r="BB46" s="21"/>
      <c r="BC46" s="21"/>
      <c r="BE46" s="21"/>
      <c r="BF46" s="21"/>
      <c r="BG46" s="465"/>
    </row>
    <row r="47" spans="1:59" s="153" customFormat="1" ht="35.1" customHeight="1" thickBot="1">
      <c r="A47" s="197"/>
      <c r="B47" s="553"/>
      <c r="C47" s="664"/>
      <c r="D47" s="664"/>
      <c r="E47" s="665"/>
      <c r="F47" s="553"/>
      <c r="G47" s="994" t="s">
        <v>213</v>
      </c>
      <c r="H47" s="994"/>
      <c r="I47" s="994"/>
      <c r="J47" s="994"/>
      <c r="K47" s="994"/>
      <c r="L47" s="994"/>
      <c r="M47" s="994"/>
      <c r="N47" s="994"/>
      <c r="O47" s="994"/>
      <c r="P47" s="994"/>
      <c r="Q47" s="994"/>
      <c r="R47" s="994"/>
      <c r="S47" s="667"/>
      <c r="T47" s="995" t="s">
        <v>221</v>
      </c>
      <c r="U47" s="996"/>
      <c r="V47" s="997"/>
      <c r="W47" s="667"/>
      <c r="X47" s="21"/>
      <c r="Y47" s="155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5"/>
      <c r="AO47" s="456"/>
      <c r="AP47" s="457"/>
      <c r="AQ47" s="457"/>
      <c r="AR47" s="998" t="s">
        <v>148</v>
      </c>
      <c r="AS47" s="999"/>
      <c r="AT47" s="999"/>
      <c r="AU47" s="999"/>
      <c r="AV47" s="999"/>
      <c r="AW47" s="999"/>
      <c r="AX47" s="999"/>
      <c r="AY47" s="999"/>
      <c r="AZ47" s="999"/>
      <c r="BA47" s="999"/>
      <c r="BB47" s="1000"/>
      <c r="BC47" s="458" t="s">
        <v>182</v>
      </c>
      <c r="BD47" s="1001" t="s">
        <v>287</v>
      </c>
      <c r="BE47" s="1002"/>
      <c r="BF47" s="1003"/>
      <c r="BG47" s="197"/>
    </row>
    <row r="48" spans="1:59" ht="21.95" customHeight="1">
      <c r="A48" s="192"/>
      <c r="B48" s="500"/>
      <c r="C48" s="664"/>
      <c r="D48" s="664"/>
      <c r="E48" s="665"/>
      <c r="F48" s="500"/>
      <c r="G48" s="994"/>
      <c r="H48" s="994"/>
      <c r="I48" s="994"/>
      <c r="J48" s="994"/>
      <c r="K48" s="994"/>
      <c r="L48" s="994"/>
      <c r="M48" s="994"/>
      <c r="N48" s="994"/>
      <c r="O48" s="994"/>
      <c r="P48" s="994"/>
      <c r="Q48" s="994"/>
      <c r="R48" s="994"/>
      <c r="S48" s="669"/>
      <c r="T48" s="670">
        <f>SUM(T7:T45)</f>
        <v>0</v>
      </c>
      <c r="U48" s="671">
        <f>SUM(U7:U45)</f>
        <v>0</v>
      </c>
      <c r="V48" s="672">
        <f>SUM(V7:V45)</f>
        <v>0</v>
      </c>
      <c r="W48" s="669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456"/>
      <c r="AP48" s="457"/>
      <c r="AQ48" s="457"/>
      <c r="AR48" s="1018">
        <f t="shared" ref="AR48:BB48" si="24">COUNTIF(AR7:AR45,"●")</f>
        <v>0</v>
      </c>
      <c r="AS48" s="1020">
        <f t="shared" si="24"/>
        <v>0</v>
      </c>
      <c r="AT48" s="1022">
        <f t="shared" si="24"/>
        <v>0</v>
      </c>
      <c r="AU48" s="1022">
        <f t="shared" si="24"/>
        <v>0</v>
      </c>
      <c r="AV48" s="1022">
        <f t="shared" si="24"/>
        <v>0</v>
      </c>
      <c r="AW48" s="1010">
        <f t="shared" si="24"/>
        <v>0</v>
      </c>
      <c r="AX48" s="158">
        <f t="shared" si="24"/>
        <v>0</v>
      </c>
      <c r="AY48" s="25">
        <f t="shared" si="24"/>
        <v>0</v>
      </c>
      <c r="AZ48" s="25">
        <f t="shared" si="24"/>
        <v>0</v>
      </c>
      <c r="BA48" s="25">
        <f t="shared" si="24"/>
        <v>0</v>
      </c>
      <c r="BB48" s="26">
        <f t="shared" si="24"/>
        <v>0</v>
      </c>
      <c r="BC48" s="981">
        <f>SUM(BC7:BC45)</f>
        <v>0</v>
      </c>
      <c r="BD48" s="159">
        <f>SUM(BD7:BD45)</f>
        <v>0</v>
      </c>
      <c r="BE48" s="160">
        <f>SUM(BE7:BE45)</f>
        <v>0</v>
      </c>
      <c r="BF48" s="161">
        <f>SUM(BF7:BF45)</f>
        <v>0</v>
      </c>
      <c r="BG48" s="192"/>
    </row>
    <row r="49" spans="1:59" ht="21.95" customHeight="1" thickBot="1">
      <c r="A49" s="192"/>
      <c r="B49" s="500"/>
      <c r="C49" s="664"/>
      <c r="D49" s="664"/>
      <c r="E49" s="665"/>
      <c r="F49" s="500"/>
      <c r="G49" s="994"/>
      <c r="H49" s="994"/>
      <c r="I49" s="994"/>
      <c r="J49" s="994"/>
      <c r="K49" s="994"/>
      <c r="L49" s="994"/>
      <c r="M49" s="994"/>
      <c r="N49" s="994"/>
      <c r="O49" s="994"/>
      <c r="P49" s="994"/>
      <c r="Q49" s="994"/>
      <c r="R49" s="994"/>
      <c r="S49" s="669"/>
      <c r="T49" s="1012">
        <f>T48+U48+V48</f>
        <v>0</v>
      </c>
      <c r="U49" s="1013"/>
      <c r="V49" s="1014"/>
      <c r="W49" s="669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456"/>
      <c r="AP49" s="457"/>
      <c r="AQ49" s="457"/>
      <c r="AR49" s="1019"/>
      <c r="AS49" s="1021"/>
      <c r="AT49" s="1023"/>
      <c r="AU49" s="1023"/>
      <c r="AV49" s="1023"/>
      <c r="AW49" s="1011"/>
      <c r="AX49" s="1015">
        <f>SUM(AX48:BB48)</f>
        <v>0</v>
      </c>
      <c r="AY49" s="1016"/>
      <c r="AZ49" s="1016"/>
      <c r="BA49" s="1016"/>
      <c r="BB49" s="1017"/>
      <c r="BC49" s="982"/>
      <c r="BD49" s="989">
        <f>BD48+BE48+BF48</f>
        <v>0</v>
      </c>
      <c r="BE49" s="990"/>
      <c r="BF49" s="991"/>
      <c r="BG49" s="192"/>
    </row>
    <row r="50" spans="1:59" ht="11.1" customHeight="1">
      <c r="A50" s="192"/>
      <c r="B50" s="192"/>
      <c r="C50" s="198"/>
      <c r="D50" s="198"/>
      <c r="E50" s="199"/>
      <c r="F50" s="192"/>
      <c r="G50" s="200"/>
      <c r="H50" s="201"/>
      <c r="I50" s="201"/>
      <c r="J50" s="202"/>
      <c r="K50" s="202"/>
      <c r="L50" s="202"/>
      <c r="M50" s="199"/>
      <c r="N50" s="199"/>
      <c r="O50" s="203"/>
      <c r="P50" s="203"/>
      <c r="Q50" s="203"/>
      <c r="R50" s="203"/>
      <c r="S50" s="203"/>
      <c r="T50" s="203"/>
      <c r="U50" s="203"/>
      <c r="V50" s="194"/>
      <c r="W50" s="203"/>
      <c r="X50" s="203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  <c r="AN50" s="192"/>
      <c r="AO50" s="203"/>
      <c r="AP50" s="203"/>
      <c r="AQ50" s="192"/>
      <c r="AR50" s="192"/>
      <c r="AS50" s="192"/>
      <c r="AT50" s="192"/>
      <c r="AU50" s="192"/>
      <c r="AV50" s="192"/>
      <c r="AW50" s="192"/>
      <c r="AX50" s="192"/>
      <c r="AY50" s="192"/>
      <c r="AZ50" s="192"/>
      <c r="BA50" s="192"/>
      <c r="BB50" s="192"/>
      <c r="BC50" s="192"/>
      <c r="BD50" s="192"/>
      <c r="BE50" s="192"/>
      <c r="BF50" s="192"/>
      <c r="BG50" s="192"/>
    </row>
    <row r="51" spans="1:59" ht="15" customHeight="1">
      <c r="G51" s="2"/>
    </row>
    <row r="52" spans="1:59" ht="15" customHeight="1">
      <c r="G52" s="2"/>
    </row>
    <row r="53" spans="1:59" ht="15" customHeight="1">
      <c r="G53" s="2"/>
    </row>
    <row r="54" spans="1:59" ht="15" customHeight="1">
      <c r="G54" s="2"/>
    </row>
    <row r="55" spans="1:59" ht="15" customHeight="1">
      <c r="C55" s="153"/>
      <c r="D55" s="153"/>
      <c r="E55" s="206"/>
      <c r="G55" s="207"/>
      <c r="H55" s="206"/>
      <c r="I55" s="206"/>
      <c r="J55" s="206"/>
      <c r="K55" s="206"/>
      <c r="L55" s="206"/>
      <c r="M55" s="206"/>
      <c r="N55" s="206"/>
    </row>
    <row r="56" spans="1:59" ht="15" customHeight="1">
      <c r="G56" s="2"/>
    </row>
    <row r="57" spans="1:59" ht="15" customHeight="1">
      <c r="G57" s="2"/>
    </row>
    <row r="58" spans="1:59" ht="15" customHeight="1">
      <c r="G58" s="2"/>
    </row>
    <row r="59" spans="1:59" ht="15" customHeight="1">
      <c r="G59" s="2"/>
    </row>
    <row r="60" spans="1:59" ht="15" customHeight="1">
      <c r="G60" s="2"/>
    </row>
    <row r="61" spans="1:59" ht="15" customHeight="1">
      <c r="G61" s="2"/>
    </row>
    <row r="62" spans="1:59">
      <c r="G62" s="2"/>
    </row>
    <row r="63" spans="1:59">
      <c r="G63" s="2"/>
    </row>
  </sheetData>
  <mergeCells count="121">
    <mergeCell ref="P1:W1"/>
    <mergeCell ref="Y1:BG1"/>
    <mergeCell ref="B3:Q3"/>
    <mergeCell ref="R3:W3"/>
    <mergeCell ref="AO4:AP4"/>
    <mergeCell ref="AR4:BB4"/>
    <mergeCell ref="BD4:BF4"/>
    <mergeCell ref="I5:J5"/>
    <mergeCell ref="K5:L5"/>
    <mergeCell ref="S5:S6"/>
    <mergeCell ref="Y5:Z5"/>
    <mergeCell ref="AA5:AD5"/>
    <mergeCell ref="AE5:AI5"/>
    <mergeCell ref="AJ5:AL5"/>
    <mergeCell ref="N4:N5"/>
    <mergeCell ref="O4:O6"/>
    <mergeCell ref="P4:V4"/>
    <mergeCell ref="W4:W6"/>
    <mergeCell ref="BD6:BF6"/>
    <mergeCell ref="AO5:AO6"/>
    <mergeCell ref="AP5:AP6"/>
    <mergeCell ref="AS5:AW5"/>
    <mergeCell ref="AX5:BB5"/>
    <mergeCell ref="BC5:BC6"/>
    <mergeCell ref="B1:C1"/>
    <mergeCell ref="D1:E1"/>
    <mergeCell ref="G1:L1"/>
    <mergeCell ref="B7:C18"/>
    <mergeCell ref="I7:J7"/>
    <mergeCell ref="K7:L7"/>
    <mergeCell ref="I8:J8"/>
    <mergeCell ref="K8:L8"/>
    <mergeCell ref="I9:J9"/>
    <mergeCell ref="K17:L17"/>
    <mergeCell ref="I18:J18"/>
    <mergeCell ref="K18:L18"/>
    <mergeCell ref="D10:D18"/>
    <mergeCell ref="I12:J12"/>
    <mergeCell ref="K12:L12"/>
    <mergeCell ref="I13:J13"/>
    <mergeCell ref="K13:L13"/>
    <mergeCell ref="I14:J14"/>
    <mergeCell ref="K14:L14"/>
    <mergeCell ref="E12:E14"/>
    <mergeCell ref="I29:J29"/>
    <mergeCell ref="P6:R6"/>
    <mergeCell ref="T6:V6"/>
    <mergeCell ref="B4:C6"/>
    <mergeCell ref="D4:E6"/>
    <mergeCell ref="G4:G6"/>
    <mergeCell ref="E15:E18"/>
    <mergeCell ref="Y4:AL4"/>
    <mergeCell ref="AN4:AN6"/>
    <mergeCell ref="K9:L9"/>
    <mergeCell ref="I10:J10"/>
    <mergeCell ref="K10:L10"/>
    <mergeCell ref="I11:J11"/>
    <mergeCell ref="K11:L11"/>
    <mergeCell ref="D7:E9"/>
    <mergeCell ref="E10:E11"/>
    <mergeCell ref="H4:H6"/>
    <mergeCell ref="I4:L4"/>
    <mergeCell ref="M4:M5"/>
    <mergeCell ref="I15:J15"/>
    <mergeCell ref="K15:L15"/>
    <mergeCell ref="I16:J16"/>
    <mergeCell ref="K16:L16"/>
    <mergeCell ref="I17:J17"/>
    <mergeCell ref="K25:L25"/>
    <mergeCell ref="I26:J26"/>
    <mergeCell ref="K26:L26"/>
    <mergeCell ref="I22:J22"/>
    <mergeCell ref="K22:L22"/>
    <mergeCell ref="I23:J23"/>
    <mergeCell ref="K23:L23"/>
    <mergeCell ref="I24:J24"/>
    <mergeCell ref="K24:L24"/>
    <mergeCell ref="G47:R49"/>
    <mergeCell ref="T47:V47"/>
    <mergeCell ref="AR47:BB47"/>
    <mergeCell ref="T49:V49"/>
    <mergeCell ref="I41:J41"/>
    <mergeCell ref="I42:J42"/>
    <mergeCell ref="I43:J43"/>
    <mergeCell ref="I38:J38"/>
    <mergeCell ref="I39:J39"/>
    <mergeCell ref="I40:J40"/>
    <mergeCell ref="BD47:BF47"/>
    <mergeCell ref="AR48:AR49"/>
    <mergeCell ref="AS48:AS49"/>
    <mergeCell ref="AT48:AT49"/>
    <mergeCell ref="AU48:AU49"/>
    <mergeCell ref="AV48:AV49"/>
    <mergeCell ref="AW48:AW49"/>
    <mergeCell ref="BC48:BC49"/>
    <mergeCell ref="AX49:BB49"/>
    <mergeCell ref="BD49:BF49"/>
    <mergeCell ref="D19:E21"/>
    <mergeCell ref="I19:J19"/>
    <mergeCell ref="I21:J21"/>
    <mergeCell ref="K21:L21"/>
    <mergeCell ref="B19:C45"/>
    <mergeCell ref="D22:E37"/>
    <mergeCell ref="I45:J45"/>
    <mergeCell ref="D38:D45"/>
    <mergeCell ref="E38:E45"/>
    <mergeCell ref="I44:J44"/>
    <mergeCell ref="I36:J36"/>
    <mergeCell ref="K37:L37"/>
    <mergeCell ref="K33:L33"/>
    <mergeCell ref="K34:L34"/>
    <mergeCell ref="I35:J35"/>
    <mergeCell ref="K35:L35"/>
    <mergeCell ref="I31:J31"/>
    <mergeCell ref="K31:L31"/>
    <mergeCell ref="I32:J32"/>
    <mergeCell ref="I30:J30"/>
    <mergeCell ref="K30:L30"/>
    <mergeCell ref="K27:L27"/>
    <mergeCell ref="K28:L28"/>
    <mergeCell ref="I25:J25"/>
  </mergeCells>
  <phoneticPr fontId="3"/>
  <conditionalFormatting sqref="AO7:AO18 AO22:AO44">
    <cfRule type="cellIs" dxfId="9" priority="4" stopIfTrue="1" operator="notBetween">
      <formula>100</formula>
      <formula>0</formula>
    </cfRule>
  </conditionalFormatting>
  <conditionalFormatting sqref="AO45">
    <cfRule type="cellIs" dxfId="8" priority="3" stopIfTrue="1" operator="notBetween">
      <formula>100</formula>
      <formula>0</formula>
    </cfRule>
  </conditionalFormatting>
  <conditionalFormatting sqref="AO19:AO21">
    <cfRule type="cellIs" dxfId="7" priority="1" stopIfTrue="1" operator="notBetween">
      <formula>100</formula>
      <formula>0</formula>
    </cfRule>
  </conditionalFormatting>
  <printOptions horizontalCentered="1"/>
  <pageMargins left="0.79000000000000015" right="0.79000000000000015" top="0.79000000000000015" bottom="0.79000000000000015" header="0.39000000000000007" footer="0.39000000000000007"/>
  <pageSetup paperSize="9" scale="66" orientation="portrait" horizontalDpi="4294967292" verticalDpi="4294967292"/>
  <ignoredErrors>
    <ignoredError sqref="M32 M38 M4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63"/>
  <sheetViews>
    <sheetView showGridLines="0" showZeros="0" topLeftCell="M4" zoomScale="80" zoomScaleNormal="80" zoomScaleSheetLayoutView="100" workbookViewId="0">
      <selection activeCell="AO7" sqref="AO7:AO45"/>
    </sheetView>
  </sheetViews>
  <sheetFormatPr defaultColWidth="8.625" defaultRowHeight="12"/>
  <cols>
    <col min="1" max="1" width="1.875" style="2" customWidth="1"/>
    <col min="2" max="3" width="2.875" style="2" customWidth="1"/>
    <col min="4" max="4" width="5.125" style="2" customWidth="1"/>
    <col min="5" max="5" width="4.5" style="2" customWidth="1"/>
    <col min="6" max="6" width="0.625" style="2" customWidth="1"/>
    <col min="7" max="7" width="21.875" style="208" customWidth="1"/>
    <col min="8" max="12" width="3.625" style="2" customWidth="1"/>
    <col min="13" max="18" width="5.875" style="2" customWidth="1"/>
    <col min="19" max="19" width="7.375" style="2" customWidth="1"/>
    <col min="20" max="21" width="5.875" style="2" customWidth="1"/>
    <col min="22" max="22" width="5.875" style="205" customWidth="1"/>
    <col min="23" max="23" width="5.125" style="2" customWidth="1"/>
    <col min="24" max="24" width="1.5" style="2" customWidth="1"/>
    <col min="25" max="39" width="3.625" style="196" customWidth="1"/>
    <col min="40" max="40" width="6.125" style="2" customWidth="1"/>
    <col min="41" max="41" width="7.375" style="2" customWidth="1"/>
    <col min="42" max="43" width="6.5" style="2" customWidth="1"/>
    <col min="44" max="44" width="2.875" style="2" customWidth="1"/>
    <col min="45" max="55" width="3.375" style="2" customWidth="1"/>
    <col min="56" max="59" width="7.375" style="2" customWidth="1"/>
    <col min="60" max="60" width="1.875" style="2" customWidth="1"/>
    <col min="61" max="16384" width="8.625" style="2"/>
  </cols>
  <sheetData>
    <row r="1" spans="1:59" ht="35.1" customHeight="1">
      <c r="B1" s="825" t="s">
        <v>106</v>
      </c>
      <c r="C1" s="826"/>
      <c r="D1" s="827"/>
      <c r="E1" s="828"/>
      <c r="F1" s="3"/>
      <c r="G1" s="829" t="s">
        <v>134</v>
      </c>
      <c r="H1" s="830"/>
      <c r="I1" s="830"/>
      <c r="J1" s="830"/>
      <c r="K1" s="830"/>
      <c r="L1" s="831"/>
      <c r="M1" s="164"/>
      <c r="N1" s="164"/>
      <c r="O1" s="165"/>
      <c r="P1" s="832" t="s">
        <v>280</v>
      </c>
      <c r="Q1" s="832"/>
      <c r="R1" s="832"/>
      <c r="S1" s="832"/>
      <c r="T1" s="832"/>
      <c r="U1" s="832"/>
      <c r="V1" s="832"/>
      <c r="W1" s="832"/>
      <c r="X1" s="1"/>
      <c r="Y1" s="833" t="s">
        <v>228</v>
      </c>
      <c r="Z1" s="833"/>
      <c r="AA1" s="833"/>
      <c r="AB1" s="833"/>
      <c r="AC1" s="833"/>
      <c r="AD1" s="833"/>
      <c r="AE1" s="833"/>
      <c r="AF1" s="833"/>
      <c r="AG1" s="833"/>
      <c r="AH1" s="833"/>
      <c r="AI1" s="833"/>
      <c r="AJ1" s="833"/>
      <c r="AK1" s="833"/>
      <c r="AL1" s="833"/>
      <c r="AM1" s="833"/>
      <c r="AN1" s="833"/>
      <c r="AO1" s="833"/>
      <c r="AP1" s="833"/>
      <c r="AQ1" s="833"/>
      <c r="AR1" s="833"/>
      <c r="AS1" s="833"/>
      <c r="AT1" s="833"/>
      <c r="AU1" s="833"/>
      <c r="AV1" s="833"/>
      <c r="AW1" s="833"/>
      <c r="AX1" s="833"/>
      <c r="AY1" s="833"/>
      <c r="AZ1" s="833"/>
      <c r="BA1" s="833"/>
      <c r="BB1" s="833"/>
      <c r="BC1" s="833"/>
      <c r="BD1" s="833"/>
      <c r="BE1" s="833"/>
      <c r="BF1" s="833"/>
      <c r="BG1" s="833"/>
    </row>
    <row r="2" spans="1:59" ht="11.1" customHeight="1">
      <c r="A2" s="192"/>
      <c r="B2" s="192"/>
      <c r="C2" s="192"/>
      <c r="D2" s="192"/>
      <c r="E2" s="192"/>
      <c r="F2" s="192"/>
      <c r="G2" s="193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4"/>
      <c r="W2" s="192"/>
      <c r="X2" s="192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</row>
    <row r="3" spans="1:59" ht="33" customHeight="1" thickBot="1">
      <c r="A3" s="192"/>
      <c r="B3" s="834" t="s">
        <v>271</v>
      </c>
      <c r="C3" s="834"/>
      <c r="D3" s="834"/>
      <c r="E3" s="834"/>
      <c r="F3" s="834"/>
      <c r="G3" s="834"/>
      <c r="H3" s="834"/>
      <c r="I3" s="834"/>
      <c r="J3" s="834"/>
      <c r="K3" s="834"/>
      <c r="L3" s="834"/>
      <c r="M3" s="834"/>
      <c r="N3" s="834"/>
      <c r="O3" s="834"/>
      <c r="P3" s="834"/>
      <c r="Q3" s="834"/>
      <c r="R3" s="835" t="s">
        <v>279</v>
      </c>
      <c r="S3" s="835"/>
      <c r="T3" s="835"/>
      <c r="U3" s="835"/>
      <c r="V3" s="835"/>
      <c r="W3" s="835"/>
      <c r="X3" s="1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O3" s="1"/>
      <c r="AP3" s="1"/>
      <c r="BD3" s="1"/>
      <c r="BG3" s="192"/>
    </row>
    <row r="4" spans="1:59" ht="35.1" customHeight="1">
      <c r="A4" s="192"/>
      <c r="B4" s="861" t="s">
        <v>188</v>
      </c>
      <c r="C4" s="862"/>
      <c r="D4" s="867" t="s">
        <v>189</v>
      </c>
      <c r="E4" s="868"/>
      <c r="F4" s="500"/>
      <c r="G4" s="873" t="s">
        <v>46</v>
      </c>
      <c r="H4" s="876" t="s">
        <v>47</v>
      </c>
      <c r="I4" s="903" t="s">
        <v>152</v>
      </c>
      <c r="J4" s="904"/>
      <c r="K4" s="904"/>
      <c r="L4" s="905"/>
      <c r="M4" s="906" t="s">
        <v>183</v>
      </c>
      <c r="N4" s="892" t="s">
        <v>184</v>
      </c>
      <c r="O4" s="894" t="s">
        <v>107</v>
      </c>
      <c r="P4" s="897" t="s">
        <v>38</v>
      </c>
      <c r="Q4" s="898"/>
      <c r="R4" s="898"/>
      <c r="S4" s="898"/>
      <c r="T4" s="898"/>
      <c r="U4" s="898"/>
      <c r="V4" s="899"/>
      <c r="W4" s="894" t="s">
        <v>229</v>
      </c>
      <c r="X4" s="4"/>
      <c r="Y4" s="900" t="s">
        <v>231</v>
      </c>
      <c r="Z4" s="901"/>
      <c r="AA4" s="901"/>
      <c r="AB4" s="901"/>
      <c r="AC4" s="901"/>
      <c r="AD4" s="901"/>
      <c r="AE4" s="901"/>
      <c r="AF4" s="901"/>
      <c r="AG4" s="901"/>
      <c r="AH4" s="901"/>
      <c r="AI4" s="901"/>
      <c r="AJ4" s="901"/>
      <c r="AK4" s="901"/>
      <c r="AL4" s="902"/>
      <c r="AM4" s="5"/>
      <c r="AN4" s="844" t="s">
        <v>67</v>
      </c>
      <c r="AO4" s="836" t="s">
        <v>68</v>
      </c>
      <c r="AP4" s="837"/>
      <c r="AR4" s="838" t="s">
        <v>88</v>
      </c>
      <c r="AS4" s="839"/>
      <c r="AT4" s="839"/>
      <c r="AU4" s="839"/>
      <c r="AV4" s="839"/>
      <c r="AW4" s="839"/>
      <c r="AX4" s="839"/>
      <c r="AY4" s="839"/>
      <c r="AZ4" s="839"/>
      <c r="BA4" s="839"/>
      <c r="BB4" s="840"/>
      <c r="BC4" s="163"/>
      <c r="BD4" s="841" t="s">
        <v>222</v>
      </c>
      <c r="BE4" s="842"/>
      <c r="BF4" s="843"/>
      <c r="BG4" s="192"/>
    </row>
    <row r="5" spans="1:59" ht="174" customHeight="1">
      <c r="A5" s="192"/>
      <c r="B5" s="863"/>
      <c r="C5" s="864"/>
      <c r="D5" s="869"/>
      <c r="E5" s="870"/>
      <c r="F5" s="500"/>
      <c r="G5" s="874"/>
      <c r="H5" s="877"/>
      <c r="I5" s="879" t="s">
        <v>176</v>
      </c>
      <c r="J5" s="880"/>
      <c r="K5" s="879" t="s">
        <v>36</v>
      </c>
      <c r="L5" s="880"/>
      <c r="M5" s="907"/>
      <c r="N5" s="893"/>
      <c r="O5" s="895"/>
      <c r="P5" s="501" t="s">
        <v>145</v>
      </c>
      <c r="Q5" s="502" t="s">
        <v>69</v>
      </c>
      <c r="R5" s="503" t="s">
        <v>30</v>
      </c>
      <c r="S5" s="881" t="s">
        <v>67</v>
      </c>
      <c r="T5" s="504" t="s">
        <v>74</v>
      </c>
      <c r="U5" s="505" t="s">
        <v>31</v>
      </c>
      <c r="V5" s="506" t="s">
        <v>32</v>
      </c>
      <c r="W5" s="895"/>
      <c r="X5" s="4"/>
      <c r="Y5" s="883" t="s">
        <v>37</v>
      </c>
      <c r="Z5" s="884"/>
      <c r="AA5" s="885" t="s">
        <v>92</v>
      </c>
      <c r="AB5" s="886"/>
      <c r="AC5" s="886"/>
      <c r="AD5" s="884"/>
      <c r="AE5" s="885" t="s">
        <v>93</v>
      </c>
      <c r="AF5" s="887"/>
      <c r="AG5" s="887"/>
      <c r="AH5" s="887"/>
      <c r="AI5" s="888"/>
      <c r="AJ5" s="889" t="s">
        <v>91</v>
      </c>
      <c r="AK5" s="890"/>
      <c r="AL5" s="891"/>
      <c r="AM5" s="6"/>
      <c r="AN5" s="845"/>
      <c r="AO5" s="850" t="s">
        <v>108</v>
      </c>
      <c r="AP5" s="852" t="s">
        <v>220</v>
      </c>
      <c r="AR5" s="7" t="s">
        <v>109</v>
      </c>
      <c r="AS5" s="854" t="s">
        <v>110</v>
      </c>
      <c r="AT5" s="855"/>
      <c r="AU5" s="855"/>
      <c r="AV5" s="855"/>
      <c r="AW5" s="856"/>
      <c r="AX5" s="857" t="s">
        <v>163</v>
      </c>
      <c r="AY5" s="857"/>
      <c r="AZ5" s="857"/>
      <c r="BA5" s="857"/>
      <c r="BB5" s="858"/>
      <c r="BC5" s="859" t="s">
        <v>111</v>
      </c>
      <c r="BD5" s="459" t="s">
        <v>74</v>
      </c>
      <c r="BE5" s="460" t="s">
        <v>31</v>
      </c>
      <c r="BF5" s="461" t="s">
        <v>32</v>
      </c>
      <c r="BG5" s="192"/>
    </row>
    <row r="6" spans="1:59" ht="35.1" customHeight="1" thickBot="1">
      <c r="A6" s="192"/>
      <c r="B6" s="865"/>
      <c r="C6" s="866"/>
      <c r="D6" s="871"/>
      <c r="E6" s="872"/>
      <c r="F6" s="500"/>
      <c r="G6" s="875"/>
      <c r="H6" s="878"/>
      <c r="I6" s="507" t="s">
        <v>18</v>
      </c>
      <c r="J6" s="508" t="s">
        <v>20</v>
      </c>
      <c r="K6" s="507" t="s">
        <v>18</v>
      </c>
      <c r="L6" s="508" t="s">
        <v>20</v>
      </c>
      <c r="M6" s="509" t="s">
        <v>112</v>
      </c>
      <c r="N6" s="509" t="s">
        <v>112</v>
      </c>
      <c r="O6" s="896"/>
      <c r="P6" s="908" t="s">
        <v>116</v>
      </c>
      <c r="Q6" s="909"/>
      <c r="R6" s="909"/>
      <c r="S6" s="882"/>
      <c r="T6" s="910" t="s">
        <v>185</v>
      </c>
      <c r="U6" s="911"/>
      <c r="V6" s="912"/>
      <c r="W6" s="896"/>
      <c r="X6" s="4"/>
      <c r="Y6" s="8" t="s">
        <v>117</v>
      </c>
      <c r="Z6" s="9" t="s">
        <v>118</v>
      </c>
      <c r="AA6" s="10" t="s">
        <v>119</v>
      </c>
      <c r="AB6" s="11" t="s">
        <v>120</v>
      </c>
      <c r="AC6" s="11" t="s">
        <v>121</v>
      </c>
      <c r="AD6" s="9" t="s">
        <v>133</v>
      </c>
      <c r="AE6" s="10" t="s">
        <v>193</v>
      </c>
      <c r="AF6" s="463" t="s">
        <v>237</v>
      </c>
      <c r="AG6" s="463" t="s">
        <v>238</v>
      </c>
      <c r="AH6" s="463" t="s">
        <v>239</v>
      </c>
      <c r="AI6" s="464" t="s">
        <v>240</v>
      </c>
      <c r="AJ6" s="10" t="s">
        <v>194</v>
      </c>
      <c r="AK6" s="11" t="s">
        <v>195</v>
      </c>
      <c r="AL6" s="12" t="s">
        <v>196</v>
      </c>
      <c r="AM6" s="5"/>
      <c r="AN6" s="846"/>
      <c r="AO6" s="851"/>
      <c r="AP6" s="853"/>
      <c r="AR6" s="13"/>
      <c r="AS6" s="14" t="s">
        <v>197</v>
      </c>
      <c r="AT6" s="15" t="s">
        <v>198</v>
      </c>
      <c r="AU6" s="16" t="s">
        <v>199</v>
      </c>
      <c r="AV6" s="16" t="s">
        <v>200</v>
      </c>
      <c r="AW6" s="16" t="s">
        <v>201</v>
      </c>
      <c r="AX6" s="17" t="s">
        <v>2</v>
      </c>
      <c r="AY6" s="15" t="s">
        <v>203</v>
      </c>
      <c r="AZ6" s="15" t="s">
        <v>61</v>
      </c>
      <c r="BA6" s="15" t="s">
        <v>62</v>
      </c>
      <c r="BB6" s="18" t="s">
        <v>204</v>
      </c>
      <c r="BC6" s="860"/>
      <c r="BD6" s="847" t="s">
        <v>224</v>
      </c>
      <c r="BE6" s="848"/>
      <c r="BF6" s="849"/>
      <c r="BG6" s="192"/>
    </row>
    <row r="7" spans="1:59" ht="17.100000000000001" customHeight="1">
      <c r="A7" s="192"/>
      <c r="B7" s="913" t="s">
        <v>22</v>
      </c>
      <c r="C7" s="914"/>
      <c r="D7" s="919" t="s">
        <v>250</v>
      </c>
      <c r="E7" s="920"/>
      <c r="F7" s="500"/>
      <c r="G7" s="510" t="s">
        <v>23</v>
      </c>
      <c r="H7" s="511">
        <f>SUM(I7:L7)</f>
        <v>2</v>
      </c>
      <c r="I7" s="923">
        <v>2</v>
      </c>
      <c r="J7" s="924"/>
      <c r="K7" s="923"/>
      <c r="L7" s="924"/>
      <c r="M7" s="512">
        <f>H7*30</f>
        <v>60</v>
      </c>
      <c r="N7" s="513">
        <f>M7*45/60</f>
        <v>45</v>
      </c>
      <c r="O7" s="514" t="s">
        <v>137</v>
      </c>
      <c r="P7" s="515" t="s">
        <v>64</v>
      </c>
      <c r="Q7" s="516"/>
      <c r="R7" s="517"/>
      <c r="S7" s="518" t="s">
        <v>191</v>
      </c>
      <c r="T7" s="519" t="str">
        <f>IF($W7="○",$N7,"")</f>
        <v/>
      </c>
      <c r="U7" s="520"/>
      <c r="V7" s="521"/>
      <c r="W7" s="522" t="str">
        <f t="shared" ref="W7:W45" si="0">IF(AO7&gt;=60,"○","")</f>
        <v/>
      </c>
      <c r="X7" s="21"/>
      <c r="Y7" s="22"/>
      <c r="Z7" s="23"/>
      <c r="AA7" s="24"/>
      <c r="AB7" s="25"/>
      <c r="AC7" s="25"/>
      <c r="AD7" s="23"/>
      <c r="AE7" s="24" t="s">
        <v>191</v>
      </c>
      <c r="AF7" s="25"/>
      <c r="AG7" s="25"/>
      <c r="AH7" s="25"/>
      <c r="AI7" s="23" t="s">
        <v>1</v>
      </c>
      <c r="AJ7" s="24"/>
      <c r="AK7" s="25"/>
      <c r="AL7" s="26"/>
      <c r="AM7" s="27"/>
      <c r="AN7" s="28" t="s">
        <v>191</v>
      </c>
      <c r="AO7" s="166"/>
      <c r="AP7" s="435">
        <f t="shared" ref="AP7:AP45" si="1">M7</f>
        <v>60</v>
      </c>
      <c r="AR7" s="29" t="str">
        <f>IF(ISNUMBER($AO7),IF(AND($AO7&gt;=60,$AO7&lt;=100),"●",""),"")</f>
        <v/>
      </c>
      <c r="AS7" s="30"/>
      <c r="AT7" s="31"/>
      <c r="AU7" s="32"/>
      <c r="AV7" s="32"/>
      <c r="AW7" s="32"/>
      <c r="AX7" s="30"/>
      <c r="AY7" s="31"/>
      <c r="AZ7" s="31"/>
      <c r="BA7" s="31"/>
      <c r="BB7" s="33"/>
      <c r="BC7" s="185" t="str">
        <f t="shared" ref="BC7:BC45" si="2">IF(ISNUMBER($AO7),IF(AND($AO7&gt;=60,$AO7&lt;=100),$H7,""),"")</f>
        <v/>
      </c>
      <c r="BD7" s="34" t="str">
        <f>IF(ISNUMBER($AO7),IF(AND($AO7&gt;=60,$AO7&lt;=100),$AP7*45/60,""),"")</f>
        <v/>
      </c>
      <c r="BE7" s="19"/>
      <c r="BF7" s="20"/>
      <c r="BG7" s="192"/>
    </row>
    <row r="8" spans="1:59" ht="17.100000000000001" customHeight="1">
      <c r="A8" s="192"/>
      <c r="B8" s="915"/>
      <c r="C8" s="916"/>
      <c r="D8" s="921"/>
      <c r="E8" s="922"/>
      <c r="F8" s="500"/>
      <c r="G8" s="523" t="s">
        <v>8</v>
      </c>
      <c r="H8" s="524">
        <f t="shared" ref="H8:H45" si="3">SUM(I8:L8)</f>
        <v>2</v>
      </c>
      <c r="I8" s="925">
        <v>2</v>
      </c>
      <c r="J8" s="926"/>
      <c r="K8" s="925"/>
      <c r="L8" s="926"/>
      <c r="M8" s="525">
        <f>H8*30</f>
        <v>60</v>
      </c>
      <c r="N8" s="526">
        <f t="shared" ref="N8:N45" si="4">M8*45/60</f>
        <v>45</v>
      </c>
      <c r="O8" s="527" t="s">
        <v>137</v>
      </c>
      <c r="P8" s="528" t="s">
        <v>191</v>
      </c>
      <c r="Q8" s="529"/>
      <c r="R8" s="530"/>
      <c r="S8" s="531" t="s">
        <v>191</v>
      </c>
      <c r="T8" s="532" t="str">
        <f t="shared" ref="T8:T18" si="5">IF($W8="○",$N8,"")</f>
        <v/>
      </c>
      <c r="U8" s="533"/>
      <c r="V8" s="534"/>
      <c r="W8" s="535" t="str">
        <f t="shared" si="0"/>
        <v/>
      </c>
      <c r="X8" s="21"/>
      <c r="Y8" s="37"/>
      <c r="Z8" s="38"/>
      <c r="AA8" s="39"/>
      <c r="AB8" s="40"/>
      <c r="AC8" s="40"/>
      <c r="AD8" s="38"/>
      <c r="AE8" s="39" t="s">
        <v>0</v>
      </c>
      <c r="AF8" s="40"/>
      <c r="AG8" s="40"/>
      <c r="AH8" s="40" t="s">
        <v>1</v>
      </c>
      <c r="AI8" s="38"/>
      <c r="AJ8" s="39"/>
      <c r="AK8" s="40"/>
      <c r="AL8" s="41"/>
      <c r="AM8" s="27"/>
      <c r="AN8" s="42" t="s">
        <v>191</v>
      </c>
      <c r="AO8" s="168"/>
      <c r="AP8" s="436">
        <f t="shared" si="1"/>
        <v>60</v>
      </c>
      <c r="AR8" s="43" t="str">
        <f>IF(ISNUMBER($AO8),IF(AND($AO8&gt;=60,$AO8&lt;=100),"●",""),"")</f>
        <v/>
      </c>
      <c r="AS8" s="44"/>
      <c r="AT8" s="45"/>
      <c r="AU8" s="46"/>
      <c r="AV8" s="46"/>
      <c r="AW8" s="46"/>
      <c r="AX8" s="47"/>
      <c r="AY8" s="48"/>
      <c r="AZ8" s="48"/>
      <c r="BA8" s="48"/>
      <c r="BB8" s="49"/>
      <c r="BC8" s="186" t="str">
        <f t="shared" si="2"/>
        <v/>
      </c>
      <c r="BD8" s="50" t="str">
        <f t="shared" ref="BD8:BD18" si="6">IF(ISNUMBER($AO8),IF(AND($AO8&gt;=60,$AO8&lt;=100),$AP8*45/60,""),"")</f>
        <v/>
      </c>
      <c r="BE8" s="35"/>
      <c r="BF8" s="36"/>
      <c r="BG8" s="192"/>
    </row>
    <row r="9" spans="1:59" ht="17.100000000000001" customHeight="1">
      <c r="A9" s="192"/>
      <c r="B9" s="915"/>
      <c r="C9" s="916"/>
      <c r="D9" s="921"/>
      <c r="E9" s="922"/>
      <c r="F9" s="500"/>
      <c r="G9" s="536" t="s">
        <v>9</v>
      </c>
      <c r="H9" s="524">
        <f t="shared" si="3"/>
        <v>2</v>
      </c>
      <c r="I9" s="927"/>
      <c r="J9" s="928"/>
      <c r="K9" s="927">
        <v>2</v>
      </c>
      <c r="L9" s="928"/>
      <c r="M9" s="537">
        <f>H9*30</f>
        <v>60</v>
      </c>
      <c r="N9" s="538">
        <f t="shared" si="4"/>
        <v>45</v>
      </c>
      <c r="O9" s="539" t="s">
        <v>137</v>
      </c>
      <c r="P9" s="540" t="s">
        <v>191</v>
      </c>
      <c r="Q9" s="529"/>
      <c r="R9" s="530"/>
      <c r="S9" s="531" t="s">
        <v>191</v>
      </c>
      <c r="T9" s="541" t="str">
        <f t="shared" si="5"/>
        <v/>
      </c>
      <c r="U9" s="542"/>
      <c r="V9" s="543"/>
      <c r="W9" s="544" t="str">
        <f t="shared" si="0"/>
        <v/>
      </c>
      <c r="X9" s="21"/>
      <c r="Y9" s="128"/>
      <c r="Z9" s="129"/>
      <c r="AA9" s="131"/>
      <c r="AB9" s="130"/>
      <c r="AC9" s="130"/>
      <c r="AD9" s="129"/>
      <c r="AE9" s="131" t="s">
        <v>0</v>
      </c>
      <c r="AF9" s="130"/>
      <c r="AG9" s="130"/>
      <c r="AH9" s="130" t="s">
        <v>1</v>
      </c>
      <c r="AI9" s="129"/>
      <c r="AJ9" s="131"/>
      <c r="AK9" s="130"/>
      <c r="AL9" s="132"/>
      <c r="AM9" s="27"/>
      <c r="AN9" s="42" t="s">
        <v>191</v>
      </c>
      <c r="AO9" s="168"/>
      <c r="AP9" s="480">
        <f t="shared" si="1"/>
        <v>60</v>
      </c>
      <c r="AR9" s="482" t="str">
        <f>IF(ISNUMBER($AO9),IF(AND($AO9&gt;=60,$AO9&lt;=100),"●",""),"")</f>
        <v/>
      </c>
      <c r="AS9" s="47"/>
      <c r="AT9" s="45"/>
      <c r="AU9" s="122"/>
      <c r="AV9" s="122"/>
      <c r="AW9" s="122"/>
      <c r="AX9" s="47"/>
      <c r="AY9" s="48"/>
      <c r="AZ9" s="48"/>
      <c r="BA9" s="48"/>
      <c r="BB9" s="49"/>
      <c r="BC9" s="190" t="str">
        <f t="shared" si="2"/>
        <v/>
      </c>
      <c r="BD9" s="483" t="str">
        <f t="shared" si="6"/>
        <v/>
      </c>
      <c r="BE9" s="477"/>
      <c r="BF9" s="473"/>
      <c r="BG9" s="192"/>
    </row>
    <row r="10" spans="1:59" ht="17.100000000000001" customHeight="1">
      <c r="A10" s="192"/>
      <c r="B10" s="915"/>
      <c r="C10" s="916"/>
      <c r="D10" s="929" t="s">
        <v>251</v>
      </c>
      <c r="E10" s="932" t="s">
        <v>242</v>
      </c>
      <c r="F10" s="545"/>
      <c r="G10" s="510" t="s">
        <v>24</v>
      </c>
      <c r="H10" s="546">
        <f t="shared" si="3"/>
        <v>2</v>
      </c>
      <c r="I10" s="923">
        <v>2</v>
      </c>
      <c r="J10" s="924"/>
      <c r="K10" s="923"/>
      <c r="L10" s="924"/>
      <c r="M10" s="512">
        <f>H10*30</f>
        <v>60</v>
      </c>
      <c r="N10" s="513">
        <f t="shared" si="4"/>
        <v>45</v>
      </c>
      <c r="O10" s="514" t="s">
        <v>137</v>
      </c>
      <c r="P10" s="547" t="s">
        <v>130</v>
      </c>
      <c r="Q10" s="548"/>
      <c r="R10" s="549"/>
      <c r="S10" s="518" t="s">
        <v>171</v>
      </c>
      <c r="T10" s="550" t="str">
        <f t="shared" si="5"/>
        <v/>
      </c>
      <c r="U10" s="551"/>
      <c r="V10" s="552"/>
      <c r="W10" s="522" t="str">
        <f t="shared" si="0"/>
        <v/>
      </c>
      <c r="X10" s="21"/>
      <c r="Y10" s="78"/>
      <c r="Z10" s="79"/>
      <c r="AA10" s="80"/>
      <c r="AB10" s="81"/>
      <c r="AC10" s="81"/>
      <c r="AD10" s="79"/>
      <c r="AE10" s="80" t="s">
        <v>0</v>
      </c>
      <c r="AF10" s="81"/>
      <c r="AG10" s="81"/>
      <c r="AH10" s="81" t="s">
        <v>1</v>
      </c>
      <c r="AI10" s="79"/>
      <c r="AJ10" s="80"/>
      <c r="AK10" s="81"/>
      <c r="AL10" s="82"/>
      <c r="AM10" s="27"/>
      <c r="AN10" s="28" t="s">
        <v>171</v>
      </c>
      <c r="AO10" s="481"/>
      <c r="AP10" s="435">
        <f t="shared" si="1"/>
        <v>60</v>
      </c>
      <c r="AR10" s="136"/>
      <c r="AS10" s="84"/>
      <c r="AT10" s="484" t="str">
        <f>IF(ISNUMBER($AO10),IF(AND($AO10&gt;=60,$AO10&lt;=100),"●",""),"")</f>
        <v/>
      </c>
      <c r="AU10" s="103"/>
      <c r="AV10" s="103"/>
      <c r="AW10" s="103"/>
      <c r="AX10" s="84"/>
      <c r="AY10" s="85"/>
      <c r="AZ10" s="85"/>
      <c r="BA10" s="85"/>
      <c r="BB10" s="104"/>
      <c r="BC10" s="188" t="str">
        <f t="shared" si="2"/>
        <v/>
      </c>
      <c r="BD10" s="485" t="str">
        <f t="shared" si="6"/>
        <v/>
      </c>
      <c r="BE10" s="478"/>
      <c r="BF10" s="479"/>
      <c r="BG10" s="192"/>
    </row>
    <row r="11" spans="1:59" ht="17.100000000000001" customHeight="1">
      <c r="A11" s="192"/>
      <c r="B11" s="915"/>
      <c r="C11" s="916"/>
      <c r="D11" s="930"/>
      <c r="E11" s="933"/>
      <c r="F11" s="553"/>
      <c r="G11" s="523" t="s">
        <v>177</v>
      </c>
      <c r="H11" s="554">
        <f t="shared" si="3"/>
        <v>2</v>
      </c>
      <c r="I11" s="925">
        <v>2</v>
      </c>
      <c r="J11" s="926"/>
      <c r="K11" s="925"/>
      <c r="L11" s="926"/>
      <c r="M11" s="525">
        <f>H11*30</f>
        <v>60</v>
      </c>
      <c r="N11" s="526">
        <f t="shared" si="4"/>
        <v>45</v>
      </c>
      <c r="O11" s="527" t="s">
        <v>137</v>
      </c>
      <c r="P11" s="528" t="s">
        <v>10</v>
      </c>
      <c r="Q11" s="555"/>
      <c r="R11" s="556"/>
      <c r="S11" s="557" t="s">
        <v>171</v>
      </c>
      <c r="T11" s="532" t="str">
        <f t="shared" si="5"/>
        <v/>
      </c>
      <c r="U11" s="533"/>
      <c r="V11" s="534"/>
      <c r="W11" s="535" t="str">
        <f t="shared" si="0"/>
        <v/>
      </c>
      <c r="X11" s="21"/>
      <c r="Y11" s="37"/>
      <c r="Z11" s="38"/>
      <c r="AA11" s="39"/>
      <c r="AB11" s="40"/>
      <c r="AC11" s="40"/>
      <c r="AD11" s="38"/>
      <c r="AE11" s="39"/>
      <c r="AF11" s="40"/>
      <c r="AG11" s="40"/>
      <c r="AH11" s="40" t="s">
        <v>1</v>
      </c>
      <c r="AI11" s="38"/>
      <c r="AJ11" s="39"/>
      <c r="AK11" s="40"/>
      <c r="AL11" s="41"/>
      <c r="AM11" s="27"/>
      <c r="AN11" s="52" t="s">
        <v>171</v>
      </c>
      <c r="AO11" s="170"/>
      <c r="AP11" s="436">
        <f t="shared" si="1"/>
        <v>60</v>
      </c>
      <c r="AR11" s="53"/>
      <c r="AS11" s="44"/>
      <c r="AT11" s="54" t="str">
        <f>IF(ISNUMBER($AO11),IF(AND($AO11&gt;=60,$AO11&lt;=100),"●",""),"")</f>
        <v/>
      </c>
      <c r="AU11" s="46"/>
      <c r="AV11" s="46"/>
      <c r="AW11" s="46"/>
      <c r="AX11" s="44"/>
      <c r="AY11" s="55"/>
      <c r="AZ11" s="55"/>
      <c r="BA11" s="55"/>
      <c r="BB11" s="56"/>
      <c r="BC11" s="186" t="str">
        <f t="shared" si="2"/>
        <v/>
      </c>
      <c r="BD11" s="50" t="str">
        <f t="shared" si="6"/>
        <v/>
      </c>
      <c r="BE11" s="35"/>
      <c r="BF11" s="36"/>
      <c r="BG11" s="192"/>
    </row>
    <row r="12" spans="1:59" ht="17.100000000000001" customHeight="1">
      <c r="A12" s="192"/>
      <c r="B12" s="915"/>
      <c r="C12" s="916"/>
      <c r="D12" s="930"/>
      <c r="E12" s="934" t="s">
        <v>242</v>
      </c>
      <c r="F12" s="553"/>
      <c r="G12" s="523" t="s">
        <v>175</v>
      </c>
      <c r="H12" s="554">
        <f t="shared" si="3"/>
        <v>2</v>
      </c>
      <c r="I12" s="925">
        <v>2</v>
      </c>
      <c r="J12" s="926"/>
      <c r="K12" s="925"/>
      <c r="L12" s="926"/>
      <c r="M12" s="525">
        <f t="shared" ref="M12:M41" si="7">H12*30</f>
        <v>60</v>
      </c>
      <c r="N12" s="526">
        <f t="shared" si="4"/>
        <v>45</v>
      </c>
      <c r="O12" s="527" t="s">
        <v>137</v>
      </c>
      <c r="P12" s="528" t="s">
        <v>11</v>
      </c>
      <c r="Q12" s="555"/>
      <c r="R12" s="556"/>
      <c r="S12" s="557" t="s">
        <v>172</v>
      </c>
      <c r="T12" s="532" t="str">
        <f t="shared" si="5"/>
        <v/>
      </c>
      <c r="U12" s="533"/>
      <c r="V12" s="534"/>
      <c r="W12" s="535" t="str">
        <f t="shared" si="0"/>
        <v/>
      </c>
      <c r="X12" s="21"/>
      <c r="Y12" s="37"/>
      <c r="Z12" s="38"/>
      <c r="AA12" s="39"/>
      <c r="AB12" s="40"/>
      <c r="AC12" s="40"/>
      <c r="AD12" s="38"/>
      <c r="AE12" s="39"/>
      <c r="AF12" s="40" t="s">
        <v>0</v>
      </c>
      <c r="AG12" s="40"/>
      <c r="AH12" s="40"/>
      <c r="AI12" s="38"/>
      <c r="AJ12" s="39"/>
      <c r="AK12" s="40"/>
      <c r="AL12" s="41"/>
      <c r="AM12" s="27"/>
      <c r="AN12" s="52" t="s">
        <v>172</v>
      </c>
      <c r="AO12" s="170"/>
      <c r="AP12" s="436">
        <f t="shared" si="1"/>
        <v>60</v>
      </c>
      <c r="AR12" s="53"/>
      <c r="AS12" s="44"/>
      <c r="AT12" s="55"/>
      <c r="AU12" s="57" t="str">
        <f>IF(ISNUMBER($AO12),IF(AND($AO12&gt;=60,$AO12&lt;=100),"●",""),"")</f>
        <v/>
      </c>
      <c r="AV12" s="46"/>
      <c r="AW12" s="46"/>
      <c r="AX12" s="44"/>
      <c r="AY12" s="55"/>
      <c r="AZ12" s="55"/>
      <c r="BA12" s="55"/>
      <c r="BB12" s="56"/>
      <c r="BC12" s="186" t="str">
        <f t="shared" si="2"/>
        <v/>
      </c>
      <c r="BD12" s="50" t="str">
        <f t="shared" si="6"/>
        <v/>
      </c>
      <c r="BE12" s="35"/>
      <c r="BF12" s="36"/>
      <c r="BG12" s="192"/>
    </row>
    <row r="13" spans="1:59" ht="17.100000000000001" customHeight="1">
      <c r="A13" s="192"/>
      <c r="B13" s="915"/>
      <c r="C13" s="916"/>
      <c r="D13" s="930"/>
      <c r="E13" s="935"/>
      <c r="F13" s="553"/>
      <c r="G13" s="523" t="s">
        <v>142</v>
      </c>
      <c r="H13" s="554">
        <f t="shared" si="3"/>
        <v>2</v>
      </c>
      <c r="I13" s="925">
        <v>2</v>
      </c>
      <c r="J13" s="926"/>
      <c r="K13" s="925"/>
      <c r="L13" s="926"/>
      <c r="M13" s="525">
        <f t="shared" si="7"/>
        <v>60</v>
      </c>
      <c r="N13" s="526">
        <f t="shared" si="4"/>
        <v>45</v>
      </c>
      <c r="O13" s="527" t="s">
        <v>137</v>
      </c>
      <c r="P13" s="528" t="s">
        <v>131</v>
      </c>
      <c r="Q13" s="555"/>
      <c r="R13" s="556"/>
      <c r="S13" s="557" t="s">
        <v>172</v>
      </c>
      <c r="T13" s="532" t="str">
        <f t="shared" si="5"/>
        <v/>
      </c>
      <c r="U13" s="533"/>
      <c r="V13" s="534"/>
      <c r="W13" s="535" t="str">
        <f t="shared" si="0"/>
        <v/>
      </c>
      <c r="X13" s="21"/>
      <c r="Y13" s="37"/>
      <c r="Z13" s="38"/>
      <c r="AA13" s="39"/>
      <c r="AB13" s="40"/>
      <c r="AC13" s="40"/>
      <c r="AD13" s="38"/>
      <c r="AE13" s="39" t="s">
        <v>1</v>
      </c>
      <c r="AF13" s="40"/>
      <c r="AG13" s="40"/>
      <c r="AH13" s="40"/>
      <c r="AI13" s="38"/>
      <c r="AJ13" s="39"/>
      <c r="AK13" s="40"/>
      <c r="AL13" s="41"/>
      <c r="AM13" s="27"/>
      <c r="AN13" s="52" t="s">
        <v>172</v>
      </c>
      <c r="AO13" s="170"/>
      <c r="AP13" s="436">
        <f t="shared" si="1"/>
        <v>60</v>
      </c>
      <c r="AR13" s="53"/>
      <c r="AS13" s="44"/>
      <c r="AT13" s="55"/>
      <c r="AU13" s="57" t="str">
        <f>IF(ISNUMBER($AO13),IF(AND($AO13&gt;=60,$AO13&lt;=100),"●",""),"")</f>
        <v/>
      </c>
      <c r="AV13" s="46"/>
      <c r="AW13" s="46"/>
      <c r="AX13" s="44"/>
      <c r="AY13" s="55"/>
      <c r="AZ13" s="55"/>
      <c r="BA13" s="55"/>
      <c r="BB13" s="56"/>
      <c r="BC13" s="186" t="str">
        <f t="shared" si="2"/>
        <v/>
      </c>
      <c r="BD13" s="50" t="str">
        <f t="shared" si="6"/>
        <v/>
      </c>
      <c r="BE13" s="35"/>
      <c r="BF13" s="36"/>
      <c r="BG13" s="192"/>
    </row>
    <row r="14" spans="1:59" ht="17.100000000000001" customHeight="1">
      <c r="A14" s="192"/>
      <c r="B14" s="915"/>
      <c r="C14" s="916"/>
      <c r="D14" s="930"/>
      <c r="E14" s="933"/>
      <c r="F14" s="553"/>
      <c r="G14" s="523" t="s">
        <v>16</v>
      </c>
      <c r="H14" s="554">
        <f t="shared" si="3"/>
        <v>2</v>
      </c>
      <c r="I14" s="925">
        <v>2</v>
      </c>
      <c r="J14" s="926"/>
      <c r="K14" s="925"/>
      <c r="L14" s="926"/>
      <c r="M14" s="525">
        <f t="shared" si="7"/>
        <v>60</v>
      </c>
      <c r="N14" s="526">
        <f t="shared" si="4"/>
        <v>45</v>
      </c>
      <c r="O14" s="527" t="s">
        <v>137</v>
      </c>
      <c r="P14" s="528" t="s">
        <v>131</v>
      </c>
      <c r="Q14" s="555"/>
      <c r="R14" s="556"/>
      <c r="S14" s="557" t="s">
        <v>172</v>
      </c>
      <c r="T14" s="532" t="str">
        <f t="shared" si="5"/>
        <v/>
      </c>
      <c r="U14" s="533"/>
      <c r="V14" s="534"/>
      <c r="W14" s="535" t="str">
        <f t="shared" si="0"/>
        <v/>
      </c>
      <c r="X14" s="21"/>
      <c r="Y14" s="37"/>
      <c r="Z14" s="38"/>
      <c r="AA14" s="39"/>
      <c r="AB14" s="40"/>
      <c r="AC14" s="40"/>
      <c r="AD14" s="38"/>
      <c r="AE14" s="39"/>
      <c r="AF14" s="40" t="s">
        <v>138</v>
      </c>
      <c r="AG14" s="40"/>
      <c r="AH14" s="40"/>
      <c r="AI14" s="38"/>
      <c r="AJ14" s="39"/>
      <c r="AK14" s="40"/>
      <c r="AL14" s="41"/>
      <c r="AM14" s="27"/>
      <c r="AN14" s="52" t="s">
        <v>172</v>
      </c>
      <c r="AO14" s="170"/>
      <c r="AP14" s="436">
        <f t="shared" si="1"/>
        <v>60</v>
      </c>
      <c r="AR14" s="53"/>
      <c r="AS14" s="44"/>
      <c r="AT14" s="55"/>
      <c r="AU14" s="57" t="str">
        <f>IF(ISNUMBER($AO14),IF(AND($AO14&gt;=60,$AO14&lt;=100),"●",""),"")</f>
        <v/>
      </c>
      <c r="AV14" s="46"/>
      <c r="AW14" s="46"/>
      <c r="AX14" s="44"/>
      <c r="AY14" s="55"/>
      <c r="AZ14" s="55"/>
      <c r="BA14" s="55"/>
      <c r="BB14" s="56"/>
      <c r="BC14" s="186" t="str">
        <f t="shared" si="2"/>
        <v/>
      </c>
      <c r="BD14" s="50" t="str">
        <f t="shared" si="6"/>
        <v/>
      </c>
      <c r="BE14" s="35"/>
      <c r="BF14" s="36"/>
      <c r="BG14" s="192"/>
    </row>
    <row r="15" spans="1:59" ht="17.100000000000001" customHeight="1">
      <c r="A15" s="192"/>
      <c r="B15" s="915"/>
      <c r="C15" s="916"/>
      <c r="D15" s="930"/>
      <c r="E15" s="934" t="s">
        <v>243</v>
      </c>
      <c r="F15" s="553"/>
      <c r="G15" s="523" t="s">
        <v>141</v>
      </c>
      <c r="H15" s="554">
        <f t="shared" si="3"/>
        <v>2</v>
      </c>
      <c r="I15" s="925"/>
      <c r="J15" s="926"/>
      <c r="K15" s="925">
        <v>2</v>
      </c>
      <c r="L15" s="926"/>
      <c r="M15" s="525">
        <f t="shared" si="7"/>
        <v>60</v>
      </c>
      <c r="N15" s="526">
        <f t="shared" si="4"/>
        <v>45</v>
      </c>
      <c r="O15" s="527" t="s">
        <v>137</v>
      </c>
      <c r="P15" s="528" t="s">
        <v>211</v>
      </c>
      <c r="Q15" s="555"/>
      <c r="R15" s="556"/>
      <c r="S15" s="557" t="s">
        <v>173</v>
      </c>
      <c r="T15" s="532" t="str">
        <f t="shared" si="5"/>
        <v/>
      </c>
      <c r="U15" s="533"/>
      <c r="V15" s="534"/>
      <c r="W15" s="535" t="str">
        <f t="shared" si="0"/>
        <v/>
      </c>
      <c r="X15" s="21"/>
      <c r="Y15" s="37"/>
      <c r="Z15" s="38"/>
      <c r="AA15" s="39"/>
      <c r="AB15" s="40"/>
      <c r="AC15" s="40"/>
      <c r="AD15" s="38"/>
      <c r="AE15" s="39"/>
      <c r="AF15" s="40"/>
      <c r="AG15" s="40"/>
      <c r="AH15" s="40" t="s">
        <v>1</v>
      </c>
      <c r="AI15" s="38"/>
      <c r="AJ15" s="39"/>
      <c r="AK15" s="40"/>
      <c r="AL15" s="41"/>
      <c r="AM15" s="27"/>
      <c r="AN15" s="52" t="s">
        <v>173</v>
      </c>
      <c r="AO15" s="170"/>
      <c r="AP15" s="436">
        <f t="shared" si="1"/>
        <v>60</v>
      </c>
      <c r="AR15" s="53"/>
      <c r="AS15" s="58" t="str">
        <f>IF(ISNUMBER($AO15),IF(AND($AO15&gt;=60,$AO15&lt;=100),"●",""),"")</f>
        <v/>
      </c>
      <c r="AT15" s="55"/>
      <c r="AU15" s="46"/>
      <c r="AV15" s="46"/>
      <c r="AW15" s="46"/>
      <c r="AX15" s="44"/>
      <c r="AY15" s="55"/>
      <c r="AZ15" s="55"/>
      <c r="BA15" s="55"/>
      <c r="BB15" s="56"/>
      <c r="BC15" s="186" t="str">
        <f t="shared" si="2"/>
        <v/>
      </c>
      <c r="BD15" s="50" t="str">
        <f t="shared" si="6"/>
        <v/>
      </c>
      <c r="BE15" s="35"/>
      <c r="BF15" s="36"/>
      <c r="BG15" s="192"/>
    </row>
    <row r="16" spans="1:59" ht="17.100000000000001" customHeight="1">
      <c r="A16" s="192"/>
      <c r="B16" s="915"/>
      <c r="C16" s="916"/>
      <c r="D16" s="930"/>
      <c r="E16" s="935"/>
      <c r="F16" s="553"/>
      <c r="G16" s="523" t="s">
        <v>12</v>
      </c>
      <c r="H16" s="558">
        <f t="shared" si="3"/>
        <v>2</v>
      </c>
      <c r="I16" s="925"/>
      <c r="J16" s="926"/>
      <c r="K16" s="937">
        <v>2</v>
      </c>
      <c r="L16" s="926"/>
      <c r="M16" s="525">
        <f t="shared" si="7"/>
        <v>60</v>
      </c>
      <c r="N16" s="526">
        <f t="shared" si="4"/>
        <v>45</v>
      </c>
      <c r="O16" s="527" t="s">
        <v>137</v>
      </c>
      <c r="P16" s="528" t="s">
        <v>132</v>
      </c>
      <c r="Q16" s="555"/>
      <c r="R16" s="556"/>
      <c r="S16" s="557" t="s">
        <v>173</v>
      </c>
      <c r="T16" s="532" t="str">
        <f t="shared" si="5"/>
        <v/>
      </c>
      <c r="U16" s="533"/>
      <c r="V16" s="534"/>
      <c r="W16" s="535" t="str">
        <f t="shared" si="0"/>
        <v/>
      </c>
      <c r="X16" s="21"/>
      <c r="Y16" s="37"/>
      <c r="Z16" s="38"/>
      <c r="AA16" s="39"/>
      <c r="AB16" s="40"/>
      <c r="AC16" s="40"/>
      <c r="AD16" s="38"/>
      <c r="AE16" s="39" t="s">
        <v>1</v>
      </c>
      <c r="AF16" s="40"/>
      <c r="AG16" s="40"/>
      <c r="AH16" s="40"/>
      <c r="AI16" s="38"/>
      <c r="AJ16" s="39"/>
      <c r="AK16" s="40"/>
      <c r="AL16" s="41"/>
      <c r="AM16" s="27"/>
      <c r="AN16" s="52" t="s">
        <v>173</v>
      </c>
      <c r="AO16" s="170"/>
      <c r="AP16" s="436">
        <f t="shared" si="1"/>
        <v>60</v>
      </c>
      <c r="AR16" s="53"/>
      <c r="AS16" s="58" t="str">
        <f>IF(ISNUMBER($AO16),IF(AND($AO16&gt;=60,$AO16&lt;=100),"●",""),"")</f>
        <v/>
      </c>
      <c r="AT16" s="55"/>
      <c r="AU16" s="46"/>
      <c r="AV16" s="46"/>
      <c r="AW16" s="46"/>
      <c r="AX16" s="44"/>
      <c r="AY16" s="55"/>
      <c r="AZ16" s="55"/>
      <c r="BA16" s="55"/>
      <c r="BB16" s="56"/>
      <c r="BC16" s="186" t="str">
        <f t="shared" si="2"/>
        <v/>
      </c>
      <c r="BD16" s="50" t="str">
        <f t="shared" si="6"/>
        <v/>
      </c>
      <c r="BE16" s="35"/>
      <c r="BF16" s="36"/>
      <c r="BG16" s="192"/>
    </row>
    <row r="17" spans="1:59" ht="17.100000000000001" customHeight="1">
      <c r="A17" s="192"/>
      <c r="B17" s="915"/>
      <c r="C17" s="916"/>
      <c r="D17" s="930"/>
      <c r="E17" s="935"/>
      <c r="F17" s="553"/>
      <c r="G17" s="523" t="s">
        <v>143</v>
      </c>
      <c r="H17" s="558">
        <f t="shared" si="3"/>
        <v>2</v>
      </c>
      <c r="I17" s="925"/>
      <c r="J17" s="926"/>
      <c r="K17" s="937">
        <v>2</v>
      </c>
      <c r="L17" s="926"/>
      <c r="M17" s="525">
        <f t="shared" si="7"/>
        <v>60</v>
      </c>
      <c r="N17" s="526">
        <f t="shared" si="4"/>
        <v>45</v>
      </c>
      <c r="O17" s="527" t="s">
        <v>137</v>
      </c>
      <c r="P17" s="528" t="s">
        <v>132</v>
      </c>
      <c r="Q17" s="555"/>
      <c r="R17" s="556"/>
      <c r="S17" s="557" t="s">
        <v>173</v>
      </c>
      <c r="T17" s="532" t="str">
        <f t="shared" si="5"/>
        <v/>
      </c>
      <c r="U17" s="533"/>
      <c r="V17" s="534"/>
      <c r="W17" s="535" t="str">
        <f t="shared" si="0"/>
        <v/>
      </c>
      <c r="X17" s="21"/>
      <c r="Y17" s="37"/>
      <c r="Z17" s="38"/>
      <c r="AA17" s="39"/>
      <c r="AB17" s="40"/>
      <c r="AC17" s="40"/>
      <c r="AD17" s="38"/>
      <c r="AE17" s="39" t="s">
        <v>191</v>
      </c>
      <c r="AF17" s="40"/>
      <c r="AG17" s="40"/>
      <c r="AH17" s="40"/>
      <c r="AI17" s="38"/>
      <c r="AJ17" s="39"/>
      <c r="AK17" s="40"/>
      <c r="AL17" s="41"/>
      <c r="AM17" s="27"/>
      <c r="AN17" s="52" t="s">
        <v>173</v>
      </c>
      <c r="AO17" s="170"/>
      <c r="AP17" s="436">
        <f t="shared" si="1"/>
        <v>60</v>
      </c>
      <c r="AR17" s="53"/>
      <c r="AS17" s="58" t="str">
        <f>IF(ISNUMBER($AO17),IF(AND($AO17&gt;=60,$AO17&lt;=100),"●",""),"")</f>
        <v/>
      </c>
      <c r="AT17" s="55"/>
      <c r="AU17" s="46"/>
      <c r="AV17" s="46"/>
      <c r="AW17" s="46"/>
      <c r="AX17" s="44"/>
      <c r="AY17" s="55"/>
      <c r="AZ17" s="55"/>
      <c r="BA17" s="55"/>
      <c r="BB17" s="56"/>
      <c r="BC17" s="186" t="str">
        <f t="shared" si="2"/>
        <v/>
      </c>
      <c r="BD17" s="50" t="str">
        <f t="shared" si="6"/>
        <v/>
      </c>
      <c r="BE17" s="35"/>
      <c r="BF17" s="36"/>
      <c r="BG17" s="192"/>
    </row>
    <row r="18" spans="1:59" ht="17.100000000000001" customHeight="1">
      <c r="A18" s="192"/>
      <c r="B18" s="917"/>
      <c r="C18" s="918"/>
      <c r="D18" s="931"/>
      <c r="E18" s="936"/>
      <c r="F18" s="553"/>
      <c r="G18" s="559" t="s">
        <v>144</v>
      </c>
      <c r="H18" s="560">
        <f t="shared" si="3"/>
        <v>2</v>
      </c>
      <c r="I18" s="938"/>
      <c r="J18" s="939"/>
      <c r="K18" s="938">
        <v>2</v>
      </c>
      <c r="L18" s="939"/>
      <c r="M18" s="561">
        <f t="shared" si="7"/>
        <v>60</v>
      </c>
      <c r="N18" s="562">
        <f t="shared" si="4"/>
        <v>45</v>
      </c>
      <c r="O18" s="563" t="s">
        <v>53</v>
      </c>
      <c r="P18" s="564" t="s">
        <v>132</v>
      </c>
      <c r="Q18" s="565"/>
      <c r="R18" s="566"/>
      <c r="S18" s="567" t="s">
        <v>173</v>
      </c>
      <c r="T18" s="568" t="str">
        <f t="shared" si="5"/>
        <v/>
      </c>
      <c r="U18" s="569"/>
      <c r="V18" s="570"/>
      <c r="W18" s="571" t="str">
        <f t="shared" si="0"/>
        <v/>
      </c>
      <c r="X18" s="21"/>
      <c r="Y18" s="61"/>
      <c r="Z18" s="62"/>
      <c r="AA18" s="63"/>
      <c r="AB18" s="64"/>
      <c r="AC18" s="64"/>
      <c r="AD18" s="62"/>
      <c r="AE18" s="63"/>
      <c r="AF18" s="64" t="s">
        <v>0</v>
      </c>
      <c r="AG18" s="64"/>
      <c r="AH18" s="64"/>
      <c r="AI18" s="62"/>
      <c r="AJ18" s="63"/>
      <c r="AK18" s="64"/>
      <c r="AL18" s="65"/>
      <c r="AM18" s="27"/>
      <c r="AN18" s="66" t="s">
        <v>173</v>
      </c>
      <c r="AO18" s="171"/>
      <c r="AP18" s="437">
        <f t="shared" si="1"/>
        <v>60</v>
      </c>
      <c r="AR18" s="67"/>
      <c r="AS18" s="68" t="str">
        <f>IF(ISNUMBER($AO18),IF(AND($AO18&gt;=60,$AO18&lt;=100),"●",""),"")</f>
        <v/>
      </c>
      <c r="AT18" s="69"/>
      <c r="AU18" s="70"/>
      <c r="AV18" s="70"/>
      <c r="AW18" s="70"/>
      <c r="AX18" s="71"/>
      <c r="AY18" s="69"/>
      <c r="AZ18" s="69"/>
      <c r="BA18" s="69"/>
      <c r="BB18" s="72"/>
      <c r="BC18" s="187" t="str">
        <f t="shared" si="2"/>
        <v/>
      </c>
      <c r="BD18" s="73" t="str">
        <f t="shared" si="6"/>
        <v/>
      </c>
      <c r="BE18" s="59"/>
      <c r="BF18" s="60"/>
      <c r="BG18" s="192"/>
    </row>
    <row r="19" spans="1:59" ht="17.100000000000001" customHeight="1">
      <c r="A19" s="192"/>
      <c r="B19" s="950" t="s">
        <v>17</v>
      </c>
      <c r="C19" s="951"/>
      <c r="D19" s="956" t="s">
        <v>253</v>
      </c>
      <c r="E19" s="957"/>
      <c r="F19" s="500"/>
      <c r="G19" s="572" t="s">
        <v>122</v>
      </c>
      <c r="H19" s="512">
        <f t="shared" si="3"/>
        <v>4</v>
      </c>
      <c r="I19" s="944">
        <v>4</v>
      </c>
      <c r="J19" s="945"/>
      <c r="K19" s="573"/>
      <c r="L19" s="574"/>
      <c r="M19" s="512">
        <f t="shared" si="7"/>
        <v>120</v>
      </c>
      <c r="N19" s="513">
        <f t="shared" si="4"/>
        <v>90</v>
      </c>
      <c r="O19" s="514" t="s">
        <v>25</v>
      </c>
      <c r="P19" s="575" t="s">
        <v>191</v>
      </c>
      <c r="Q19" s="548"/>
      <c r="R19" s="549" t="s">
        <v>191</v>
      </c>
      <c r="S19" s="518" t="s">
        <v>191</v>
      </c>
      <c r="T19" s="576"/>
      <c r="U19" s="577"/>
      <c r="V19" s="578" t="str">
        <f t="shared" ref="V19:V21" si="8">IF($W19="○",$N19,"")</f>
        <v/>
      </c>
      <c r="W19" s="579" t="str">
        <f t="shared" si="0"/>
        <v/>
      </c>
      <c r="X19" s="499"/>
      <c r="Y19" s="78" t="s">
        <v>191</v>
      </c>
      <c r="Z19" s="79"/>
      <c r="AA19" s="101"/>
      <c r="AB19" s="81" t="s">
        <v>58</v>
      </c>
      <c r="AC19" s="81" t="s">
        <v>58</v>
      </c>
      <c r="AD19" s="79"/>
      <c r="AE19" s="80"/>
      <c r="AF19" s="81"/>
      <c r="AG19" s="81"/>
      <c r="AH19" s="81"/>
      <c r="AI19" s="79"/>
      <c r="AJ19" s="80"/>
      <c r="AK19" s="81" t="s">
        <v>58</v>
      </c>
      <c r="AL19" s="82"/>
      <c r="AM19" s="27"/>
      <c r="AN19" s="83" t="s">
        <v>191</v>
      </c>
      <c r="AO19" s="474"/>
      <c r="AP19" s="438">
        <f t="shared" si="1"/>
        <v>120</v>
      </c>
      <c r="AR19" s="475" t="str">
        <f t="shared" ref="AR19:AR37" si="9">IF(ISNUMBER($AO19),IF(AND($AO19&gt;=60,$AO19&lt;=100),"●",""),"")</f>
        <v/>
      </c>
      <c r="AS19" s="476"/>
      <c r="AT19" s="85"/>
      <c r="AU19" s="103"/>
      <c r="AV19" s="103"/>
      <c r="AW19" s="103"/>
      <c r="AX19" s="84"/>
      <c r="AY19" s="85"/>
      <c r="AZ19" s="85"/>
      <c r="BA19" s="85"/>
      <c r="BB19" s="104"/>
      <c r="BC19" s="188" t="str">
        <f t="shared" si="2"/>
        <v/>
      </c>
      <c r="BD19" s="105"/>
      <c r="BE19" s="85"/>
      <c r="BF19" s="135" t="str">
        <f t="shared" ref="BF19:BF21" si="10">IF(ISNUMBER($AO19),IF(AND($AO19&gt;=60,$AO19&lt;=100),$AP19*45/60,""),"")</f>
        <v/>
      </c>
      <c r="BG19" s="192"/>
    </row>
    <row r="20" spans="1:59" ht="17.100000000000001" customHeight="1">
      <c r="A20" s="192"/>
      <c r="B20" s="952"/>
      <c r="C20" s="953"/>
      <c r="D20" s="958"/>
      <c r="E20" s="959"/>
      <c r="F20" s="500"/>
      <c r="G20" s="580" t="s">
        <v>123</v>
      </c>
      <c r="H20" s="525">
        <f t="shared" si="3"/>
        <v>3</v>
      </c>
      <c r="I20" s="581"/>
      <c r="J20" s="582"/>
      <c r="K20" s="583">
        <v>3</v>
      </c>
      <c r="L20" s="584"/>
      <c r="M20" s="525">
        <f>H20*30</f>
        <v>90</v>
      </c>
      <c r="N20" s="526">
        <f t="shared" si="4"/>
        <v>67.5</v>
      </c>
      <c r="O20" s="527" t="s">
        <v>25</v>
      </c>
      <c r="P20" s="585" t="s">
        <v>191</v>
      </c>
      <c r="Q20" s="555"/>
      <c r="R20" s="556" t="s">
        <v>191</v>
      </c>
      <c r="S20" s="557" t="s">
        <v>191</v>
      </c>
      <c r="T20" s="586"/>
      <c r="U20" s="587"/>
      <c r="V20" s="588" t="str">
        <f t="shared" si="8"/>
        <v/>
      </c>
      <c r="W20" s="589" t="str">
        <f t="shared" si="0"/>
        <v/>
      </c>
      <c r="X20" s="499"/>
      <c r="Y20" s="37" t="s">
        <v>191</v>
      </c>
      <c r="Z20" s="38"/>
      <c r="AA20" s="106"/>
      <c r="AB20" s="40" t="s">
        <v>58</v>
      </c>
      <c r="AC20" s="40" t="s">
        <v>58</v>
      </c>
      <c r="AD20" s="38"/>
      <c r="AE20" s="39"/>
      <c r="AF20" s="40"/>
      <c r="AG20" s="40"/>
      <c r="AH20" s="40"/>
      <c r="AI20" s="38"/>
      <c r="AJ20" s="39"/>
      <c r="AK20" s="40" t="s">
        <v>58</v>
      </c>
      <c r="AL20" s="41"/>
      <c r="AM20" s="27"/>
      <c r="AN20" s="89" t="s">
        <v>191</v>
      </c>
      <c r="AO20" s="182"/>
      <c r="AP20" s="439">
        <f t="shared" si="1"/>
        <v>90</v>
      </c>
      <c r="AR20" s="113" t="str">
        <f t="shared" si="9"/>
        <v/>
      </c>
      <c r="AS20" s="114"/>
      <c r="AT20" s="55"/>
      <c r="AU20" s="46"/>
      <c r="AV20" s="46"/>
      <c r="AW20" s="46"/>
      <c r="AX20" s="44"/>
      <c r="AY20" s="55"/>
      <c r="AZ20" s="55"/>
      <c r="BA20" s="55"/>
      <c r="BB20" s="56"/>
      <c r="BC20" s="190" t="str">
        <f t="shared" si="2"/>
        <v/>
      </c>
      <c r="BD20" s="112"/>
      <c r="BE20" s="55"/>
      <c r="BF20" s="115" t="str">
        <f t="shared" si="10"/>
        <v/>
      </c>
      <c r="BG20" s="192"/>
    </row>
    <row r="21" spans="1:59" ht="17.100000000000001" customHeight="1">
      <c r="A21" s="192"/>
      <c r="B21" s="952"/>
      <c r="C21" s="953"/>
      <c r="D21" s="960"/>
      <c r="E21" s="961"/>
      <c r="F21" s="500"/>
      <c r="G21" s="590" t="s">
        <v>41</v>
      </c>
      <c r="H21" s="561">
        <f t="shared" si="3"/>
        <v>10</v>
      </c>
      <c r="I21" s="942"/>
      <c r="J21" s="962"/>
      <c r="K21" s="942">
        <v>10</v>
      </c>
      <c r="L21" s="962"/>
      <c r="M21" s="561">
        <f t="shared" ref="M21" si="11">H21*30</f>
        <v>300</v>
      </c>
      <c r="N21" s="562">
        <f t="shared" si="4"/>
        <v>225</v>
      </c>
      <c r="O21" s="563" t="s">
        <v>25</v>
      </c>
      <c r="P21" s="591" t="s">
        <v>191</v>
      </c>
      <c r="Q21" s="565"/>
      <c r="R21" s="566" t="s">
        <v>191</v>
      </c>
      <c r="S21" s="592" t="s">
        <v>191</v>
      </c>
      <c r="T21" s="593"/>
      <c r="U21" s="594"/>
      <c r="V21" s="595" t="str">
        <f t="shared" si="8"/>
        <v/>
      </c>
      <c r="W21" s="596" t="str">
        <f t="shared" si="0"/>
        <v/>
      </c>
      <c r="X21" s="499"/>
      <c r="Y21" s="61" t="s">
        <v>58</v>
      </c>
      <c r="Z21" s="62" t="s">
        <v>58</v>
      </c>
      <c r="AA21" s="491"/>
      <c r="AB21" s="64" t="s">
        <v>58</v>
      </c>
      <c r="AC21" s="64" t="s">
        <v>58</v>
      </c>
      <c r="AD21" s="62" t="s">
        <v>58</v>
      </c>
      <c r="AE21" s="63"/>
      <c r="AF21" s="64"/>
      <c r="AG21" s="64"/>
      <c r="AH21" s="64"/>
      <c r="AI21" s="62" t="s">
        <v>58</v>
      </c>
      <c r="AJ21" s="63"/>
      <c r="AK21" s="64" t="s">
        <v>58</v>
      </c>
      <c r="AL21" s="65" t="s">
        <v>58</v>
      </c>
      <c r="AM21" s="27"/>
      <c r="AN21" s="492" t="s">
        <v>191</v>
      </c>
      <c r="AO21" s="493"/>
      <c r="AP21" s="440">
        <f t="shared" si="1"/>
        <v>300</v>
      </c>
      <c r="AR21" s="97" t="str">
        <f t="shared" si="9"/>
        <v/>
      </c>
      <c r="AS21" s="71"/>
      <c r="AT21" s="69"/>
      <c r="AU21" s="70"/>
      <c r="AV21" s="70"/>
      <c r="AW21" s="70"/>
      <c r="AX21" s="71"/>
      <c r="AY21" s="69"/>
      <c r="AZ21" s="69"/>
      <c r="BA21" s="69"/>
      <c r="BB21" s="72"/>
      <c r="BC21" s="187" t="str">
        <f t="shared" si="2"/>
        <v/>
      </c>
      <c r="BD21" s="133"/>
      <c r="BE21" s="69"/>
      <c r="BF21" s="134" t="str">
        <f t="shared" si="10"/>
        <v/>
      </c>
      <c r="BG21" s="192"/>
    </row>
    <row r="22" spans="1:59" ht="17.100000000000001" customHeight="1">
      <c r="A22" s="192"/>
      <c r="B22" s="952"/>
      <c r="C22" s="953"/>
      <c r="D22" s="963" t="s">
        <v>250</v>
      </c>
      <c r="E22" s="964"/>
      <c r="F22" s="553"/>
      <c r="G22" s="597" t="s">
        <v>52</v>
      </c>
      <c r="H22" s="598">
        <f t="shared" si="3"/>
        <v>2</v>
      </c>
      <c r="I22" s="969">
        <v>2</v>
      </c>
      <c r="J22" s="970"/>
      <c r="K22" s="969"/>
      <c r="L22" s="970"/>
      <c r="M22" s="599">
        <f t="shared" si="7"/>
        <v>60</v>
      </c>
      <c r="N22" s="600">
        <f t="shared" si="4"/>
        <v>45</v>
      </c>
      <c r="O22" s="601" t="s">
        <v>178</v>
      </c>
      <c r="P22" s="602" t="s">
        <v>64</v>
      </c>
      <c r="Q22" s="603" t="s">
        <v>0</v>
      </c>
      <c r="R22" s="604"/>
      <c r="S22" s="605" t="s">
        <v>191</v>
      </c>
      <c r="T22" s="606"/>
      <c r="U22" s="607" t="str">
        <f t="shared" ref="U22:U27" si="12">IF($W22="○",$N22,"")</f>
        <v/>
      </c>
      <c r="V22" s="608"/>
      <c r="W22" s="609" t="str">
        <f t="shared" si="0"/>
        <v/>
      </c>
      <c r="X22" s="77"/>
      <c r="Y22" s="303"/>
      <c r="Z22" s="232"/>
      <c r="AA22" s="231" t="s">
        <v>1</v>
      </c>
      <c r="AB22" s="327"/>
      <c r="AC22" s="327"/>
      <c r="AD22" s="232"/>
      <c r="AE22" s="231"/>
      <c r="AF22" s="327"/>
      <c r="AG22" s="327"/>
      <c r="AH22" s="327"/>
      <c r="AI22" s="232"/>
      <c r="AJ22" s="231"/>
      <c r="AK22" s="327"/>
      <c r="AL22" s="352"/>
      <c r="AM22" s="27"/>
      <c r="AN22" s="107" t="s">
        <v>191</v>
      </c>
      <c r="AO22" s="180"/>
      <c r="AP22" s="441">
        <f t="shared" si="1"/>
        <v>60</v>
      </c>
      <c r="AQ22" s="153"/>
      <c r="AR22" s="494" t="str">
        <f t="shared" si="9"/>
        <v/>
      </c>
      <c r="AS22" s="495"/>
      <c r="AT22" s="110"/>
      <c r="AU22" s="496"/>
      <c r="AV22" s="496"/>
      <c r="AW22" s="496"/>
      <c r="AX22" s="488"/>
      <c r="AY22" s="497"/>
      <c r="AZ22" s="497"/>
      <c r="BA22" s="497"/>
      <c r="BB22" s="490"/>
      <c r="BC22" s="189" t="str">
        <f t="shared" si="2"/>
        <v/>
      </c>
      <c r="BD22" s="498"/>
      <c r="BE22" s="489" t="str">
        <f t="shared" ref="BE22:BE27" si="13">IF(ISNUMBER($AO22),IF(AND($AO22&gt;=60,$AO22&lt;=100),$AP22*45/60,""),"")</f>
        <v/>
      </c>
      <c r="BF22" s="490"/>
      <c r="BG22" s="192"/>
    </row>
    <row r="23" spans="1:59" ht="17.100000000000001" customHeight="1">
      <c r="A23" s="192"/>
      <c r="B23" s="952"/>
      <c r="C23" s="953"/>
      <c r="D23" s="965"/>
      <c r="E23" s="966"/>
      <c r="F23" s="553"/>
      <c r="G23" s="610" t="s">
        <v>128</v>
      </c>
      <c r="H23" s="611">
        <f t="shared" si="3"/>
        <v>2</v>
      </c>
      <c r="I23" s="940">
        <v>2</v>
      </c>
      <c r="J23" s="941"/>
      <c r="K23" s="940"/>
      <c r="L23" s="941"/>
      <c r="M23" s="525">
        <f t="shared" si="7"/>
        <v>60</v>
      </c>
      <c r="N23" s="612">
        <f t="shared" si="4"/>
        <v>45</v>
      </c>
      <c r="O23" s="613" t="s">
        <v>178</v>
      </c>
      <c r="P23" s="528" t="s">
        <v>64</v>
      </c>
      <c r="Q23" s="555" t="s">
        <v>0</v>
      </c>
      <c r="R23" s="556"/>
      <c r="S23" s="557" t="s">
        <v>191</v>
      </c>
      <c r="T23" s="614"/>
      <c r="U23" s="615" t="str">
        <f t="shared" si="12"/>
        <v/>
      </c>
      <c r="V23" s="616"/>
      <c r="W23" s="589" t="str">
        <f t="shared" si="0"/>
        <v/>
      </c>
      <c r="X23" s="77"/>
      <c r="Y23" s="37"/>
      <c r="Z23" s="38"/>
      <c r="AA23" s="39" t="s">
        <v>1</v>
      </c>
      <c r="AB23" s="40"/>
      <c r="AC23" s="40"/>
      <c r="AD23" s="38"/>
      <c r="AE23" s="39"/>
      <c r="AF23" s="40"/>
      <c r="AG23" s="40"/>
      <c r="AH23" s="40"/>
      <c r="AI23" s="38"/>
      <c r="AJ23" s="39"/>
      <c r="AK23" s="40"/>
      <c r="AL23" s="41"/>
      <c r="AM23" s="27"/>
      <c r="AN23" s="89" t="s">
        <v>191</v>
      </c>
      <c r="AO23" s="175"/>
      <c r="AP23" s="439">
        <f t="shared" si="1"/>
        <v>60</v>
      </c>
      <c r="AQ23" s="153"/>
      <c r="AR23" s="43" t="str">
        <f t="shared" si="9"/>
        <v/>
      </c>
      <c r="AS23" s="44"/>
      <c r="AT23" s="55"/>
      <c r="AU23" s="90"/>
      <c r="AV23" s="90"/>
      <c r="AW23" s="90"/>
      <c r="AX23" s="86"/>
      <c r="AY23" s="91"/>
      <c r="AZ23" s="91"/>
      <c r="BA23" s="91"/>
      <c r="BB23" s="88"/>
      <c r="BC23" s="186" t="str">
        <f t="shared" si="2"/>
        <v/>
      </c>
      <c r="BD23" s="92"/>
      <c r="BE23" s="87" t="str">
        <f t="shared" si="13"/>
        <v/>
      </c>
      <c r="BF23" s="88"/>
      <c r="BG23" s="192"/>
    </row>
    <row r="24" spans="1:59" ht="17.100000000000001" customHeight="1">
      <c r="A24" s="192"/>
      <c r="B24" s="952"/>
      <c r="C24" s="953"/>
      <c r="D24" s="965"/>
      <c r="E24" s="966"/>
      <c r="F24" s="553"/>
      <c r="G24" s="617" t="s">
        <v>170</v>
      </c>
      <c r="H24" s="618">
        <f t="shared" si="3"/>
        <v>2</v>
      </c>
      <c r="I24" s="942">
        <v>2</v>
      </c>
      <c r="J24" s="943"/>
      <c r="K24" s="942"/>
      <c r="L24" s="943"/>
      <c r="M24" s="525">
        <f t="shared" si="7"/>
        <v>60</v>
      </c>
      <c r="N24" s="619">
        <f t="shared" si="4"/>
        <v>45</v>
      </c>
      <c r="O24" s="620" t="s">
        <v>178</v>
      </c>
      <c r="P24" s="564" t="s">
        <v>212</v>
      </c>
      <c r="Q24" s="565" t="s">
        <v>0</v>
      </c>
      <c r="R24" s="566"/>
      <c r="S24" s="567" t="s">
        <v>191</v>
      </c>
      <c r="T24" s="621"/>
      <c r="U24" s="622" t="str">
        <f t="shared" si="12"/>
        <v/>
      </c>
      <c r="V24" s="623"/>
      <c r="W24" s="624" t="str">
        <f t="shared" si="0"/>
        <v/>
      </c>
      <c r="X24" s="77"/>
      <c r="Y24" s="61"/>
      <c r="Z24" s="62"/>
      <c r="AA24" s="63" t="s">
        <v>1</v>
      </c>
      <c r="AB24" s="64"/>
      <c r="AC24" s="64"/>
      <c r="AD24" s="62"/>
      <c r="AE24" s="63"/>
      <c r="AF24" s="64"/>
      <c r="AG24" s="64"/>
      <c r="AH24" s="64"/>
      <c r="AI24" s="62"/>
      <c r="AJ24" s="63"/>
      <c r="AK24" s="64"/>
      <c r="AL24" s="65"/>
      <c r="AM24" s="27"/>
      <c r="AN24" s="96" t="s">
        <v>191</v>
      </c>
      <c r="AO24" s="177"/>
      <c r="AP24" s="440">
        <f t="shared" si="1"/>
        <v>60</v>
      </c>
      <c r="AQ24" s="153"/>
      <c r="AR24" s="97" t="str">
        <f t="shared" si="9"/>
        <v/>
      </c>
      <c r="AS24" s="71"/>
      <c r="AT24" s="69"/>
      <c r="AU24" s="98"/>
      <c r="AV24" s="98"/>
      <c r="AW24" s="98"/>
      <c r="AX24" s="93"/>
      <c r="AY24" s="99"/>
      <c r="AZ24" s="99"/>
      <c r="BA24" s="99"/>
      <c r="BB24" s="95"/>
      <c r="BC24" s="187" t="str">
        <f t="shared" si="2"/>
        <v/>
      </c>
      <c r="BD24" s="100"/>
      <c r="BE24" s="94" t="str">
        <f t="shared" si="13"/>
        <v/>
      </c>
      <c r="BF24" s="95"/>
      <c r="BG24" s="192"/>
    </row>
    <row r="25" spans="1:59" ht="17.100000000000001" customHeight="1">
      <c r="A25" s="192"/>
      <c r="B25" s="952"/>
      <c r="C25" s="953"/>
      <c r="D25" s="965"/>
      <c r="E25" s="966"/>
      <c r="F25" s="553"/>
      <c r="G25" s="625" t="s">
        <v>174</v>
      </c>
      <c r="H25" s="512">
        <f t="shared" si="3"/>
        <v>3</v>
      </c>
      <c r="I25" s="944">
        <v>3</v>
      </c>
      <c r="J25" s="945"/>
      <c r="K25" s="946"/>
      <c r="L25" s="947"/>
      <c r="M25" s="512">
        <f t="shared" si="7"/>
        <v>90</v>
      </c>
      <c r="N25" s="513">
        <f t="shared" si="4"/>
        <v>67.5</v>
      </c>
      <c r="O25" s="514" t="s">
        <v>137</v>
      </c>
      <c r="P25" s="547" t="s">
        <v>191</v>
      </c>
      <c r="Q25" s="548" t="s">
        <v>75</v>
      </c>
      <c r="R25" s="549"/>
      <c r="S25" s="518" t="s">
        <v>217</v>
      </c>
      <c r="T25" s="576"/>
      <c r="U25" s="615" t="str">
        <f t="shared" si="12"/>
        <v/>
      </c>
      <c r="V25" s="534"/>
      <c r="W25" s="579" t="str">
        <f t="shared" si="0"/>
        <v/>
      </c>
      <c r="X25" s="77"/>
      <c r="Y25" s="78"/>
      <c r="Z25" s="79"/>
      <c r="AA25" s="101"/>
      <c r="AB25" s="81" t="s">
        <v>58</v>
      </c>
      <c r="AC25" s="81"/>
      <c r="AD25" s="79"/>
      <c r="AE25" s="80"/>
      <c r="AF25" s="81"/>
      <c r="AG25" s="81"/>
      <c r="AH25" s="81"/>
      <c r="AI25" s="79"/>
      <c r="AJ25" s="80"/>
      <c r="AK25" s="81"/>
      <c r="AL25" s="82"/>
      <c r="AM25" s="27"/>
      <c r="AN25" s="83" t="s">
        <v>217</v>
      </c>
      <c r="AO25" s="173"/>
      <c r="AP25" s="438">
        <f t="shared" si="1"/>
        <v>90</v>
      </c>
      <c r="AQ25" s="153"/>
      <c r="AR25" s="102" t="str">
        <f t="shared" si="9"/>
        <v/>
      </c>
      <c r="AS25" s="84"/>
      <c r="AT25" s="85"/>
      <c r="AU25" s="103"/>
      <c r="AV25" s="103"/>
      <c r="AW25" s="103"/>
      <c r="AX25" s="84"/>
      <c r="AY25" s="74" t="str">
        <f>IF(ISNUMBER($AO25),IF(AND($AO25&gt;=60,$AO25&lt;=100),"●",""),"")</f>
        <v/>
      </c>
      <c r="AZ25" s="85"/>
      <c r="BA25" s="85"/>
      <c r="BB25" s="104"/>
      <c r="BC25" s="189" t="str">
        <f t="shared" si="2"/>
        <v/>
      </c>
      <c r="BD25" s="105"/>
      <c r="BE25" s="75" t="str">
        <f t="shared" si="13"/>
        <v/>
      </c>
      <c r="BF25" s="76"/>
      <c r="BG25" s="192"/>
    </row>
    <row r="26" spans="1:59" ht="17.100000000000001" customHeight="1">
      <c r="A26" s="192"/>
      <c r="B26" s="952"/>
      <c r="C26" s="953"/>
      <c r="D26" s="965"/>
      <c r="E26" s="966"/>
      <c r="F26" s="553"/>
      <c r="G26" s="626" t="s">
        <v>96</v>
      </c>
      <c r="H26" s="525">
        <f t="shared" si="3"/>
        <v>2</v>
      </c>
      <c r="I26" s="948">
        <v>2</v>
      </c>
      <c r="J26" s="941"/>
      <c r="K26" s="940"/>
      <c r="L26" s="949"/>
      <c r="M26" s="525">
        <f t="shared" si="7"/>
        <v>60</v>
      </c>
      <c r="N26" s="526">
        <f t="shared" si="4"/>
        <v>45</v>
      </c>
      <c r="O26" s="527" t="s">
        <v>137</v>
      </c>
      <c r="P26" s="627" t="s">
        <v>191</v>
      </c>
      <c r="Q26" s="603" t="s">
        <v>75</v>
      </c>
      <c r="R26" s="604"/>
      <c r="S26" s="605" t="s">
        <v>217</v>
      </c>
      <c r="T26" s="586"/>
      <c r="U26" s="615" t="str">
        <f t="shared" si="12"/>
        <v/>
      </c>
      <c r="V26" s="534"/>
      <c r="W26" s="609" t="str">
        <f t="shared" si="0"/>
        <v/>
      </c>
      <c r="X26" s="77"/>
      <c r="Y26" s="37"/>
      <c r="Z26" s="38"/>
      <c r="AA26" s="106"/>
      <c r="AB26" s="40" t="s">
        <v>191</v>
      </c>
      <c r="AC26" s="40"/>
      <c r="AD26" s="38"/>
      <c r="AE26" s="39"/>
      <c r="AF26" s="40"/>
      <c r="AG26" s="40"/>
      <c r="AH26" s="40"/>
      <c r="AI26" s="38"/>
      <c r="AJ26" s="39"/>
      <c r="AK26" s="40"/>
      <c r="AL26" s="41"/>
      <c r="AM26" s="27"/>
      <c r="AN26" s="107" t="s">
        <v>217</v>
      </c>
      <c r="AO26" s="179"/>
      <c r="AP26" s="441">
        <f t="shared" si="1"/>
        <v>60</v>
      </c>
      <c r="AQ26" s="153"/>
      <c r="AR26" s="108" t="str">
        <f t="shared" si="9"/>
        <v/>
      </c>
      <c r="AS26" s="109"/>
      <c r="AT26" s="110"/>
      <c r="AU26" s="111"/>
      <c r="AV26" s="111"/>
      <c r="AW26" s="111"/>
      <c r="AX26" s="44"/>
      <c r="AY26" s="51" t="str">
        <f>IF(ISNUMBER($AO26),IF(AND($AO26&gt;=60,$AO26&lt;=100),"●",""),"")</f>
        <v/>
      </c>
      <c r="AZ26" s="55"/>
      <c r="BA26" s="55"/>
      <c r="BB26" s="56"/>
      <c r="BC26" s="189" t="str">
        <f t="shared" si="2"/>
        <v/>
      </c>
      <c r="BD26" s="112"/>
      <c r="BE26" s="87" t="str">
        <f t="shared" si="13"/>
        <v/>
      </c>
      <c r="BF26" s="88"/>
      <c r="BG26" s="192"/>
    </row>
    <row r="27" spans="1:59" ht="17.100000000000001" customHeight="1">
      <c r="A27" s="192"/>
      <c r="B27" s="952"/>
      <c r="C27" s="953"/>
      <c r="D27" s="965"/>
      <c r="E27" s="966"/>
      <c r="F27" s="553"/>
      <c r="G27" s="597" t="s">
        <v>97</v>
      </c>
      <c r="H27" s="525">
        <f t="shared" si="3"/>
        <v>2</v>
      </c>
      <c r="I27" s="948">
        <v>2</v>
      </c>
      <c r="J27" s="1024"/>
      <c r="K27" s="940"/>
      <c r="L27" s="949"/>
      <c r="M27" s="525">
        <f>H27*15</f>
        <v>30</v>
      </c>
      <c r="N27" s="526">
        <f t="shared" si="4"/>
        <v>22.5</v>
      </c>
      <c r="O27" s="527" t="s">
        <v>137</v>
      </c>
      <c r="P27" s="585" t="s">
        <v>191</v>
      </c>
      <c r="Q27" s="555" t="s">
        <v>75</v>
      </c>
      <c r="R27" s="556"/>
      <c r="S27" s="557" t="s">
        <v>217</v>
      </c>
      <c r="T27" s="586"/>
      <c r="U27" s="615" t="str">
        <f t="shared" si="12"/>
        <v/>
      </c>
      <c r="V27" s="534"/>
      <c r="W27" s="589" t="str">
        <f t="shared" si="0"/>
        <v/>
      </c>
      <c r="X27" s="77"/>
      <c r="Y27" s="37"/>
      <c r="Z27" s="38"/>
      <c r="AA27" s="106"/>
      <c r="AB27" s="40" t="s">
        <v>58</v>
      </c>
      <c r="AC27" s="40"/>
      <c r="AD27" s="38"/>
      <c r="AE27" s="39"/>
      <c r="AF27" s="40"/>
      <c r="AG27" s="40"/>
      <c r="AH27" s="40"/>
      <c r="AI27" s="38"/>
      <c r="AJ27" s="39"/>
      <c r="AK27" s="40"/>
      <c r="AL27" s="41"/>
      <c r="AM27" s="27"/>
      <c r="AN27" s="89" t="s">
        <v>217</v>
      </c>
      <c r="AO27" s="180"/>
      <c r="AP27" s="439">
        <f t="shared" si="1"/>
        <v>30</v>
      </c>
      <c r="AQ27" s="153"/>
      <c r="AR27" s="113" t="str">
        <f t="shared" si="9"/>
        <v/>
      </c>
      <c r="AS27" s="114"/>
      <c r="AT27" s="55"/>
      <c r="AU27" s="46"/>
      <c r="AV27" s="46"/>
      <c r="AW27" s="46"/>
      <c r="AX27" s="44"/>
      <c r="AY27" s="51" t="str">
        <f>IF(ISNUMBER($AO27),IF(AND($AO27&gt;=60,$AO27&lt;=100),"●",""),"")</f>
        <v/>
      </c>
      <c r="AZ27" s="55"/>
      <c r="BA27" s="55"/>
      <c r="BB27" s="56"/>
      <c r="BC27" s="186" t="str">
        <f t="shared" si="2"/>
        <v/>
      </c>
      <c r="BD27" s="112"/>
      <c r="BE27" s="87" t="str">
        <f t="shared" si="13"/>
        <v/>
      </c>
      <c r="BF27" s="88"/>
      <c r="BG27" s="192"/>
    </row>
    <row r="28" spans="1:59" ht="17.100000000000001" customHeight="1">
      <c r="A28" s="192"/>
      <c r="B28" s="952"/>
      <c r="C28" s="953"/>
      <c r="D28" s="965"/>
      <c r="E28" s="966"/>
      <c r="F28" s="553"/>
      <c r="G28" s="610" t="s">
        <v>98</v>
      </c>
      <c r="H28" s="525">
        <f t="shared" si="3"/>
        <v>2</v>
      </c>
      <c r="I28" s="948">
        <v>2</v>
      </c>
      <c r="J28" s="1024"/>
      <c r="K28" s="940"/>
      <c r="L28" s="949"/>
      <c r="M28" s="525">
        <f>H28*15</f>
        <v>30</v>
      </c>
      <c r="N28" s="526">
        <f t="shared" si="4"/>
        <v>22.5</v>
      </c>
      <c r="O28" s="527" t="s">
        <v>137</v>
      </c>
      <c r="P28" s="528" t="s">
        <v>191</v>
      </c>
      <c r="Q28" s="603" t="s">
        <v>218</v>
      </c>
      <c r="R28" s="604"/>
      <c r="S28" s="605" t="s">
        <v>219</v>
      </c>
      <c r="T28" s="586"/>
      <c r="U28" s="587"/>
      <c r="V28" s="588" t="str">
        <f t="shared" ref="V28:V34" si="14">IF($W28="○",$N28,"")</f>
        <v/>
      </c>
      <c r="W28" s="609" t="str">
        <f t="shared" si="0"/>
        <v/>
      </c>
      <c r="X28" s="77"/>
      <c r="Y28" s="37"/>
      <c r="Z28" s="38"/>
      <c r="AA28" s="106"/>
      <c r="AB28" s="40" t="s">
        <v>191</v>
      </c>
      <c r="AC28" s="40"/>
      <c r="AD28" s="38"/>
      <c r="AE28" s="39"/>
      <c r="AF28" s="40"/>
      <c r="AG28" s="40"/>
      <c r="AH28" s="40"/>
      <c r="AI28" s="38"/>
      <c r="AJ28" s="39"/>
      <c r="AK28" s="40"/>
      <c r="AL28" s="41"/>
      <c r="AM28" s="27"/>
      <c r="AN28" s="107" t="s">
        <v>219</v>
      </c>
      <c r="AO28" s="175"/>
      <c r="AP28" s="439">
        <f t="shared" si="1"/>
        <v>30</v>
      </c>
      <c r="AQ28" s="153"/>
      <c r="AR28" s="116" t="str">
        <f t="shared" si="9"/>
        <v/>
      </c>
      <c r="AS28" s="44"/>
      <c r="AT28" s="110"/>
      <c r="AU28" s="111"/>
      <c r="AV28" s="111"/>
      <c r="AW28" s="111"/>
      <c r="AX28" s="44"/>
      <c r="AY28" s="55"/>
      <c r="AZ28" s="51" t="str">
        <f>IF(ISNUMBER($AO28),IF(AND($AO28&gt;=60,$AO28&lt;=100),"●",""),"")</f>
        <v/>
      </c>
      <c r="BA28" s="55"/>
      <c r="BB28" s="56"/>
      <c r="BC28" s="189" t="str">
        <f t="shared" si="2"/>
        <v/>
      </c>
      <c r="BD28" s="112"/>
      <c r="BE28" s="55"/>
      <c r="BF28" s="115" t="str">
        <f t="shared" ref="BF28:BF41" si="15">IF(ISNUMBER($AO28),IF(AND($AO28&gt;=60,$AO28&lt;=100),$AP28*45/60,""),"")</f>
        <v/>
      </c>
      <c r="BG28" s="192"/>
    </row>
    <row r="29" spans="1:59" ht="17.100000000000001" customHeight="1">
      <c r="A29" s="192"/>
      <c r="B29" s="952"/>
      <c r="C29" s="953"/>
      <c r="D29" s="965"/>
      <c r="E29" s="966"/>
      <c r="F29" s="553"/>
      <c r="G29" s="630" t="s">
        <v>99</v>
      </c>
      <c r="H29" s="525">
        <f t="shared" si="3"/>
        <v>2</v>
      </c>
      <c r="I29" s="940"/>
      <c r="J29" s="941"/>
      <c r="K29" s="583">
        <v>2</v>
      </c>
      <c r="L29" s="584"/>
      <c r="M29" s="525">
        <f>H29*15</f>
        <v>30</v>
      </c>
      <c r="N29" s="526">
        <f t="shared" si="4"/>
        <v>22.5</v>
      </c>
      <c r="O29" s="527" t="s">
        <v>137</v>
      </c>
      <c r="P29" s="627" t="s">
        <v>191</v>
      </c>
      <c r="Q29" s="603" t="s">
        <v>218</v>
      </c>
      <c r="R29" s="604"/>
      <c r="S29" s="605" t="s">
        <v>219</v>
      </c>
      <c r="T29" s="586"/>
      <c r="U29" s="587"/>
      <c r="V29" s="588" t="str">
        <f t="shared" si="14"/>
        <v/>
      </c>
      <c r="W29" s="609" t="str">
        <f t="shared" si="0"/>
        <v/>
      </c>
      <c r="X29" s="77"/>
      <c r="Y29" s="37"/>
      <c r="Z29" s="38"/>
      <c r="AA29" s="106"/>
      <c r="AB29" s="40" t="s">
        <v>191</v>
      </c>
      <c r="AC29" s="40"/>
      <c r="AD29" s="38"/>
      <c r="AE29" s="39"/>
      <c r="AF29" s="40"/>
      <c r="AG29" s="40"/>
      <c r="AH29" s="40"/>
      <c r="AI29" s="38"/>
      <c r="AJ29" s="39"/>
      <c r="AK29" s="40"/>
      <c r="AL29" s="41"/>
      <c r="AM29" s="27"/>
      <c r="AN29" s="107" t="s">
        <v>219</v>
      </c>
      <c r="AO29" s="181"/>
      <c r="AP29" s="439">
        <f t="shared" si="1"/>
        <v>30</v>
      </c>
      <c r="AQ29" s="153"/>
      <c r="AR29" s="108" t="str">
        <f t="shared" si="9"/>
        <v/>
      </c>
      <c r="AS29" s="109"/>
      <c r="AT29" s="110"/>
      <c r="AU29" s="111"/>
      <c r="AV29" s="111"/>
      <c r="AW29" s="111"/>
      <c r="AX29" s="44"/>
      <c r="AY29" s="55"/>
      <c r="AZ29" s="51" t="str">
        <f>IF(ISNUMBER($AO29),IF(AND($AO29&gt;=60,$AO29&lt;=100),"●",""),"")</f>
        <v/>
      </c>
      <c r="BA29" s="55"/>
      <c r="BB29" s="56"/>
      <c r="BC29" s="189" t="str">
        <f t="shared" si="2"/>
        <v/>
      </c>
      <c r="BD29" s="112"/>
      <c r="BE29" s="55"/>
      <c r="BF29" s="115" t="str">
        <f t="shared" si="15"/>
        <v/>
      </c>
      <c r="BG29" s="192"/>
    </row>
    <row r="30" spans="1:59" ht="17.100000000000001" customHeight="1">
      <c r="A30" s="192"/>
      <c r="B30" s="952"/>
      <c r="C30" s="953"/>
      <c r="D30" s="965"/>
      <c r="E30" s="966"/>
      <c r="F30" s="553"/>
      <c r="G30" s="631" t="s">
        <v>100</v>
      </c>
      <c r="H30" s="525">
        <f t="shared" si="3"/>
        <v>2</v>
      </c>
      <c r="I30" s="948">
        <v>2</v>
      </c>
      <c r="J30" s="941"/>
      <c r="K30" s="940"/>
      <c r="L30" s="949"/>
      <c r="M30" s="525">
        <f t="shared" si="7"/>
        <v>60</v>
      </c>
      <c r="N30" s="526">
        <f t="shared" si="4"/>
        <v>45</v>
      </c>
      <c r="O30" s="527" t="s">
        <v>137</v>
      </c>
      <c r="P30" s="627" t="s">
        <v>191</v>
      </c>
      <c r="Q30" s="603" t="s">
        <v>28</v>
      </c>
      <c r="R30" s="604"/>
      <c r="S30" s="605" t="s">
        <v>29</v>
      </c>
      <c r="T30" s="586"/>
      <c r="U30" s="587"/>
      <c r="V30" s="588" t="str">
        <f t="shared" si="14"/>
        <v/>
      </c>
      <c r="W30" s="589" t="str">
        <f t="shared" si="0"/>
        <v/>
      </c>
      <c r="X30" s="77"/>
      <c r="Y30" s="37"/>
      <c r="Z30" s="38"/>
      <c r="AA30" s="106"/>
      <c r="AB30" s="40" t="s">
        <v>191</v>
      </c>
      <c r="AC30" s="40"/>
      <c r="AD30" s="38"/>
      <c r="AE30" s="39"/>
      <c r="AF30" s="40"/>
      <c r="AG30" s="40"/>
      <c r="AH30" s="40"/>
      <c r="AI30" s="38"/>
      <c r="AJ30" s="39"/>
      <c r="AK30" s="40"/>
      <c r="AL30" s="41"/>
      <c r="AM30" s="27"/>
      <c r="AN30" s="107" t="s">
        <v>29</v>
      </c>
      <c r="AO30" s="182"/>
      <c r="AP30" s="439">
        <f t="shared" si="1"/>
        <v>60</v>
      </c>
      <c r="AQ30" s="153"/>
      <c r="AR30" s="108" t="str">
        <f t="shared" si="9"/>
        <v/>
      </c>
      <c r="AS30" s="109"/>
      <c r="AT30" s="110"/>
      <c r="AU30" s="111"/>
      <c r="AV30" s="111"/>
      <c r="AW30" s="111"/>
      <c r="AX30" s="58" t="str">
        <f>IF(ISNUMBER($AO30),IF(AND($AO30&gt;=60,$AO30&lt;=100),"●",""),"")</f>
        <v/>
      </c>
      <c r="AY30" s="55"/>
      <c r="AZ30" s="55"/>
      <c r="BA30" s="55"/>
      <c r="BB30" s="56"/>
      <c r="BC30" s="189" t="str">
        <f t="shared" si="2"/>
        <v/>
      </c>
      <c r="BD30" s="112"/>
      <c r="BE30" s="55"/>
      <c r="BF30" s="115" t="str">
        <f t="shared" si="15"/>
        <v/>
      </c>
      <c r="BG30" s="192"/>
    </row>
    <row r="31" spans="1:59" ht="17.100000000000001" customHeight="1">
      <c r="A31" s="192"/>
      <c r="B31" s="952"/>
      <c r="C31" s="953"/>
      <c r="D31" s="965"/>
      <c r="E31" s="966"/>
      <c r="F31" s="553"/>
      <c r="G31" s="631" t="s">
        <v>154</v>
      </c>
      <c r="H31" s="525">
        <f t="shared" si="3"/>
        <v>2</v>
      </c>
      <c r="I31" s="948">
        <v>2</v>
      </c>
      <c r="J31" s="941"/>
      <c r="K31" s="940"/>
      <c r="L31" s="949"/>
      <c r="M31" s="525">
        <f t="shared" si="7"/>
        <v>60</v>
      </c>
      <c r="N31" s="526">
        <f t="shared" si="4"/>
        <v>45</v>
      </c>
      <c r="O31" s="527" t="s">
        <v>137</v>
      </c>
      <c r="P31" s="632" t="s">
        <v>191</v>
      </c>
      <c r="Q31" s="555" t="s">
        <v>28</v>
      </c>
      <c r="R31" s="556"/>
      <c r="S31" s="557" t="s">
        <v>29</v>
      </c>
      <c r="T31" s="586"/>
      <c r="U31" s="587"/>
      <c r="V31" s="588" t="str">
        <f t="shared" si="14"/>
        <v/>
      </c>
      <c r="W31" s="589" t="str">
        <f t="shared" si="0"/>
        <v/>
      </c>
      <c r="X31" s="77"/>
      <c r="Y31" s="37"/>
      <c r="Z31" s="38"/>
      <c r="AA31" s="106"/>
      <c r="AB31" s="40" t="s">
        <v>191</v>
      </c>
      <c r="AC31" s="40"/>
      <c r="AD31" s="38"/>
      <c r="AE31" s="39"/>
      <c r="AF31" s="40"/>
      <c r="AG31" s="40"/>
      <c r="AH31" s="40"/>
      <c r="AI31" s="38"/>
      <c r="AJ31" s="39"/>
      <c r="AK31" s="40"/>
      <c r="AL31" s="41"/>
      <c r="AM31" s="27"/>
      <c r="AN31" s="89" t="s">
        <v>29</v>
      </c>
      <c r="AO31" s="182"/>
      <c r="AP31" s="439">
        <f t="shared" si="1"/>
        <v>60</v>
      </c>
      <c r="AQ31" s="153"/>
      <c r="AR31" s="117" t="str">
        <f t="shared" si="9"/>
        <v/>
      </c>
      <c r="AS31" s="118"/>
      <c r="AT31" s="55"/>
      <c r="AU31" s="46"/>
      <c r="AV31" s="46"/>
      <c r="AW31" s="46"/>
      <c r="AX31" s="58" t="str">
        <f>IF(ISNUMBER($AO31),IF(AND($AO31&gt;=60,$AO31&lt;=100),"●",""),"")</f>
        <v/>
      </c>
      <c r="AY31" s="55"/>
      <c r="AZ31" s="55"/>
      <c r="BA31" s="55"/>
      <c r="BB31" s="56"/>
      <c r="BC31" s="189" t="str">
        <f t="shared" si="2"/>
        <v/>
      </c>
      <c r="BD31" s="112"/>
      <c r="BE31" s="55"/>
      <c r="BF31" s="115" t="str">
        <f t="shared" si="15"/>
        <v/>
      </c>
      <c r="BG31" s="192"/>
    </row>
    <row r="32" spans="1:59" ht="17.100000000000001" customHeight="1">
      <c r="A32" s="192"/>
      <c r="B32" s="952"/>
      <c r="C32" s="953"/>
      <c r="D32" s="965"/>
      <c r="E32" s="966"/>
      <c r="F32" s="553"/>
      <c r="G32" s="631" t="s">
        <v>86</v>
      </c>
      <c r="H32" s="525">
        <f t="shared" si="3"/>
        <v>2</v>
      </c>
      <c r="I32" s="940"/>
      <c r="J32" s="941"/>
      <c r="K32" s="633"/>
      <c r="L32" s="634">
        <v>2</v>
      </c>
      <c r="M32" s="525">
        <f>H32*15</f>
        <v>30</v>
      </c>
      <c r="N32" s="526">
        <f t="shared" si="4"/>
        <v>22.5</v>
      </c>
      <c r="O32" s="527" t="s">
        <v>137</v>
      </c>
      <c r="P32" s="635" t="s">
        <v>191</v>
      </c>
      <c r="Q32" s="636"/>
      <c r="R32" s="637"/>
      <c r="S32" s="557" t="s">
        <v>191</v>
      </c>
      <c r="T32" s="586"/>
      <c r="U32" s="587"/>
      <c r="V32" s="588" t="str">
        <f t="shared" si="14"/>
        <v/>
      </c>
      <c r="W32" s="589" t="str">
        <f t="shared" si="0"/>
        <v/>
      </c>
      <c r="X32" s="77"/>
      <c r="Y32" s="37"/>
      <c r="Z32" s="38"/>
      <c r="AA32" s="106"/>
      <c r="AB32" s="40" t="s">
        <v>191</v>
      </c>
      <c r="AC32" s="40"/>
      <c r="AD32" s="38"/>
      <c r="AE32" s="39"/>
      <c r="AF32" s="40"/>
      <c r="AG32" s="40"/>
      <c r="AH32" s="40"/>
      <c r="AI32" s="38"/>
      <c r="AJ32" s="39"/>
      <c r="AK32" s="40"/>
      <c r="AL32" s="41"/>
      <c r="AM32" s="27"/>
      <c r="AN32" s="89" t="s">
        <v>191</v>
      </c>
      <c r="AO32" s="182"/>
      <c r="AP32" s="439">
        <f t="shared" si="1"/>
        <v>30</v>
      </c>
      <c r="AQ32" s="153"/>
      <c r="AR32" s="120" t="str">
        <f t="shared" si="9"/>
        <v/>
      </c>
      <c r="AS32" s="121"/>
      <c r="AT32" s="48"/>
      <c r="AU32" s="122"/>
      <c r="AV32" s="122"/>
      <c r="AW32" s="122"/>
      <c r="AX32" s="44"/>
      <c r="AY32" s="55"/>
      <c r="AZ32" s="55"/>
      <c r="BA32" s="55"/>
      <c r="BB32" s="56"/>
      <c r="BC32" s="189" t="str">
        <f t="shared" si="2"/>
        <v/>
      </c>
      <c r="BD32" s="112"/>
      <c r="BE32" s="55"/>
      <c r="BF32" s="115" t="str">
        <f t="shared" si="15"/>
        <v/>
      </c>
      <c r="BG32" s="192"/>
    </row>
    <row r="33" spans="1:59" ht="17.100000000000001" customHeight="1">
      <c r="A33" s="192"/>
      <c r="B33" s="952"/>
      <c r="C33" s="953"/>
      <c r="D33" s="965"/>
      <c r="E33" s="966"/>
      <c r="F33" s="553"/>
      <c r="G33" s="631" t="s">
        <v>155</v>
      </c>
      <c r="H33" s="525">
        <f t="shared" si="3"/>
        <v>1</v>
      </c>
      <c r="I33" s="628" t="s">
        <v>258</v>
      </c>
      <c r="J33" s="582">
        <v>1</v>
      </c>
      <c r="K33" s="940"/>
      <c r="L33" s="949"/>
      <c r="M33" s="525">
        <f t="shared" si="7"/>
        <v>30</v>
      </c>
      <c r="N33" s="526">
        <f t="shared" si="4"/>
        <v>22.5</v>
      </c>
      <c r="O33" s="527" t="s">
        <v>137</v>
      </c>
      <c r="P33" s="632" t="s">
        <v>191</v>
      </c>
      <c r="Q33" s="638" t="s">
        <v>28</v>
      </c>
      <c r="R33" s="639"/>
      <c r="S33" s="605" t="s">
        <v>29</v>
      </c>
      <c r="T33" s="586"/>
      <c r="U33" s="587"/>
      <c r="V33" s="588" t="str">
        <f t="shared" si="14"/>
        <v/>
      </c>
      <c r="W33" s="589" t="str">
        <f t="shared" si="0"/>
        <v/>
      </c>
      <c r="X33" s="77"/>
      <c r="Y33" s="37"/>
      <c r="Z33" s="38"/>
      <c r="AA33" s="106"/>
      <c r="AB33" s="40" t="s">
        <v>191</v>
      </c>
      <c r="AC33" s="40"/>
      <c r="AD33" s="38"/>
      <c r="AE33" s="39"/>
      <c r="AF33" s="40"/>
      <c r="AG33" s="40"/>
      <c r="AH33" s="40"/>
      <c r="AI33" s="38"/>
      <c r="AJ33" s="39"/>
      <c r="AK33" s="40"/>
      <c r="AL33" s="41"/>
      <c r="AM33" s="27"/>
      <c r="AN33" s="107" t="s">
        <v>29</v>
      </c>
      <c r="AO33" s="182"/>
      <c r="AP33" s="439">
        <f t="shared" si="1"/>
        <v>30</v>
      </c>
      <c r="AQ33" s="153"/>
      <c r="AR33" s="117" t="str">
        <f t="shared" si="9"/>
        <v/>
      </c>
      <c r="AS33" s="118"/>
      <c r="AT33" s="123"/>
      <c r="AU33" s="124"/>
      <c r="AV33" s="124"/>
      <c r="AW33" s="124"/>
      <c r="AX33" s="58" t="str">
        <f>IF(ISNUMBER($AO33),IF(AND($AO33&gt;=60,$AO33&lt;=100),"●",""),"")</f>
        <v/>
      </c>
      <c r="AY33" s="55"/>
      <c r="AZ33" s="55"/>
      <c r="BA33" s="55"/>
      <c r="BB33" s="56"/>
      <c r="BC33" s="189" t="str">
        <f t="shared" si="2"/>
        <v/>
      </c>
      <c r="BD33" s="112"/>
      <c r="BE33" s="55"/>
      <c r="BF33" s="115" t="str">
        <f t="shared" si="15"/>
        <v/>
      </c>
      <c r="BG33" s="192"/>
    </row>
    <row r="34" spans="1:59" ht="17.100000000000001" customHeight="1">
      <c r="A34" s="192"/>
      <c r="B34" s="952"/>
      <c r="C34" s="953"/>
      <c r="D34" s="965"/>
      <c r="E34" s="966"/>
      <c r="F34" s="553"/>
      <c r="G34" s="640" t="s">
        <v>164</v>
      </c>
      <c r="H34" s="525">
        <f t="shared" si="3"/>
        <v>2</v>
      </c>
      <c r="I34" s="581"/>
      <c r="J34" s="582"/>
      <c r="K34" s="940">
        <v>2</v>
      </c>
      <c r="L34" s="949"/>
      <c r="M34" s="525">
        <f>H34*30</f>
        <v>60</v>
      </c>
      <c r="N34" s="526">
        <f t="shared" si="4"/>
        <v>45</v>
      </c>
      <c r="O34" s="527" t="s">
        <v>137</v>
      </c>
      <c r="P34" s="585" t="s">
        <v>191</v>
      </c>
      <c r="Q34" s="555" t="s">
        <v>28</v>
      </c>
      <c r="R34" s="556"/>
      <c r="S34" s="557" t="s">
        <v>29</v>
      </c>
      <c r="T34" s="586"/>
      <c r="U34" s="587"/>
      <c r="V34" s="588" t="str">
        <f t="shared" si="14"/>
        <v/>
      </c>
      <c r="W34" s="589" t="str">
        <f t="shared" si="0"/>
        <v/>
      </c>
      <c r="X34" s="77"/>
      <c r="Y34" s="37"/>
      <c r="Z34" s="38"/>
      <c r="AA34" s="106"/>
      <c r="AB34" s="40" t="s">
        <v>191</v>
      </c>
      <c r="AC34" s="40"/>
      <c r="AD34" s="38"/>
      <c r="AE34" s="39"/>
      <c r="AF34" s="40"/>
      <c r="AG34" s="40"/>
      <c r="AH34" s="40"/>
      <c r="AI34" s="38"/>
      <c r="AJ34" s="39"/>
      <c r="AK34" s="40"/>
      <c r="AL34" s="41"/>
      <c r="AM34" s="27"/>
      <c r="AN34" s="89" t="s">
        <v>29</v>
      </c>
      <c r="AO34" s="183"/>
      <c r="AP34" s="439">
        <f t="shared" si="1"/>
        <v>60</v>
      </c>
      <c r="AQ34" s="153"/>
      <c r="AR34" s="113" t="str">
        <f t="shared" si="9"/>
        <v/>
      </c>
      <c r="AS34" s="114"/>
      <c r="AT34" s="55"/>
      <c r="AU34" s="46"/>
      <c r="AV34" s="46"/>
      <c r="AW34" s="46"/>
      <c r="AX34" s="58" t="str">
        <f>IF(ISNUMBER($AO34),IF(AND($AO34&gt;=60,$AO34&lt;=100),"●",""),"")</f>
        <v/>
      </c>
      <c r="AY34" s="55"/>
      <c r="AZ34" s="55"/>
      <c r="BA34" s="55"/>
      <c r="BB34" s="56"/>
      <c r="BC34" s="186" t="str">
        <f t="shared" si="2"/>
        <v/>
      </c>
      <c r="BD34" s="112"/>
      <c r="BE34" s="55"/>
      <c r="BF34" s="115" t="str">
        <f t="shared" si="15"/>
        <v/>
      </c>
      <c r="BG34" s="192"/>
    </row>
    <row r="35" spans="1:59" ht="17.100000000000001" customHeight="1">
      <c r="A35" s="192"/>
      <c r="B35" s="952"/>
      <c r="C35" s="953"/>
      <c r="D35" s="965"/>
      <c r="E35" s="966"/>
      <c r="F35" s="553"/>
      <c r="G35" s="630" t="s">
        <v>165</v>
      </c>
      <c r="H35" s="525">
        <f t="shared" si="3"/>
        <v>2</v>
      </c>
      <c r="I35" s="940"/>
      <c r="J35" s="941"/>
      <c r="K35" s="940">
        <v>2</v>
      </c>
      <c r="L35" s="949"/>
      <c r="M35" s="525">
        <f t="shared" si="7"/>
        <v>60</v>
      </c>
      <c r="N35" s="526">
        <f t="shared" si="4"/>
        <v>45</v>
      </c>
      <c r="O35" s="527" t="s">
        <v>137</v>
      </c>
      <c r="P35" s="627" t="s">
        <v>191</v>
      </c>
      <c r="Q35" s="641" t="s">
        <v>75</v>
      </c>
      <c r="R35" s="642"/>
      <c r="S35" s="643" t="s">
        <v>217</v>
      </c>
      <c r="T35" s="586"/>
      <c r="U35" s="615" t="str">
        <f>IF($W35="○",$N35,"")</f>
        <v/>
      </c>
      <c r="V35" s="534"/>
      <c r="W35" s="609" t="str">
        <f t="shared" si="0"/>
        <v/>
      </c>
      <c r="X35" s="77"/>
      <c r="Y35" s="37"/>
      <c r="Z35" s="38"/>
      <c r="AA35" s="106"/>
      <c r="AB35" s="40" t="s">
        <v>58</v>
      </c>
      <c r="AC35" s="40"/>
      <c r="AD35" s="38"/>
      <c r="AE35" s="39"/>
      <c r="AF35" s="40"/>
      <c r="AG35" s="40"/>
      <c r="AH35" s="40"/>
      <c r="AI35" s="38"/>
      <c r="AJ35" s="39"/>
      <c r="AK35" s="40"/>
      <c r="AL35" s="41"/>
      <c r="AM35" s="27"/>
      <c r="AN35" s="125" t="s">
        <v>217</v>
      </c>
      <c r="AO35" s="181"/>
      <c r="AP35" s="441">
        <f t="shared" si="1"/>
        <v>60</v>
      </c>
      <c r="AQ35" s="153"/>
      <c r="AR35" s="108" t="str">
        <f t="shared" si="9"/>
        <v/>
      </c>
      <c r="AS35" s="109"/>
      <c r="AT35" s="126"/>
      <c r="AU35" s="111"/>
      <c r="AV35" s="111"/>
      <c r="AW35" s="111"/>
      <c r="AX35" s="44"/>
      <c r="AY35" s="51" t="str">
        <f>IF(ISNUMBER($AO35),IF(AND($AO35&gt;=60,$AO35&lt;=100),"●",""),"")</f>
        <v/>
      </c>
      <c r="AZ35" s="55"/>
      <c r="BA35" s="55"/>
      <c r="BB35" s="56"/>
      <c r="BC35" s="189" t="str">
        <f t="shared" si="2"/>
        <v/>
      </c>
      <c r="BD35" s="112"/>
      <c r="BE35" s="87" t="str">
        <f>IF(ISNUMBER($AO35),IF(AND($AO35&gt;=60,$AO35&lt;=100),$AP35*45/60,""),"")</f>
        <v/>
      </c>
      <c r="BF35" s="88"/>
      <c r="BG35" s="192"/>
    </row>
    <row r="36" spans="1:59" ht="17.100000000000001" customHeight="1">
      <c r="A36" s="192"/>
      <c r="B36" s="952"/>
      <c r="C36" s="953"/>
      <c r="D36" s="965"/>
      <c r="E36" s="966"/>
      <c r="F36" s="553"/>
      <c r="G36" s="631" t="s">
        <v>166</v>
      </c>
      <c r="H36" s="525">
        <f t="shared" si="3"/>
        <v>3</v>
      </c>
      <c r="I36" s="940"/>
      <c r="J36" s="941"/>
      <c r="K36" s="583"/>
      <c r="L36" s="584">
        <v>3</v>
      </c>
      <c r="M36" s="525">
        <f t="shared" si="7"/>
        <v>90</v>
      </c>
      <c r="N36" s="526">
        <f t="shared" si="4"/>
        <v>67.5</v>
      </c>
      <c r="O36" s="527" t="s">
        <v>51</v>
      </c>
      <c r="P36" s="632" t="s">
        <v>191</v>
      </c>
      <c r="Q36" s="555"/>
      <c r="R36" s="556" t="s">
        <v>191</v>
      </c>
      <c r="S36" s="557" t="s">
        <v>191</v>
      </c>
      <c r="T36" s="586"/>
      <c r="U36" s="587"/>
      <c r="V36" s="588" t="str">
        <f t="shared" ref="V36:V41" si="16">IF($W36="○",$N36,"")</f>
        <v/>
      </c>
      <c r="W36" s="589" t="str">
        <f t="shared" si="0"/>
        <v/>
      </c>
      <c r="X36" s="77"/>
      <c r="Y36" s="37"/>
      <c r="Z36" s="38" t="s">
        <v>58</v>
      </c>
      <c r="AA36" s="106"/>
      <c r="AB36" s="40" t="s">
        <v>58</v>
      </c>
      <c r="AC36" s="40"/>
      <c r="AD36" s="38"/>
      <c r="AE36" s="39"/>
      <c r="AF36" s="40"/>
      <c r="AG36" s="40"/>
      <c r="AH36" s="40"/>
      <c r="AI36" s="38"/>
      <c r="AJ36" s="39"/>
      <c r="AK36" s="40"/>
      <c r="AL36" s="41"/>
      <c r="AM36" s="27"/>
      <c r="AN36" s="89" t="s">
        <v>191</v>
      </c>
      <c r="AO36" s="182"/>
      <c r="AP36" s="439">
        <f t="shared" si="1"/>
        <v>90</v>
      </c>
      <c r="AQ36" s="153"/>
      <c r="AR36" s="117" t="str">
        <f t="shared" si="9"/>
        <v/>
      </c>
      <c r="AS36" s="118"/>
      <c r="AT36" s="55"/>
      <c r="AU36" s="46"/>
      <c r="AV36" s="46"/>
      <c r="AW36" s="46"/>
      <c r="AX36" s="44"/>
      <c r="AY36" s="55"/>
      <c r="AZ36" s="55"/>
      <c r="BA36" s="55"/>
      <c r="BB36" s="56"/>
      <c r="BC36" s="186" t="str">
        <f t="shared" si="2"/>
        <v/>
      </c>
      <c r="BD36" s="112"/>
      <c r="BE36" s="55"/>
      <c r="BF36" s="115" t="str">
        <f t="shared" si="15"/>
        <v/>
      </c>
      <c r="BG36" s="192"/>
    </row>
    <row r="37" spans="1:59" ht="17.100000000000001" customHeight="1">
      <c r="A37" s="192"/>
      <c r="B37" s="952"/>
      <c r="C37" s="953"/>
      <c r="D37" s="967"/>
      <c r="E37" s="968"/>
      <c r="F37" s="553"/>
      <c r="G37" s="631" t="s">
        <v>7</v>
      </c>
      <c r="H37" s="537">
        <f t="shared" si="3"/>
        <v>2</v>
      </c>
      <c r="I37" s="644"/>
      <c r="J37" s="645">
        <v>2</v>
      </c>
      <c r="K37" s="971"/>
      <c r="L37" s="972"/>
      <c r="M37" s="537">
        <f t="shared" si="7"/>
        <v>60</v>
      </c>
      <c r="N37" s="538">
        <f t="shared" si="4"/>
        <v>45</v>
      </c>
      <c r="O37" s="539" t="s">
        <v>137</v>
      </c>
      <c r="P37" s="632" t="s">
        <v>191</v>
      </c>
      <c r="Q37" s="555"/>
      <c r="R37" s="556"/>
      <c r="S37" s="557" t="s">
        <v>191</v>
      </c>
      <c r="T37" s="586"/>
      <c r="U37" s="587"/>
      <c r="V37" s="588" t="str">
        <f t="shared" si="16"/>
        <v/>
      </c>
      <c r="W37" s="589" t="str">
        <f t="shared" si="0"/>
        <v/>
      </c>
      <c r="X37" s="77"/>
      <c r="Y37" s="37"/>
      <c r="Z37" s="38"/>
      <c r="AA37" s="106"/>
      <c r="AB37" s="40" t="s">
        <v>191</v>
      </c>
      <c r="AC37" s="40"/>
      <c r="AD37" s="38"/>
      <c r="AE37" s="39"/>
      <c r="AF37" s="40"/>
      <c r="AG37" s="40"/>
      <c r="AH37" s="40"/>
      <c r="AI37" s="38"/>
      <c r="AJ37" s="39"/>
      <c r="AK37" s="40"/>
      <c r="AL37" s="41"/>
      <c r="AM37" s="27"/>
      <c r="AN37" s="89" t="s">
        <v>191</v>
      </c>
      <c r="AO37" s="182"/>
      <c r="AP37" s="439">
        <f t="shared" si="1"/>
        <v>60</v>
      </c>
      <c r="AQ37" s="153"/>
      <c r="AR37" s="117" t="str">
        <f t="shared" si="9"/>
        <v/>
      </c>
      <c r="AS37" s="118"/>
      <c r="AT37" s="55"/>
      <c r="AU37" s="46"/>
      <c r="AV37" s="46"/>
      <c r="AW37" s="46"/>
      <c r="AX37" s="44"/>
      <c r="AY37" s="55"/>
      <c r="AZ37" s="55"/>
      <c r="BA37" s="55"/>
      <c r="BB37" s="56"/>
      <c r="BC37" s="186" t="str">
        <f t="shared" si="2"/>
        <v/>
      </c>
      <c r="BD37" s="112"/>
      <c r="BE37" s="55"/>
      <c r="BF37" s="115" t="str">
        <f t="shared" si="15"/>
        <v/>
      </c>
      <c r="BG37" s="192"/>
    </row>
    <row r="38" spans="1:59" ht="17.100000000000001" customHeight="1">
      <c r="A38" s="192"/>
      <c r="B38" s="952"/>
      <c r="C38" s="953"/>
      <c r="D38" s="973" t="s">
        <v>252</v>
      </c>
      <c r="E38" s="976" t="s">
        <v>244</v>
      </c>
      <c r="F38" s="553"/>
      <c r="G38" s="646" t="s">
        <v>124</v>
      </c>
      <c r="H38" s="512">
        <f t="shared" si="3"/>
        <v>2</v>
      </c>
      <c r="I38" s="946"/>
      <c r="J38" s="947"/>
      <c r="K38" s="647">
        <v>2</v>
      </c>
      <c r="L38" s="574"/>
      <c r="M38" s="512">
        <f>H38*15</f>
        <v>30</v>
      </c>
      <c r="N38" s="513">
        <f t="shared" si="4"/>
        <v>22.5</v>
      </c>
      <c r="O38" s="514" t="s">
        <v>137</v>
      </c>
      <c r="P38" s="547"/>
      <c r="Q38" s="548" t="s">
        <v>28</v>
      </c>
      <c r="R38" s="549"/>
      <c r="S38" s="518" t="s">
        <v>28</v>
      </c>
      <c r="T38" s="576"/>
      <c r="U38" s="577"/>
      <c r="V38" s="578" t="str">
        <f t="shared" si="16"/>
        <v/>
      </c>
      <c r="W38" s="579" t="str">
        <f t="shared" si="0"/>
        <v/>
      </c>
      <c r="X38" s="77"/>
      <c r="Y38" s="78"/>
      <c r="Z38" s="79"/>
      <c r="AA38" s="80"/>
      <c r="AB38" s="81" t="s">
        <v>191</v>
      </c>
      <c r="AC38" s="81"/>
      <c r="AD38" s="79"/>
      <c r="AE38" s="80"/>
      <c r="AF38" s="81"/>
      <c r="AG38" s="81"/>
      <c r="AH38" s="81"/>
      <c r="AI38" s="79"/>
      <c r="AJ38" s="80"/>
      <c r="AK38" s="81"/>
      <c r="AL38" s="82"/>
      <c r="AM38" s="27"/>
      <c r="AN38" s="83" t="s">
        <v>28</v>
      </c>
      <c r="AO38" s="173"/>
      <c r="AP38" s="438">
        <f t="shared" si="1"/>
        <v>30</v>
      </c>
      <c r="AQ38" s="153"/>
      <c r="AR38" s="136"/>
      <c r="AS38" s="84"/>
      <c r="AT38" s="85"/>
      <c r="AU38" s="103"/>
      <c r="AV38" s="103"/>
      <c r="AW38" s="103"/>
      <c r="AX38" s="137" t="str">
        <f>IF(ISNUMBER($AO38),IF(AND($AO38&gt;=60,$AO38&lt;=100),"●",""),"")</f>
        <v/>
      </c>
      <c r="AY38" s="85"/>
      <c r="AZ38" s="85"/>
      <c r="BA38" s="85"/>
      <c r="BB38" s="104"/>
      <c r="BC38" s="188" t="str">
        <f t="shared" si="2"/>
        <v/>
      </c>
      <c r="BD38" s="105"/>
      <c r="BE38" s="85"/>
      <c r="BF38" s="135" t="str">
        <f t="shared" si="15"/>
        <v/>
      </c>
      <c r="BG38" s="192"/>
    </row>
    <row r="39" spans="1:59" ht="17.100000000000001" customHeight="1">
      <c r="A39" s="192"/>
      <c r="B39" s="952"/>
      <c r="C39" s="953"/>
      <c r="D39" s="974"/>
      <c r="E39" s="977"/>
      <c r="F39" s="553"/>
      <c r="G39" s="648" t="s">
        <v>125</v>
      </c>
      <c r="H39" s="525">
        <f t="shared" si="3"/>
        <v>2</v>
      </c>
      <c r="I39" s="940"/>
      <c r="J39" s="949"/>
      <c r="K39" s="583">
        <v>2</v>
      </c>
      <c r="L39" s="584"/>
      <c r="M39" s="525">
        <f>H39*15</f>
        <v>30</v>
      </c>
      <c r="N39" s="526">
        <f t="shared" si="4"/>
        <v>22.5</v>
      </c>
      <c r="O39" s="527" t="s">
        <v>137</v>
      </c>
      <c r="P39" s="528"/>
      <c r="Q39" s="555" t="s">
        <v>28</v>
      </c>
      <c r="R39" s="556"/>
      <c r="S39" s="557" t="s">
        <v>28</v>
      </c>
      <c r="T39" s="586"/>
      <c r="U39" s="587"/>
      <c r="V39" s="588" t="str">
        <f t="shared" si="16"/>
        <v/>
      </c>
      <c r="W39" s="589" t="str">
        <f t="shared" si="0"/>
        <v/>
      </c>
      <c r="X39" s="77"/>
      <c r="Y39" s="37"/>
      <c r="Z39" s="38"/>
      <c r="AA39" s="39"/>
      <c r="AB39" s="40" t="s">
        <v>191</v>
      </c>
      <c r="AC39" s="40"/>
      <c r="AD39" s="38"/>
      <c r="AE39" s="39"/>
      <c r="AF39" s="40"/>
      <c r="AG39" s="40"/>
      <c r="AH39" s="40"/>
      <c r="AI39" s="38"/>
      <c r="AJ39" s="39"/>
      <c r="AK39" s="40"/>
      <c r="AL39" s="41"/>
      <c r="AM39" s="27"/>
      <c r="AN39" s="89" t="s">
        <v>28</v>
      </c>
      <c r="AO39" s="175"/>
      <c r="AP39" s="439">
        <f t="shared" si="1"/>
        <v>30</v>
      </c>
      <c r="AQ39" s="153"/>
      <c r="AR39" s="53"/>
      <c r="AS39" s="44"/>
      <c r="AT39" s="55"/>
      <c r="AU39" s="46"/>
      <c r="AV39" s="46"/>
      <c r="AW39" s="46"/>
      <c r="AX39" s="58" t="str">
        <f>IF(ISNUMBER($AO39),IF(AND($AO39&gt;=60,$AO39&lt;=100),"●",""),"")</f>
        <v/>
      </c>
      <c r="AY39" s="55"/>
      <c r="AZ39" s="55"/>
      <c r="BA39" s="55"/>
      <c r="BB39" s="56"/>
      <c r="BC39" s="186" t="str">
        <f t="shared" si="2"/>
        <v/>
      </c>
      <c r="BD39" s="112"/>
      <c r="BE39" s="55"/>
      <c r="BF39" s="115" t="str">
        <f t="shared" si="15"/>
        <v/>
      </c>
      <c r="BG39" s="192"/>
    </row>
    <row r="40" spans="1:59" ht="17.100000000000001" customHeight="1">
      <c r="A40" s="192"/>
      <c r="B40" s="952"/>
      <c r="C40" s="953"/>
      <c r="D40" s="974"/>
      <c r="E40" s="977"/>
      <c r="F40" s="553"/>
      <c r="G40" s="610" t="s">
        <v>126</v>
      </c>
      <c r="H40" s="525">
        <f t="shared" si="3"/>
        <v>2</v>
      </c>
      <c r="I40" s="940"/>
      <c r="J40" s="949"/>
      <c r="K40" s="633"/>
      <c r="L40" s="634">
        <v>2</v>
      </c>
      <c r="M40" s="525">
        <f>H40*15</f>
        <v>30</v>
      </c>
      <c r="N40" s="526">
        <f t="shared" si="4"/>
        <v>22.5</v>
      </c>
      <c r="O40" s="527" t="s">
        <v>137</v>
      </c>
      <c r="P40" s="528"/>
      <c r="Q40" s="555"/>
      <c r="R40" s="556"/>
      <c r="S40" s="557"/>
      <c r="T40" s="586"/>
      <c r="U40" s="587"/>
      <c r="V40" s="588" t="str">
        <f t="shared" si="16"/>
        <v/>
      </c>
      <c r="W40" s="589" t="str">
        <f t="shared" si="0"/>
        <v/>
      </c>
      <c r="X40" s="77"/>
      <c r="Y40" s="37"/>
      <c r="Z40" s="38"/>
      <c r="AA40" s="39"/>
      <c r="AB40" s="40" t="s">
        <v>191</v>
      </c>
      <c r="AC40" s="40"/>
      <c r="AD40" s="38"/>
      <c r="AE40" s="39"/>
      <c r="AF40" s="40"/>
      <c r="AG40" s="40"/>
      <c r="AH40" s="40"/>
      <c r="AI40" s="38"/>
      <c r="AJ40" s="39"/>
      <c r="AK40" s="40"/>
      <c r="AL40" s="41"/>
      <c r="AM40" s="27"/>
      <c r="AN40" s="89"/>
      <c r="AO40" s="175"/>
      <c r="AP40" s="439">
        <f t="shared" si="1"/>
        <v>30</v>
      </c>
      <c r="AQ40" s="153"/>
      <c r="AR40" s="53"/>
      <c r="AS40" s="44"/>
      <c r="AT40" s="55"/>
      <c r="AU40" s="46"/>
      <c r="AV40" s="46"/>
      <c r="AW40" s="46"/>
      <c r="AX40" s="44"/>
      <c r="AY40" s="55"/>
      <c r="AZ40" s="55"/>
      <c r="BA40" s="55"/>
      <c r="BB40" s="56"/>
      <c r="BC40" s="186" t="str">
        <f t="shared" si="2"/>
        <v/>
      </c>
      <c r="BD40" s="112"/>
      <c r="BE40" s="55"/>
      <c r="BF40" s="115" t="str">
        <f t="shared" si="15"/>
        <v/>
      </c>
      <c r="BG40" s="192"/>
    </row>
    <row r="41" spans="1:59" ht="17.100000000000001" customHeight="1">
      <c r="A41" s="192"/>
      <c r="B41" s="952"/>
      <c r="C41" s="953"/>
      <c r="D41" s="974"/>
      <c r="E41" s="977"/>
      <c r="F41" s="553"/>
      <c r="G41" s="610" t="s">
        <v>139</v>
      </c>
      <c r="H41" s="525">
        <f t="shared" si="3"/>
        <v>1</v>
      </c>
      <c r="I41" s="940"/>
      <c r="J41" s="949"/>
      <c r="K41" s="583">
        <v>1</v>
      </c>
      <c r="L41" s="584"/>
      <c r="M41" s="525">
        <f t="shared" si="7"/>
        <v>30</v>
      </c>
      <c r="N41" s="526">
        <f t="shared" si="4"/>
        <v>22.5</v>
      </c>
      <c r="O41" s="527" t="s">
        <v>137</v>
      </c>
      <c r="P41" s="528"/>
      <c r="Q41" s="555"/>
      <c r="R41" s="556"/>
      <c r="S41" s="557"/>
      <c r="T41" s="586"/>
      <c r="U41" s="587"/>
      <c r="V41" s="588" t="str">
        <f t="shared" si="16"/>
        <v/>
      </c>
      <c r="W41" s="589" t="str">
        <f>IF(AO41&gt;=60,"○","")</f>
        <v/>
      </c>
      <c r="X41" s="77"/>
      <c r="Y41" s="37"/>
      <c r="Z41" s="38"/>
      <c r="AA41" s="39"/>
      <c r="AB41" s="40" t="s">
        <v>191</v>
      </c>
      <c r="AC41" s="40"/>
      <c r="AD41" s="38"/>
      <c r="AE41" s="39"/>
      <c r="AF41" s="40"/>
      <c r="AG41" s="40"/>
      <c r="AH41" s="40"/>
      <c r="AI41" s="38"/>
      <c r="AJ41" s="39"/>
      <c r="AK41" s="40"/>
      <c r="AL41" s="41"/>
      <c r="AM41" s="27"/>
      <c r="AN41" s="89"/>
      <c r="AO41" s="175"/>
      <c r="AP41" s="439">
        <f t="shared" si="1"/>
        <v>30</v>
      </c>
      <c r="AQ41" s="153"/>
      <c r="AR41" s="53"/>
      <c r="AS41" s="44"/>
      <c r="AT41" s="55"/>
      <c r="AU41" s="46"/>
      <c r="AV41" s="46"/>
      <c r="AW41" s="46"/>
      <c r="AX41" s="44"/>
      <c r="AY41" s="55"/>
      <c r="AZ41" s="55"/>
      <c r="BA41" s="55"/>
      <c r="BB41" s="56"/>
      <c r="BC41" s="186" t="str">
        <f t="shared" si="2"/>
        <v/>
      </c>
      <c r="BD41" s="112"/>
      <c r="BE41" s="55"/>
      <c r="BF41" s="115" t="str">
        <f t="shared" si="15"/>
        <v/>
      </c>
      <c r="BG41" s="192"/>
    </row>
    <row r="42" spans="1:59" ht="17.100000000000001" customHeight="1">
      <c r="A42" s="192"/>
      <c r="B42" s="952"/>
      <c r="C42" s="953"/>
      <c r="D42" s="974"/>
      <c r="E42" s="977"/>
      <c r="F42" s="553"/>
      <c r="G42" s="610" t="s">
        <v>140</v>
      </c>
      <c r="H42" s="525">
        <f t="shared" si="3"/>
        <v>2</v>
      </c>
      <c r="I42" s="940"/>
      <c r="J42" s="949"/>
      <c r="K42" s="633"/>
      <c r="L42" s="634">
        <v>2</v>
      </c>
      <c r="M42" s="525">
        <f>H42*15</f>
        <v>30</v>
      </c>
      <c r="N42" s="526">
        <f t="shared" si="4"/>
        <v>22.5</v>
      </c>
      <c r="O42" s="527" t="s">
        <v>137</v>
      </c>
      <c r="P42" s="528"/>
      <c r="Q42" s="555" t="s">
        <v>75</v>
      </c>
      <c r="R42" s="556"/>
      <c r="S42" s="557" t="s">
        <v>75</v>
      </c>
      <c r="T42" s="586"/>
      <c r="U42" s="615" t="str">
        <f>IF($W42="○",$N42,"")</f>
        <v/>
      </c>
      <c r="V42" s="534"/>
      <c r="W42" s="589" t="str">
        <f>IF(AO42&gt;=60,"○","")</f>
        <v/>
      </c>
      <c r="X42" s="77"/>
      <c r="Y42" s="37"/>
      <c r="Z42" s="38"/>
      <c r="AA42" s="39"/>
      <c r="AB42" s="40" t="s">
        <v>191</v>
      </c>
      <c r="AC42" s="40"/>
      <c r="AD42" s="38"/>
      <c r="AE42" s="39"/>
      <c r="AF42" s="40"/>
      <c r="AG42" s="40"/>
      <c r="AH42" s="40"/>
      <c r="AI42" s="38"/>
      <c r="AJ42" s="39"/>
      <c r="AK42" s="40"/>
      <c r="AL42" s="41"/>
      <c r="AM42" s="27"/>
      <c r="AN42" s="89" t="s">
        <v>75</v>
      </c>
      <c r="AO42" s="175"/>
      <c r="AP42" s="439">
        <f t="shared" si="1"/>
        <v>30</v>
      </c>
      <c r="AQ42" s="153"/>
      <c r="AR42" s="53"/>
      <c r="AS42" s="44"/>
      <c r="AT42" s="55"/>
      <c r="AU42" s="46"/>
      <c r="AV42" s="46"/>
      <c r="AW42" s="46"/>
      <c r="AX42" s="44"/>
      <c r="AY42" s="51" t="str">
        <f>IF(ISNUMBER($AO42),IF(AND($AO42&gt;=60,$AO42&lt;=100),"●",""),"")</f>
        <v/>
      </c>
      <c r="AZ42" s="55"/>
      <c r="BA42" s="55"/>
      <c r="BB42" s="56"/>
      <c r="BC42" s="186" t="str">
        <f t="shared" si="2"/>
        <v/>
      </c>
      <c r="BD42" s="112"/>
      <c r="BE42" s="87" t="str">
        <f>IF(ISNUMBER($AO42),IF(AND($AO42&gt;=60,$AO42&lt;=100),$AP42*45/60,""),"")</f>
        <v/>
      </c>
      <c r="BF42" s="88"/>
      <c r="BG42" s="192"/>
    </row>
    <row r="43" spans="1:59" ht="17.100000000000001" customHeight="1">
      <c r="A43" s="192"/>
      <c r="B43" s="952"/>
      <c r="C43" s="953"/>
      <c r="D43" s="974"/>
      <c r="E43" s="977"/>
      <c r="F43" s="553"/>
      <c r="G43" s="805" t="s">
        <v>256</v>
      </c>
      <c r="H43" s="525">
        <f t="shared" si="3"/>
        <v>2</v>
      </c>
      <c r="I43" s="940"/>
      <c r="J43" s="949"/>
      <c r="K43" s="583">
        <v>2</v>
      </c>
      <c r="L43" s="634"/>
      <c r="M43" s="525">
        <f>H43*15</f>
        <v>30</v>
      </c>
      <c r="N43" s="526">
        <f t="shared" si="4"/>
        <v>22.5</v>
      </c>
      <c r="O43" s="527" t="s">
        <v>137</v>
      </c>
      <c r="P43" s="528"/>
      <c r="Q43" s="555" t="s">
        <v>75</v>
      </c>
      <c r="R43" s="556"/>
      <c r="S43" s="557" t="s">
        <v>75</v>
      </c>
      <c r="T43" s="586"/>
      <c r="U43" s="615" t="str">
        <f>IF($W43="○",$N43,"")</f>
        <v/>
      </c>
      <c r="V43" s="534"/>
      <c r="W43" s="589" t="str">
        <f t="shared" si="0"/>
        <v/>
      </c>
      <c r="X43" s="77"/>
      <c r="Y43" s="37"/>
      <c r="Z43" s="38"/>
      <c r="AA43" s="39"/>
      <c r="AB43" s="40" t="s">
        <v>191</v>
      </c>
      <c r="AC43" s="40"/>
      <c r="AD43" s="38"/>
      <c r="AE43" s="39"/>
      <c r="AF43" s="40"/>
      <c r="AG43" s="40"/>
      <c r="AH43" s="40"/>
      <c r="AI43" s="38"/>
      <c r="AJ43" s="39"/>
      <c r="AK43" s="40"/>
      <c r="AL43" s="41"/>
      <c r="AM43" s="27"/>
      <c r="AN43" s="89" t="s">
        <v>75</v>
      </c>
      <c r="AO43" s="175"/>
      <c r="AP43" s="439">
        <f t="shared" si="1"/>
        <v>30</v>
      </c>
      <c r="AQ43" s="153"/>
      <c r="AR43" s="53"/>
      <c r="AS43" s="44"/>
      <c r="AT43" s="55"/>
      <c r="AU43" s="46"/>
      <c r="AV43" s="46"/>
      <c r="AW43" s="46"/>
      <c r="AX43" s="44"/>
      <c r="AY43" s="51" t="str">
        <f>IF(ISNUMBER($AO43),IF(AND($AO43&gt;=60,$AO43&lt;=100),"●",""),"")</f>
        <v/>
      </c>
      <c r="AZ43" s="55"/>
      <c r="BA43" s="55"/>
      <c r="BB43" s="56"/>
      <c r="BC43" s="186" t="str">
        <f t="shared" si="2"/>
        <v/>
      </c>
      <c r="BD43" s="112"/>
      <c r="BE43" s="87" t="str">
        <f>IF(ISNUMBER($AO43),IF(AND($AO43&gt;=60,$AO43&lt;=100),$AP43*45/60,""),"")</f>
        <v/>
      </c>
      <c r="BF43" s="88"/>
      <c r="BG43" s="192"/>
    </row>
    <row r="44" spans="1:59" ht="17.100000000000001" customHeight="1">
      <c r="A44" s="192"/>
      <c r="B44" s="952"/>
      <c r="C44" s="953"/>
      <c r="D44" s="974"/>
      <c r="E44" s="977"/>
      <c r="F44" s="553"/>
      <c r="G44" s="610" t="s">
        <v>151</v>
      </c>
      <c r="H44" s="525">
        <f t="shared" si="3"/>
        <v>2</v>
      </c>
      <c r="I44" s="940"/>
      <c r="J44" s="949"/>
      <c r="K44" s="583">
        <v>2</v>
      </c>
      <c r="L44" s="634"/>
      <c r="M44" s="525">
        <f>H44*15</f>
        <v>30</v>
      </c>
      <c r="N44" s="526">
        <f t="shared" si="4"/>
        <v>22.5</v>
      </c>
      <c r="O44" s="527" t="s">
        <v>137</v>
      </c>
      <c r="P44" s="528"/>
      <c r="Q44" s="555" t="s">
        <v>75</v>
      </c>
      <c r="R44" s="556"/>
      <c r="S44" s="557" t="s">
        <v>75</v>
      </c>
      <c r="T44" s="586"/>
      <c r="U44" s="615" t="str">
        <f>IF($W44="○",$N44,"")</f>
        <v/>
      </c>
      <c r="V44" s="534"/>
      <c r="W44" s="589" t="str">
        <f t="shared" si="0"/>
        <v/>
      </c>
      <c r="X44" s="77"/>
      <c r="Y44" s="37"/>
      <c r="Z44" s="38"/>
      <c r="AA44" s="39"/>
      <c r="AB44" s="40" t="s">
        <v>191</v>
      </c>
      <c r="AC44" s="40"/>
      <c r="AD44" s="38"/>
      <c r="AE44" s="39"/>
      <c r="AF44" s="40"/>
      <c r="AG44" s="40"/>
      <c r="AH44" s="40"/>
      <c r="AI44" s="38"/>
      <c r="AJ44" s="39"/>
      <c r="AK44" s="40"/>
      <c r="AL44" s="41"/>
      <c r="AM44" s="27"/>
      <c r="AN44" s="89" t="s">
        <v>75</v>
      </c>
      <c r="AO44" s="175"/>
      <c r="AP44" s="439">
        <f t="shared" si="1"/>
        <v>30</v>
      </c>
      <c r="AQ44" s="153"/>
      <c r="AR44" s="53"/>
      <c r="AS44" s="44"/>
      <c r="AT44" s="55"/>
      <c r="AU44" s="46"/>
      <c r="AV44" s="46"/>
      <c r="AW44" s="46"/>
      <c r="AX44" s="44"/>
      <c r="AY44" s="51" t="str">
        <f>IF(ISNUMBER($AO44),IF(AND($AO44&gt;=60,$AO44&lt;=100),"●",""),"")</f>
        <v/>
      </c>
      <c r="AZ44" s="55"/>
      <c r="BA44" s="55"/>
      <c r="BB44" s="56"/>
      <c r="BC44" s="186" t="str">
        <f t="shared" si="2"/>
        <v/>
      </c>
      <c r="BD44" s="112"/>
      <c r="BE44" s="87" t="str">
        <f>IF(ISNUMBER($AO44),IF(AND($AO44&gt;=60,$AO44&lt;=100),$AP44*45/60,""),"")</f>
        <v/>
      </c>
      <c r="BF44" s="88"/>
      <c r="BG44" s="192"/>
    </row>
    <row r="45" spans="1:59" ht="17.100000000000001" customHeight="1" thickBot="1">
      <c r="A45" s="192"/>
      <c r="B45" s="954"/>
      <c r="C45" s="955"/>
      <c r="D45" s="975"/>
      <c r="E45" s="978"/>
      <c r="F45" s="649"/>
      <c r="G45" s="650" t="s">
        <v>257</v>
      </c>
      <c r="H45" s="651">
        <f t="shared" si="3"/>
        <v>1</v>
      </c>
      <c r="I45" s="992"/>
      <c r="J45" s="993"/>
      <c r="K45" s="652">
        <v>1</v>
      </c>
      <c r="L45" s="653"/>
      <c r="M45" s="651">
        <f t="shared" ref="M45" si="17">H45*30</f>
        <v>30</v>
      </c>
      <c r="N45" s="654">
        <f t="shared" si="4"/>
        <v>22.5</v>
      </c>
      <c r="O45" s="655" t="s">
        <v>137</v>
      </c>
      <c r="P45" s="656"/>
      <c r="Q45" s="657" t="s">
        <v>75</v>
      </c>
      <c r="R45" s="658"/>
      <c r="S45" s="659" t="s">
        <v>75</v>
      </c>
      <c r="T45" s="660"/>
      <c r="U45" s="661" t="str">
        <f>IF($W45="○",$N45,"")</f>
        <v/>
      </c>
      <c r="V45" s="662"/>
      <c r="W45" s="663" t="str">
        <f t="shared" si="0"/>
        <v/>
      </c>
      <c r="X45" s="127"/>
      <c r="Y45" s="141"/>
      <c r="Z45" s="142"/>
      <c r="AA45" s="143"/>
      <c r="AB45" s="144" t="s">
        <v>191</v>
      </c>
      <c r="AC45" s="144"/>
      <c r="AD45" s="142"/>
      <c r="AE45" s="143"/>
      <c r="AF45" s="144"/>
      <c r="AG45" s="144"/>
      <c r="AH45" s="144"/>
      <c r="AI45" s="142"/>
      <c r="AJ45" s="143"/>
      <c r="AK45" s="144"/>
      <c r="AL45" s="145"/>
      <c r="AM45" s="486"/>
      <c r="AN45" s="146" t="s">
        <v>75</v>
      </c>
      <c r="AO45" s="184"/>
      <c r="AP45" s="442">
        <f t="shared" si="1"/>
        <v>30</v>
      </c>
      <c r="AQ45" s="487"/>
      <c r="AR45" s="147"/>
      <c r="AS45" s="139"/>
      <c r="AT45" s="148"/>
      <c r="AU45" s="149"/>
      <c r="AV45" s="149"/>
      <c r="AW45" s="149"/>
      <c r="AX45" s="139"/>
      <c r="AY45" s="138" t="str">
        <f>IF(ISNUMBER($AO45),IF(AND($AO45&gt;=60,$AO45&lt;=100),"●",""),"")</f>
        <v/>
      </c>
      <c r="AZ45" s="148"/>
      <c r="BA45" s="148"/>
      <c r="BB45" s="150"/>
      <c r="BC45" s="191" t="str">
        <f t="shared" si="2"/>
        <v/>
      </c>
      <c r="BD45" s="151"/>
      <c r="BE45" s="140" t="str">
        <f>IF(ISNUMBER($AO45),IF(AND($AO45&gt;=60,$AO45&lt;=100),$AP45*45/60,""),"")</f>
        <v/>
      </c>
      <c r="BF45" s="152"/>
      <c r="BG45" s="192"/>
    </row>
    <row r="46" spans="1:59" s="153" customFormat="1" ht="3.95" customHeight="1" thickBot="1">
      <c r="A46" s="197"/>
      <c r="B46" s="553"/>
      <c r="C46" s="664"/>
      <c r="D46" s="664"/>
      <c r="E46" s="665"/>
      <c r="F46" s="553"/>
      <c r="G46" s="666"/>
      <c r="H46" s="666"/>
      <c r="I46" s="666"/>
      <c r="J46" s="666"/>
      <c r="K46" s="666"/>
      <c r="L46" s="666"/>
      <c r="M46" s="666"/>
      <c r="N46" s="666"/>
      <c r="O46" s="666"/>
      <c r="P46" s="666"/>
      <c r="Q46" s="667"/>
      <c r="R46" s="667"/>
      <c r="S46" s="667"/>
      <c r="T46" s="667"/>
      <c r="U46" s="667"/>
      <c r="V46" s="668"/>
      <c r="W46" s="667"/>
      <c r="X46" s="21"/>
      <c r="Y46" s="155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5"/>
      <c r="AO46" s="157"/>
      <c r="AP46" s="157"/>
      <c r="AQ46" s="157"/>
      <c r="AS46" s="154"/>
      <c r="AT46" s="154"/>
      <c r="AU46" s="21"/>
      <c r="AV46" s="21"/>
      <c r="AW46" s="21"/>
      <c r="AX46" s="21"/>
      <c r="AY46" s="21"/>
      <c r="AZ46" s="21"/>
      <c r="BA46" s="21"/>
      <c r="BB46" s="21"/>
      <c r="BC46" s="21"/>
      <c r="BE46" s="21"/>
      <c r="BF46" s="21"/>
      <c r="BG46" s="465"/>
    </row>
    <row r="47" spans="1:59" s="153" customFormat="1" ht="35.1" customHeight="1" thickBot="1">
      <c r="A47" s="197"/>
      <c r="B47" s="553"/>
      <c r="C47" s="664"/>
      <c r="D47" s="664"/>
      <c r="E47" s="665"/>
      <c r="F47" s="553"/>
      <c r="G47" s="994" t="s">
        <v>213</v>
      </c>
      <c r="H47" s="994"/>
      <c r="I47" s="994"/>
      <c r="J47" s="994"/>
      <c r="K47" s="994"/>
      <c r="L47" s="994"/>
      <c r="M47" s="994"/>
      <c r="N47" s="994"/>
      <c r="O47" s="994"/>
      <c r="P47" s="994"/>
      <c r="Q47" s="994"/>
      <c r="R47" s="994"/>
      <c r="S47" s="667"/>
      <c r="T47" s="995" t="s">
        <v>221</v>
      </c>
      <c r="U47" s="996"/>
      <c r="V47" s="997"/>
      <c r="W47" s="667"/>
      <c r="X47" s="21"/>
      <c r="Y47" s="155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5"/>
      <c r="AO47" s="456"/>
      <c r="AP47" s="457"/>
      <c r="AQ47" s="457"/>
      <c r="AR47" s="998" t="s">
        <v>148</v>
      </c>
      <c r="AS47" s="999"/>
      <c r="AT47" s="999"/>
      <c r="AU47" s="999"/>
      <c r="AV47" s="999"/>
      <c r="AW47" s="999"/>
      <c r="AX47" s="999"/>
      <c r="AY47" s="999"/>
      <c r="AZ47" s="999"/>
      <c r="BA47" s="999"/>
      <c r="BB47" s="1000"/>
      <c r="BC47" s="458" t="s">
        <v>182</v>
      </c>
      <c r="BD47" s="1001" t="s">
        <v>287</v>
      </c>
      <c r="BE47" s="1002"/>
      <c r="BF47" s="1003"/>
      <c r="BG47" s="197"/>
    </row>
    <row r="48" spans="1:59" ht="21.95" customHeight="1">
      <c r="A48" s="192"/>
      <c r="B48" s="500"/>
      <c r="C48" s="664"/>
      <c r="D48" s="664"/>
      <c r="E48" s="665"/>
      <c r="F48" s="500"/>
      <c r="G48" s="994"/>
      <c r="H48" s="994"/>
      <c r="I48" s="994"/>
      <c r="J48" s="994"/>
      <c r="K48" s="994"/>
      <c r="L48" s="994"/>
      <c r="M48" s="994"/>
      <c r="N48" s="994"/>
      <c r="O48" s="994"/>
      <c r="P48" s="994"/>
      <c r="Q48" s="994"/>
      <c r="R48" s="994"/>
      <c r="S48" s="669"/>
      <c r="T48" s="670">
        <f>SUM(T7:T45)</f>
        <v>0</v>
      </c>
      <c r="U48" s="671">
        <f>SUM(U7:U45)</f>
        <v>0</v>
      </c>
      <c r="V48" s="672">
        <f>SUM(V7:V45)</f>
        <v>0</v>
      </c>
      <c r="W48" s="669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456"/>
      <c r="AP48" s="457"/>
      <c r="AQ48" s="457"/>
      <c r="AR48" s="1018">
        <f t="shared" ref="AR48:BB48" si="18">COUNTIF(AR7:AR45,"●")</f>
        <v>0</v>
      </c>
      <c r="AS48" s="1020">
        <f t="shared" si="18"/>
        <v>0</v>
      </c>
      <c r="AT48" s="1022">
        <f t="shared" si="18"/>
        <v>0</v>
      </c>
      <c r="AU48" s="1022">
        <f t="shared" si="18"/>
        <v>0</v>
      </c>
      <c r="AV48" s="1022">
        <f t="shared" si="18"/>
        <v>0</v>
      </c>
      <c r="AW48" s="1010">
        <f t="shared" si="18"/>
        <v>0</v>
      </c>
      <c r="AX48" s="158">
        <f t="shared" si="18"/>
        <v>0</v>
      </c>
      <c r="AY48" s="25">
        <f t="shared" si="18"/>
        <v>0</v>
      </c>
      <c r="AZ48" s="25">
        <f t="shared" si="18"/>
        <v>0</v>
      </c>
      <c r="BA48" s="25">
        <f t="shared" si="18"/>
        <v>0</v>
      </c>
      <c r="BB48" s="26">
        <f t="shared" si="18"/>
        <v>0</v>
      </c>
      <c r="BC48" s="981">
        <f>SUM(BC7:BC45)</f>
        <v>0</v>
      </c>
      <c r="BD48" s="159">
        <f>SUM(BD7:BD45)</f>
        <v>0</v>
      </c>
      <c r="BE48" s="160">
        <f>SUM(BE7:BE45)</f>
        <v>0</v>
      </c>
      <c r="BF48" s="161">
        <f>SUM(BF7:BF45)</f>
        <v>0</v>
      </c>
      <c r="BG48" s="192"/>
    </row>
    <row r="49" spans="1:59" ht="21.95" customHeight="1" thickBot="1">
      <c r="A49" s="192"/>
      <c r="B49" s="500"/>
      <c r="C49" s="664"/>
      <c r="D49" s="664"/>
      <c r="E49" s="665"/>
      <c r="F49" s="500"/>
      <c r="G49" s="994"/>
      <c r="H49" s="994"/>
      <c r="I49" s="994"/>
      <c r="J49" s="994"/>
      <c r="K49" s="994"/>
      <c r="L49" s="994"/>
      <c r="M49" s="994"/>
      <c r="N49" s="994"/>
      <c r="O49" s="994"/>
      <c r="P49" s="994"/>
      <c r="Q49" s="994"/>
      <c r="R49" s="994"/>
      <c r="S49" s="669"/>
      <c r="T49" s="1012">
        <f>T48+U48+V48</f>
        <v>0</v>
      </c>
      <c r="U49" s="1013"/>
      <c r="V49" s="1014"/>
      <c r="W49" s="669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456"/>
      <c r="AP49" s="457"/>
      <c r="AQ49" s="457"/>
      <c r="AR49" s="1019"/>
      <c r="AS49" s="1021"/>
      <c r="AT49" s="1023"/>
      <c r="AU49" s="1023"/>
      <c r="AV49" s="1023"/>
      <c r="AW49" s="1011"/>
      <c r="AX49" s="1015">
        <f>SUM(AX48:BB48)</f>
        <v>0</v>
      </c>
      <c r="AY49" s="1016"/>
      <c r="AZ49" s="1016"/>
      <c r="BA49" s="1016"/>
      <c r="BB49" s="1017"/>
      <c r="BC49" s="982"/>
      <c r="BD49" s="989">
        <f>BD48+BE48+BF48</f>
        <v>0</v>
      </c>
      <c r="BE49" s="990"/>
      <c r="BF49" s="991"/>
      <c r="BG49" s="192"/>
    </row>
    <row r="50" spans="1:59" ht="11.1" customHeight="1">
      <c r="A50" s="192"/>
      <c r="B50" s="192"/>
      <c r="C50" s="198"/>
      <c r="D50" s="198"/>
      <c r="E50" s="199"/>
      <c r="F50" s="192"/>
      <c r="G50" s="200"/>
      <c r="H50" s="201"/>
      <c r="I50" s="201"/>
      <c r="J50" s="202"/>
      <c r="K50" s="202"/>
      <c r="L50" s="202"/>
      <c r="M50" s="199"/>
      <c r="N50" s="199"/>
      <c r="O50" s="203"/>
      <c r="P50" s="203"/>
      <c r="Q50" s="203"/>
      <c r="R50" s="203"/>
      <c r="S50" s="203"/>
      <c r="T50" s="203"/>
      <c r="U50" s="203"/>
      <c r="V50" s="194"/>
      <c r="W50" s="203"/>
      <c r="X50" s="203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  <c r="AN50" s="192"/>
      <c r="AO50" s="203"/>
      <c r="AP50" s="203"/>
      <c r="AQ50" s="192"/>
      <c r="AR50" s="192"/>
      <c r="AS50" s="192"/>
      <c r="AT50" s="192"/>
      <c r="AU50" s="192"/>
      <c r="AV50" s="192"/>
      <c r="AW50" s="192"/>
      <c r="AX50" s="192"/>
      <c r="AY50" s="192"/>
      <c r="AZ50" s="192"/>
      <c r="BA50" s="192"/>
      <c r="BB50" s="192"/>
      <c r="BC50" s="192"/>
      <c r="BD50" s="192"/>
      <c r="BE50" s="192"/>
      <c r="BF50" s="192"/>
      <c r="BG50" s="192"/>
    </row>
    <row r="51" spans="1:59" ht="15" customHeight="1">
      <c r="G51" s="2"/>
    </row>
    <row r="52" spans="1:59" ht="15" customHeight="1">
      <c r="G52" s="2"/>
    </row>
    <row r="53" spans="1:59" ht="15" customHeight="1">
      <c r="G53" s="2"/>
    </row>
    <row r="54" spans="1:59" ht="15" customHeight="1">
      <c r="G54" s="2"/>
    </row>
    <row r="55" spans="1:59" ht="15" customHeight="1">
      <c r="C55" s="153"/>
      <c r="D55" s="153"/>
      <c r="E55" s="206"/>
      <c r="G55" s="207"/>
      <c r="H55" s="206"/>
      <c r="I55" s="206"/>
      <c r="J55" s="206"/>
      <c r="K55" s="206"/>
      <c r="L55" s="206"/>
      <c r="M55" s="206"/>
      <c r="N55" s="206"/>
    </row>
    <row r="56" spans="1:59" ht="15" customHeight="1">
      <c r="G56" s="2"/>
    </row>
    <row r="57" spans="1:59" ht="15" customHeight="1">
      <c r="G57" s="2"/>
    </row>
    <row r="58" spans="1:59" ht="15" customHeight="1">
      <c r="G58" s="2"/>
    </row>
    <row r="59" spans="1:59" ht="15" customHeight="1">
      <c r="G59" s="2"/>
    </row>
    <row r="60" spans="1:59" ht="15" customHeight="1">
      <c r="G60" s="2"/>
    </row>
    <row r="61" spans="1:59" ht="15" customHeight="1">
      <c r="G61" s="2"/>
    </row>
    <row r="62" spans="1:59">
      <c r="G62" s="2"/>
    </row>
    <row r="63" spans="1:59">
      <c r="G63" s="2"/>
    </row>
  </sheetData>
  <mergeCells count="123">
    <mergeCell ref="BC48:BC49"/>
    <mergeCell ref="T49:V49"/>
    <mergeCell ref="AX49:BB49"/>
    <mergeCell ref="BD49:BF49"/>
    <mergeCell ref="I27:J27"/>
    <mergeCell ref="I28:J28"/>
    <mergeCell ref="I45:J45"/>
    <mergeCell ref="G47:R49"/>
    <mergeCell ref="T47:V47"/>
    <mergeCell ref="AR47:BB47"/>
    <mergeCell ref="BD47:BF47"/>
    <mergeCell ref="AR48:AR49"/>
    <mergeCell ref="AS48:AS49"/>
    <mergeCell ref="AT48:AT49"/>
    <mergeCell ref="AU48:AU49"/>
    <mergeCell ref="AV48:AV49"/>
    <mergeCell ref="K37:L37"/>
    <mergeCell ref="I32:J32"/>
    <mergeCell ref="K33:L33"/>
    <mergeCell ref="K34:L34"/>
    <mergeCell ref="I35:J35"/>
    <mergeCell ref="K35:L35"/>
    <mergeCell ref="I36:J36"/>
    <mergeCell ref="E38:E45"/>
    <mergeCell ref="I38:J38"/>
    <mergeCell ref="I39:J39"/>
    <mergeCell ref="I40:J40"/>
    <mergeCell ref="I41:J41"/>
    <mergeCell ref="I42:J42"/>
    <mergeCell ref="I43:J43"/>
    <mergeCell ref="I44:J44"/>
    <mergeCell ref="AW48:AW49"/>
    <mergeCell ref="B19:C45"/>
    <mergeCell ref="D19:E21"/>
    <mergeCell ref="I19:J19"/>
    <mergeCell ref="I21:J21"/>
    <mergeCell ref="K21:L21"/>
    <mergeCell ref="D22:E37"/>
    <mergeCell ref="I22:J22"/>
    <mergeCell ref="K22:L22"/>
    <mergeCell ref="I23:J23"/>
    <mergeCell ref="K27:L27"/>
    <mergeCell ref="K28:L28"/>
    <mergeCell ref="I29:J29"/>
    <mergeCell ref="I30:J30"/>
    <mergeCell ref="K30:L30"/>
    <mergeCell ref="I31:J31"/>
    <mergeCell ref="K31:L31"/>
    <mergeCell ref="K23:L23"/>
    <mergeCell ref="I24:J24"/>
    <mergeCell ref="K24:L24"/>
    <mergeCell ref="I25:J25"/>
    <mergeCell ref="K25:L25"/>
    <mergeCell ref="I26:J26"/>
    <mergeCell ref="K26:L26"/>
    <mergeCell ref="D38:D45"/>
    <mergeCell ref="K14:L14"/>
    <mergeCell ref="E15:E18"/>
    <mergeCell ref="I15:J15"/>
    <mergeCell ref="K15:L15"/>
    <mergeCell ref="I16:J16"/>
    <mergeCell ref="K16:L16"/>
    <mergeCell ref="I17:J17"/>
    <mergeCell ref="K17:L17"/>
    <mergeCell ref="I18:J18"/>
    <mergeCell ref="K18:L18"/>
    <mergeCell ref="I4:L4"/>
    <mergeCell ref="M4:M5"/>
    <mergeCell ref="P6:R6"/>
    <mergeCell ref="T6:V6"/>
    <mergeCell ref="B7:C18"/>
    <mergeCell ref="D7:E9"/>
    <mergeCell ref="I7:J7"/>
    <mergeCell ref="K7:L7"/>
    <mergeCell ref="I8:J8"/>
    <mergeCell ref="K8:L8"/>
    <mergeCell ref="I9:J9"/>
    <mergeCell ref="K9:L9"/>
    <mergeCell ref="D10:D18"/>
    <mergeCell ref="E10:E11"/>
    <mergeCell ref="I10:J10"/>
    <mergeCell ref="K10:L10"/>
    <mergeCell ref="I11:J11"/>
    <mergeCell ref="K11:L11"/>
    <mergeCell ref="E12:E14"/>
    <mergeCell ref="I12:J12"/>
    <mergeCell ref="K12:L12"/>
    <mergeCell ref="I13:J13"/>
    <mergeCell ref="K13:L13"/>
    <mergeCell ref="I14:J14"/>
    <mergeCell ref="Y5:Z5"/>
    <mergeCell ref="AA5:AD5"/>
    <mergeCell ref="AE5:AI5"/>
    <mergeCell ref="AJ5:AL5"/>
    <mergeCell ref="N4:N5"/>
    <mergeCell ref="O4:O6"/>
    <mergeCell ref="P4:V4"/>
    <mergeCell ref="W4:W6"/>
    <mergeCell ref="Y4:AL4"/>
    <mergeCell ref="B1:C1"/>
    <mergeCell ref="D1:E1"/>
    <mergeCell ref="G1:L1"/>
    <mergeCell ref="P1:W1"/>
    <mergeCell ref="Y1:BG1"/>
    <mergeCell ref="B3:Q3"/>
    <mergeCell ref="R3:W3"/>
    <mergeCell ref="AO4:AP4"/>
    <mergeCell ref="AR4:BB4"/>
    <mergeCell ref="BD4:BF4"/>
    <mergeCell ref="AN4:AN6"/>
    <mergeCell ref="BD6:BF6"/>
    <mergeCell ref="AO5:AO6"/>
    <mergeCell ref="AP5:AP6"/>
    <mergeCell ref="AS5:AW5"/>
    <mergeCell ref="AX5:BB5"/>
    <mergeCell ref="BC5:BC6"/>
    <mergeCell ref="B4:C6"/>
    <mergeCell ref="D4:E6"/>
    <mergeCell ref="G4:G6"/>
    <mergeCell ref="H4:H6"/>
    <mergeCell ref="I5:J5"/>
    <mergeCell ref="K5:L5"/>
    <mergeCell ref="S5:S6"/>
  </mergeCells>
  <phoneticPr fontId="3"/>
  <conditionalFormatting sqref="AO7:AO18 AO22:AO44">
    <cfRule type="cellIs" dxfId="6" priority="3" stopIfTrue="1" operator="notBetween">
      <formula>100</formula>
      <formula>0</formula>
    </cfRule>
  </conditionalFormatting>
  <conditionalFormatting sqref="AO45">
    <cfRule type="cellIs" dxfId="5" priority="2" stopIfTrue="1" operator="notBetween">
      <formula>100</formula>
      <formula>0</formula>
    </cfRule>
  </conditionalFormatting>
  <conditionalFormatting sqref="AO19:AO21">
    <cfRule type="cellIs" dxfId="4" priority="1" stopIfTrue="1" operator="notBetween">
      <formula>100</formula>
      <formula>0</formula>
    </cfRule>
  </conditionalFormatting>
  <printOptions horizontalCentered="1"/>
  <pageMargins left="0.79000000000000015" right="0.79000000000000015" top="0.79000000000000015" bottom="0.79000000000000015" header="0.39000000000000007" footer="0.39000000000000007"/>
  <pageSetup paperSize="9" scale="66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73"/>
  <sheetViews>
    <sheetView showGridLines="0" showZeros="0" topLeftCell="S1" zoomScale="80" zoomScaleNormal="80" zoomScaleSheetLayoutView="75" workbookViewId="0">
      <selection activeCell="AO7" sqref="AO7"/>
    </sheetView>
  </sheetViews>
  <sheetFormatPr defaultColWidth="10.625" defaultRowHeight="15" customHeight="1"/>
  <cols>
    <col min="1" max="1" width="1.875" style="196" customWidth="1"/>
    <col min="2" max="3" width="2.875" style="196" customWidth="1"/>
    <col min="4" max="4" width="5.125" style="407" customWidth="1"/>
    <col min="5" max="5" width="3.625" style="407" customWidth="1"/>
    <col min="6" max="6" width="0.625" style="196" customWidth="1"/>
    <col min="7" max="7" width="21.875" style="196" customWidth="1"/>
    <col min="8" max="12" width="3.625" style="407" customWidth="1"/>
    <col min="13" max="18" width="5.875" style="407" customWidth="1"/>
    <col min="19" max="19" width="7.375" style="407" customWidth="1"/>
    <col min="20" max="21" width="5.875" style="407" customWidth="1"/>
    <col min="22" max="22" width="5.875" style="408" customWidth="1"/>
    <col min="23" max="23" width="5.125" style="407" customWidth="1"/>
    <col min="24" max="24" width="1.5" style="407" customWidth="1"/>
    <col min="25" max="39" width="3.625" style="196" customWidth="1"/>
    <col min="40" max="40" width="9" style="407" customWidth="1"/>
    <col min="41" max="42" width="7.375" style="407" customWidth="1"/>
    <col min="43" max="43" width="7.375" style="2" customWidth="1"/>
    <col min="44" max="44" width="3.375" style="196" customWidth="1"/>
    <col min="45" max="52" width="3.375" style="2" customWidth="1"/>
    <col min="53" max="55" width="3.375" style="196" customWidth="1"/>
    <col min="56" max="56" width="7.375" style="396" customWidth="1"/>
    <col min="57" max="59" width="7.375" style="2" customWidth="1"/>
    <col min="60" max="60" width="3" style="196" customWidth="1"/>
    <col min="61" max="65" width="3.625" style="2" customWidth="1"/>
    <col min="66" max="66" width="3.625" style="196" customWidth="1"/>
    <col min="67" max="67" width="1.875" style="196" customWidth="1"/>
    <col min="68" max="16384" width="10.625" style="196"/>
  </cols>
  <sheetData>
    <row r="1" spans="1:66" ht="35.1" customHeight="1">
      <c r="B1" s="825" t="s">
        <v>106</v>
      </c>
      <c r="C1" s="825"/>
      <c r="D1" s="827"/>
      <c r="E1" s="828"/>
      <c r="F1" s="3"/>
      <c r="G1" s="829" t="s">
        <v>134</v>
      </c>
      <c r="H1" s="830"/>
      <c r="I1" s="830"/>
      <c r="J1" s="830"/>
      <c r="K1" s="830"/>
      <c r="L1" s="831"/>
      <c r="M1" s="164"/>
      <c r="N1" s="164"/>
      <c r="O1" s="165"/>
      <c r="P1" s="832" t="s">
        <v>265</v>
      </c>
      <c r="Q1" s="832"/>
      <c r="R1" s="832"/>
      <c r="S1" s="832"/>
      <c r="T1" s="832"/>
      <c r="U1" s="832"/>
      <c r="V1" s="832"/>
      <c r="W1" s="832"/>
      <c r="X1" s="209"/>
      <c r="Y1" s="833" t="s">
        <v>228</v>
      </c>
      <c r="Z1" s="833"/>
      <c r="AA1" s="833"/>
      <c r="AB1" s="833"/>
      <c r="AC1" s="833"/>
      <c r="AD1" s="833"/>
      <c r="AE1" s="833"/>
      <c r="AF1" s="833"/>
      <c r="AG1" s="833"/>
      <c r="AH1" s="833"/>
      <c r="AI1" s="833"/>
      <c r="AJ1" s="833"/>
      <c r="AK1" s="833"/>
      <c r="AL1" s="833"/>
      <c r="AM1" s="833"/>
      <c r="AN1" s="833"/>
      <c r="AO1" s="833"/>
      <c r="AP1" s="833"/>
      <c r="AQ1" s="833"/>
      <c r="AR1" s="833"/>
      <c r="AS1" s="833"/>
      <c r="AT1" s="833"/>
      <c r="AU1" s="833"/>
      <c r="AV1" s="833"/>
      <c r="AW1" s="833"/>
      <c r="AX1" s="833"/>
      <c r="AY1" s="833"/>
      <c r="AZ1" s="833"/>
      <c r="BA1" s="833"/>
      <c r="BB1" s="833"/>
      <c r="BC1" s="833"/>
      <c r="BD1" s="833"/>
      <c r="BE1" s="833"/>
      <c r="BF1" s="833"/>
      <c r="BG1" s="833"/>
      <c r="BN1" s="211"/>
    </row>
    <row r="2" spans="1:66" ht="11.1" customHeight="1">
      <c r="A2" s="195"/>
      <c r="B2" s="195"/>
      <c r="C2" s="195"/>
      <c r="D2" s="212"/>
      <c r="E2" s="212"/>
      <c r="F2" s="195"/>
      <c r="G2" s="195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3"/>
      <c r="W2" s="212"/>
      <c r="X2" s="212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212"/>
      <c r="AO2" s="212"/>
      <c r="AP2" s="212"/>
      <c r="AQ2" s="192"/>
      <c r="AR2" s="195"/>
      <c r="AS2" s="192"/>
      <c r="AT2" s="192"/>
      <c r="AU2" s="192"/>
      <c r="AV2" s="192"/>
      <c r="AW2" s="192"/>
      <c r="AX2" s="192"/>
      <c r="AY2" s="192"/>
      <c r="AZ2" s="192"/>
      <c r="BA2" s="195"/>
      <c r="BB2" s="195"/>
      <c r="BC2" s="195"/>
      <c r="BD2" s="204"/>
      <c r="BE2" s="192"/>
      <c r="BF2" s="192"/>
      <c r="BG2" s="192"/>
      <c r="BH2" s="195"/>
      <c r="BI2" s="192"/>
      <c r="BJ2" s="192"/>
      <c r="BK2" s="192"/>
      <c r="BL2" s="192"/>
      <c r="BM2" s="192"/>
      <c r="BN2" s="195"/>
    </row>
    <row r="3" spans="1:66" ht="33" customHeight="1" thickBot="1">
      <c r="A3" s="195"/>
      <c r="B3" s="1031" t="s">
        <v>270</v>
      </c>
      <c r="C3" s="1031"/>
      <c r="D3" s="1031"/>
      <c r="E3" s="1031"/>
      <c r="F3" s="1031"/>
      <c r="G3" s="1031"/>
      <c r="H3" s="1031"/>
      <c r="I3" s="1031"/>
      <c r="J3" s="1031"/>
      <c r="K3" s="1031"/>
      <c r="L3" s="1031"/>
      <c r="M3" s="1031"/>
      <c r="N3" s="1031"/>
      <c r="O3" s="1031"/>
      <c r="P3" s="1031"/>
      <c r="Q3" s="1031"/>
      <c r="R3" s="835" t="s">
        <v>274</v>
      </c>
      <c r="S3" s="835"/>
      <c r="T3" s="835"/>
      <c r="U3" s="835"/>
      <c r="V3" s="835"/>
      <c r="W3" s="835"/>
      <c r="X3" s="209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09"/>
      <c r="AN3" s="209"/>
      <c r="AO3" s="209"/>
      <c r="AP3" s="2"/>
      <c r="AQ3" s="211"/>
      <c r="AR3" s="2"/>
      <c r="AZ3" s="211"/>
      <c r="BA3" s="211"/>
      <c r="BB3" s="211"/>
      <c r="BC3" s="209"/>
      <c r="BD3" s="2"/>
      <c r="BG3" s="195"/>
      <c r="BH3" s="2"/>
      <c r="BM3" s="211"/>
      <c r="BN3" s="195"/>
    </row>
    <row r="4" spans="1:66" ht="35.1" customHeight="1">
      <c r="A4" s="195"/>
      <c r="B4" s="1094" t="s">
        <v>35</v>
      </c>
      <c r="C4" s="1095"/>
      <c r="D4" s="1098" t="s">
        <v>190</v>
      </c>
      <c r="E4" s="1099"/>
      <c r="F4" s="2"/>
      <c r="G4" s="1032" t="s">
        <v>46</v>
      </c>
      <c r="H4" s="1027" t="s">
        <v>47</v>
      </c>
      <c r="I4" s="1037" t="s">
        <v>152</v>
      </c>
      <c r="J4" s="842"/>
      <c r="K4" s="842"/>
      <c r="L4" s="1038"/>
      <c r="M4" s="1027" t="s">
        <v>183</v>
      </c>
      <c r="N4" s="1052" t="s">
        <v>184</v>
      </c>
      <c r="O4" s="1054" t="s">
        <v>107</v>
      </c>
      <c r="P4" s="1057" t="s">
        <v>38</v>
      </c>
      <c r="Q4" s="1058"/>
      <c r="R4" s="1058"/>
      <c r="S4" s="1058"/>
      <c r="T4" s="1058"/>
      <c r="U4" s="1058"/>
      <c r="V4" s="1059"/>
      <c r="W4" s="1054" t="s">
        <v>229</v>
      </c>
      <c r="X4" s="214"/>
      <c r="Y4" s="1060" t="s">
        <v>232</v>
      </c>
      <c r="Z4" s="901"/>
      <c r="AA4" s="901"/>
      <c r="AB4" s="901"/>
      <c r="AC4" s="901"/>
      <c r="AD4" s="901"/>
      <c r="AE4" s="901"/>
      <c r="AF4" s="901"/>
      <c r="AG4" s="901"/>
      <c r="AH4" s="901"/>
      <c r="AI4" s="901"/>
      <c r="AJ4" s="901"/>
      <c r="AK4" s="901"/>
      <c r="AL4" s="902"/>
      <c r="AM4" s="215"/>
      <c r="AN4" s="458"/>
      <c r="AO4" s="836" t="s">
        <v>68</v>
      </c>
      <c r="AP4" s="837"/>
      <c r="AQ4" s="211"/>
      <c r="AR4" s="841" t="s">
        <v>39</v>
      </c>
      <c r="AS4" s="842"/>
      <c r="AT4" s="842"/>
      <c r="AU4" s="842"/>
      <c r="AV4" s="842"/>
      <c r="AW4" s="842"/>
      <c r="AX4" s="842"/>
      <c r="AY4" s="842"/>
      <c r="AZ4" s="842"/>
      <c r="BA4" s="842"/>
      <c r="BB4" s="843"/>
      <c r="BC4" s="729"/>
      <c r="BD4" s="841" t="s">
        <v>222</v>
      </c>
      <c r="BE4" s="842"/>
      <c r="BF4" s="843"/>
      <c r="BG4" s="195"/>
      <c r="BH4" s="1039" t="s">
        <v>129</v>
      </c>
      <c r="BI4" s="1040"/>
      <c r="BJ4" s="1040"/>
      <c r="BK4" s="1040"/>
      <c r="BL4" s="1040"/>
      <c r="BM4" s="1041"/>
      <c r="BN4" s="195"/>
    </row>
    <row r="5" spans="1:66" ht="174" customHeight="1">
      <c r="A5" s="195"/>
      <c r="B5" s="1096"/>
      <c r="C5" s="1097"/>
      <c r="D5" s="1100"/>
      <c r="E5" s="1101"/>
      <c r="F5" s="2"/>
      <c r="G5" s="1033"/>
      <c r="H5" s="1035"/>
      <c r="I5" s="1042" t="s">
        <v>153</v>
      </c>
      <c r="J5" s="1043"/>
      <c r="K5" s="1042" t="s">
        <v>50</v>
      </c>
      <c r="L5" s="1043"/>
      <c r="M5" s="1028"/>
      <c r="N5" s="1053"/>
      <c r="O5" s="1055"/>
      <c r="P5" s="216" t="s">
        <v>145</v>
      </c>
      <c r="Q5" s="217" t="s">
        <v>69</v>
      </c>
      <c r="R5" s="218" t="s">
        <v>30</v>
      </c>
      <c r="S5" s="1044" t="s">
        <v>67</v>
      </c>
      <c r="T5" s="462" t="s">
        <v>74</v>
      </c>
      <c r="U5" s="460" t="s">
        <v>31</v>
      </c>
      <c r="V5" s="461" t="s">
        <v>32</v>
      </c>
      <c r="W5" s="1055"/>
      <c r="X5" s="214"/>
      <c r="Y5" s="1046" t="s">
        <v>37</v>
      </c>
      <c r="Z5" s="1047"/>
      <c r="AA5" s="1048" t="s">
        <v>92</v>
      </c>
      <c r="AB5" s="1049"/>
      <c r="AC5" s="1049"/>
      <c r="AD5" s="1047"/>
      <c r="AE5" s="1048" t="s">
        <v>93</v>
      </c>
      <c r="AF5" s="887"/>
      <c r="AG5" s="887"/>
      <c r="AH5" s="887"/>
      <c r="AI5" s="888"/>
      <c r="AJ5" s="1042" t="s">
        <v>91</v>
      </c>
      <c r="AK5" s="1050"/>
      <c r="AL5" s="1051"/>
      <c r="AM5" s="215"/>
      <c r="AN5" s="1025" t="s">
        <v>67</v>
      </c>
      <c r="AO5" s="727" t="s">
        <v>108</v>
      </c>
      <c r="AP5" s="852" t="s">
        <v>220</v>
      </c>
      <c r="AQ5" s="211"/>
      <c r="AR5" s="1074" t="s">
        <v>109</v>
      </c>
      <c r="AS5" s="1042" t="s">
        <v>110</v>
      </c>
      <c r="AT5" s="1050"/>
      <c r="AU5" s="1050"/>
      <c r="AV5" s="1050"/>
      <c r="AW5" s="1043"/>
      <c r="AX5" s="1029" t="s">
        <v>163</v>
      </c>
      <c r="AY5" s="1029"/>
      <c r="AZ5" s="1029"/>
      <c r="BA5" s="1029"/>
      <c r="BB5" s="1030"/>
      <c r="BC5" s="409" t="s">
        <v>111</v>
      </c>
      <c r="BD5" s="459" t="s">
        <v>74</v>
      </c>
      <c r="BE5" s="460" t="s">
        <v>31</v>
      </c>
      <c r="BF5" s="461" t="s">
        <v>32</v>
      </c>
      <c r="BG5" s="195"/>
      <c r="BH5" s="417" t="s">
        <v>43</v>
      </c>
      <c r="BI5" s="418" t="s">
        <v>44</v>
      </c>
      <c r="BJ5" s="419" t="s">
        <v>45</v>
      </c>
      <c r="BK5" s="420" t="s">
        <v>43</v>
      </c>
      <c r="BL5" s="418" t="s">
        <v>44</v>
      </c>
      <c r="BM5" s="421" t="s">
        <v>45</v>
      </c>
      <c r="BN5" s="195"/>
    </row>
    <row r="6" spans="1:66" ht="35.1" customHeight="1" thickBot="1">
      <c r="A6" s="195"/>
      <c r="B6" s="1096"/>
      <c r="C6" s="1097"/>
      <c r="D6" s="1100"/>
      <c r="E6" s="1101"/>
      <c r="F6" s="2"/>
      <c r="G6" s="1034"/>
      <c r="H6" s="1036"/>
      <c r="I6" s="428" t="s">
        <v>18</v>
      </c>
      <c r="J6" s="429" t="s">
        <v>20</v>
      </c>
      <c r="K6" s="428" t="s">
        <v>18</v>
      </c>
      <c r="L6" s="429" t="s">
        <v>20</v>
      </c>
      <c r="M6" s="219" t="s">
        <v>112</v>
      </c>
      <c r="N6" s="219" t="s">
        <v>112</v>
      </c>
      <c r="O6" s="1056"/>
      <c r="P6" s="847" t="s">
        <v>60</v>
      </c>
      <c r="Q6" s="848"/>
      <c r="R6" s="848"/>
      <c r="S6" s="1045"/>
      <c r="T6" s="1076" t="s">
        <v>185</v>
      </c>
      <c r="U6" s="1077"/>
      <c r="V6" s="1078"/>
      <c r="W6" s="1056"/>
      <c r="X6" s="214"/>
      <c r="Y6" s="220" t="s">
        <v>117</v>
      </c>
      <c r="Z6" s="713" t="s">
        <v>118</v>
      </c>
      <c r="AA6" s="715" t="s">
        <v>119</v>
      </c>
      <c r="AB6" s="716" t="s">
        <v>120</v>
      </c>
      <c r="AC6" s="716" t="s">
        <v>121</v>
      </c>
      <c r="AD6" s="713" t="s">
        <v>133</v>
      </c>
      <c r="AE6" s="715" t="s">
        <v>193</v>
      </c>
      <c r="AF6" s="716" t="s">
        <v>233</v>
      </c>
      <c r="AG6" s="716" t="s">
        <v>234</v>
      </c>
      <c r="AH6" s="716" t="s">
        <v>235</v>
      </c>
      <c r="AI6" s="713" t="s">
        <v>236</v>
      </c>
      <c r="AJ6" s="715" t="s">
        <v>194</v>
      </c>
      <c r="AK6" s="716" t="s">
        <v>195</v>
      </c>
      <c r="AL6" s="221" t="s">
        <v>196</v>
      </c>
      <c r="AM6" s="215"/>
      <c r="AN6" s="1026"/>
      <c r="AO6" s="728"/>
      <c r="AP6" s="853"/>
      <c r="AQ6" s="211"/>
      <c r="AR6" s="1075"/>
      <c r="AS6" s="222" t="s">
        <v>197</v>
      </c>
      <c r="AT6" s="223" t="s">
        <v>198</v>
      </c>
      <c r="AU6" s="223" t="s">
        <v>285</v>
      </c>
      <c r="AV6" s="224" t="s">
        <v>200</v>
      </c>
      <c r="AW6" s="224" t="s">
        <v>201</v>
      </c>
      <c r="AX6" s="225" t="s">
        <v>2</v>
      </c>
      <c r="AY6" s="223" t="s">
        <v>203</v>
      </c>
      <c r="AZ6" s="223" t="s">
        <v>61</v>
      </c>
      <c r="BA6" s="223" t="s">
        <v>62</v>
      </c>
      <c r="BB6" s="226" t="s">
        <v>204</v>
      </c>
      <c r="BC6" s="410"/>
      <c r="BD6" s="847" t="s">
        <v>224</v>
      </c>
      <c r="BE6" s="848"/>
      <c r="BF6" s="849"/>
      <c r="BG6" s="195"/>
      <c r="BH6" s="1061" t="s">
        <v>167</v>
      </c>
      <c r="BI6" s="1062"/>
      <c r="BJ6" s="1063"/>
      <c r="BK6" s="1064" t="s">
        <v>168</v>
      </c>
      <c r="BL6" s="1062"/>
      <c r="BM6" s="1065"/>
      <c r="BN6" s="195"/>
    </row>
    <row r="7" spans="1:66" s="251" customFormat="1" ht="15.95" customHeight="1">
      <c r="A7" s="227"/>
      <c r="B7" s="1083" t="s">
        <v>21</v>
      </c>
      <c r="C7" s="1084"/>
      <c r="D7" s="228" t="s">
        <v>136</v>
      </c>
      <c r="E7" s="82">
        <v>2</v>
      </c>
      <c r="F7" s="211"/>
      <c r="G7" s="229" t="s">
        <v>135</v>
      </c>
      <c r="H7" s="673">
        <f t="shared" ref="H7:H52" si="0">SUM(I7:L7)</f>
        <v>2</v>
      </c>
      <c r="I7" s="674" t="s">
        <v>254</v>
      </c>
      <c r="J7" s="675">
        <v>2</v>
      </c>
      <c r="K7" s="674">
        <v>0</v>
      </c>
      <c r="L7" s="675">
        <v>0</v>
      </c>
      <c r="M7" s="230">
        <f t="shared" ref="M7:M22" si="1">H7*15*1</f>
        <v>30</v>
      </c>
      <c r="N7" s="233">
        <f t="shared" ref="N7:N52" si="2">M7*45/60</f>
        <v>22.5</v>
      </c>
      <c r="O7" s="234" t="s">
        <v>137</v>
      </c>
      <c r="P7" s="22" t="s">
        <v>64</v>
      </c>
      <c r="Q7" s="25"/>
      <c r="R7" s="23" t="s">
        <v>63</v>
      </c>
      <c r="S7" s="235" t="s">
        <v>191</v>
      </c>
      <c r="T7" s="236" t="str">
        <f t="shared" ref="T7:T13" si="3">IF($W7="○",$N7,"")</f>
        <v/>
      </c>
      <c r="U7" s="237"/>
      <c r="V7" s="238"/>
      <c r="W7" s="239" t="str">
        <f t="shared" ref="W7:W52" si="4">IF(AO7&gt;=60,"○","")</f>
        <v/>
      </c>
      <c r="X7" s="240"/>
      <c r="Y7" s="22"/>
      <c r="Z7" s="23"/>
      <c r="AA7" s="24"/>
      <c r="AB7" s="25"/>
      <c r="AC7" s="25"/>
      <c r="AD7" s="23"/>
      <c r="AE7" s="24" t="s">
        <v>64</v>
      </c>
      <c r="AF7" s="25"/>
      <c r="AG7" s="25"/>
      <c r="AH7" s="25" t="s">
        <v>214</v>
      </c>
      <c r="AI7" s="23"/>
      <c r="AJ7" s="24"/>
      <c r="AK7" s="25"/>
      <c r="AL7" s="26"/>
      <c r="AM7" s="241"/>
      <c r="AN7" s="242" t="s">
        <v>191</v>
      </c>
      <c r="AO7" s="430"/>
      <c r="AP7" s="167">
        <f t="shared" ref="AP7:AP52" si="5">M7</f>
        <v>30</v>
      </c>
      <c r="AQ7" s="211"/>
      <c r="AR7" s="243" t="str">
        <f>IF(ISNUMBER($AO7),IF(AND($AO7&gt;=60,$AO7&lt;=100),"●",""),"")</f>
        <v/>
      </c>
      <c r="AS7" s="244"/>
      <c r="AT7" s="237"/>
      <c r="AU7" s="237"/>
      <c r="AV7" s="245"/>
      <c r="AW7" s="245"/>
      <c r="AX7" s="246"/>
      <c r="AY7" s="237"/>
      <c r="AZ7" s="237"/>
      <c r="BA7" s="237"/>
      <c r="BB7" s="247"/>
      <c r="BC7" s="411" t="str">
        <f t="shared" ref="BC7:BC52" si="6">IF(ISNUMBER($AO7),IF(AND($AO7&gt;=60,$AO7&lt;=100),$H7,""),"")</f>
        <v/>
      </c>
      <c r="BD7" s="248" t="str">
        <f>IF(ISNUMBER($AO7),IF(AND($AO7&gt;=60,$AO7&lt;=100),$AP7*45/60,""),"")</f>
        <v/>
      </c>
      <c r="BE7" s="237"/>
      <c r="BF7" s="238"/>
      <c r="BG7" s="227"/>
      <c r="BH7" s="249" t="str">
        <f>IF(ISNUMBER($AO7),IF(AND($AO7&gt;=60,$AO7&lt;=100),$H7,""),"")</f>
        <v/>
      </c>
      <c r="BI7" s="237"/>
      <c r="BJ7" s="250"/>
      <c r="BK7" s="246"/>
      <c r="BL7" s="237"/>
      <c r="BM7" s="247"/>
      <c r="BN7" s="227"/>
    </row>
    <row r="8" spans="1:66" s="251" customFormat="1" ht="15.95" customHeight="1">
      <c r="A8" s="227"/>
      <c r="B8" s="1085"/>
      <c r="C8" s="1086"/>
      <c r="D8" s="252" t="s">
        <v>102</v>
      </c>
      <c r="E8" s="1087" t="s">
        <v>13</v>
      </c>
      <c r="F8" s="211"/>
      <c r="G8" s="253" t="s">
        <v>27</v>
      </c>
      <c r="H8" s="676">
        <f t="shared" si="0"/>
        <v>2</v>
      </c>
      <c r="I8" s="677">
        <v>0</v>
      </c>
      <c r="J8" s="678">
        <v>0</v>
      </c>
      <c r="K8" s="677">
        <v>2</v>
      </c>
      <c r="L8" s="678">
        <v>0</v>
      </c>
      <c r="M8" s="254">
        <f t="shared" si="1"/>
        <v>30</v>
      </c>
      <c r="N8" s="255">
        <f t="shared" si="2"/>
        <v>22.5</v>
      </c>
      <c r="O8" s="256" t="s">
        <v>137</v>
      </c>
      <c r="P8" s="37" t="s">
        <v>64</v>
      </c>
      <c r="Q8" s="40"/>
      <c r="R8" s="257" t="s">
        <v>63</v>
      </c>
      <c r="S8" s="258" t="s">
        <v>191</v>
      </c>
      <c r="T8" s="259" t="str">
        <f t="shared" si="3"/>
        <v/>
      </c>
      <c r="U8" s="260"/>
      <c r="V8" s="261"/>
      <c r="W8" s="262" t="str">
        <f t="shared" si="4"/>
        <v/>
      </c>
      <c r="X8" s="240"/>
      <c r="Y8" s="37"/>
      <c r="Z8" s="38"/>
      <c r="AA8" s="39"/>
      <c r="AB8" s="40"/>
      <c r="AC8" s="40"/>
      <c r="AD8" s="38"/>
      <c r="AE8" s="39"/>
      <c r="AF8" s="40"/>
      <c r="AG8" s="40"/>
      <c r="AH8" s="40" t="s">
        <v>214</v>
      </c>
      <c r="AI8" s="38"/>
      <c r="AJ8" s="39"/>
      <c r="AK8" s="40"/>
      <c r="AL8" s="41"/>
      <c r="AM8" s="241"/>
      <c r="AN8" s="263" t="s">
        <v>191</v>
      </c>
      <c r="AO8" s="431"/>
      <c r="AP8" s="169">
        <f t="shared" si="5"/>
        <v>30</v>
      </c>
      <c r="AQ8" s="211"/>
      <c r="AR8" s="264" t="str">
        <f t="shared" ref="AR8:AR31" si="7">IF(ISNUMBER($AO8),IF(AND($AO8&gt;=60,$AO8&lt;=100),"●",""),"")</f>
        <v/>
      </c>
      <c r="AS8" s="265"/>
      <c r="AT8" s="260"/>
      <c r="AU8" s="260"/>
      <c r="AV8" s="266"/>
      <c r="AW8" s="266"/>
      <c r="AX8" s="267"/>
      <c r="AY8" s="260"/>
      <c r="AZ8" s="260"/>
      <c r="BA8" s="260"/>
      <c r="BB8" s="268"/>
      <c r="BC8" s="412" t="str">
        <f t="shared" si="6"/>
        <v/>
      </c>
      <c r="BD8" s="269" t="str">
        <f t="shared" ref="BD8:BE22" si="8">IF(ISNUMBER($AO8),IF(AND($AO8&gt;=60,$AO8&lt;=100),$AP8*45/60,""),"")</f>
        <v/>
      </c>
      <c r="BE8" s="260"/>
      <c r="BF8" s="261"/>
      <c r="BG8" s="227"/>
      <c r="BH8" s="270"/>
      <c r="BI8" s="271"/>
      <c r="BJ8" s="272"/>
      <c r="BK8" s="273" t="str">
        <f t="shared" ref="BK8:BK13" si="9">IF(ISNUMBER($AO8),IF(AND($AO8&gt;=60,$AO8&lt;=100),$H8,""),"")</f>
        <v/>
      </c>
      <c r="BL8" s="260"/>
      <c r="BM8" s="268"/>
      <c r="BN8" s="227"/>
    </row>
    <row r="9" spans="1:66" s="251" customFormat="1" ht="15.95" customHeight="1">
      <c r="A9" s="227"/>
      <c r="B9" s="1085"/>
      <c r="C9" s="1086"/>
      <c r="D9" s="252" t="s">
        <v>102</v>
      </c>
      <c r="E9" s="1088"/>
      <c r="F9" s="211"/>
      <c r="G9" s="253" t="s">
        <v>127</v>
      </c>
      <c r="H9" s="676">
        <f t="shared" si="0"/>
        <v>2</v>
      </c>
      <c r="I9" s="677">
        <v>0</v>
      </c>
      <c r="J9" s="678">
        <v>0</v>
      </c>
      <c r="K9" s="677">
        <v>2</v>
      </c>
      <c r="L9" s="678">
        <v>0</v>
      </c>
      <c r="M9" s="254">
        <f t="shared" si="1"/>
        <v>30</v>
      </c>
      <c r="N9" s="255">
        <f t="shared" si="2"/>
        <v>22.5</v>
      </c>
      <c r="O9" s="256" t="s">
        <v>137</v>
      </c>
      <c r="P9" s="37"/>
      <c r="Q9" s="40"/>
      <c r="R9" s="257" t="s">
        <v>63</v>
      </c>
      <c r="S9" s="258"/>
      <c r="T9" s="259" t="str">
        <f t="shared" si="3"/>
        <v/>
      </c>
      <c r="U9" s="260"/>
      <c r="V9" s="261"/>
      <c r="W9" s="262" t="str">
        <f t="shared" si="4"/>
        <v/>
      </c>
      <c r="X9" s="240"/>
      <c r="Y9" s="37"/>
      <c r="Z9" s="38"/>
      <c r="AA9" s="39"/>
      <c r="AB9" s="40"/>
      <c r="AC9" s="40"/>
      <c r="AD9" s="38"/>
      <c r="AE9" s="39"/>
      <c r="AF9" s="40" t="s">
        <v>0</v>
      </c>
      <c r="AG9" s="40"/>
      <c r="AH9" s="40"/>
      <c r="AI9" s="38"/>
      <c r="AJ9" s="39"/>
      <c r="AK9" s="40"/>
      <c r="AL9" s="41"/>
      <c r="AM9" s="241"/>
      <c r="AN9" s="263"/>
      <c r="AO9" s="431"/>
      <c r="AP9" s="169">
        <f t="shared" si="5"/>
        <v>30</v>
      </c>
      <c r="AQ9" s="211"/>
      <c r="AR9" s="274"/>
      <c r="AS9" s="265"/>
      <c r="AT9" s="260"/>
      <c r="AU9" s="260"/>
      <c r="AV9" s="266"/>
      <c r="AW9" s="266"/>
      <c r="AX9" s="267"/>
      <c r="AY9" s="260"/>
      <c r="AZ9" s="260"/>
      <c r="BA9" s="260"/>
      <c r="BB9" s="268"/>
      <c r="BC9" s="412" t="str">
        <f t="shared" si="6"/>
        <v/>
      </c>
      <c r="BD9" s="269" t="str">
        <f t="shared" si="8"/>
        <v/>
      </c>
      <c r="BE9" s="260"/>
      <c r="BF9" s="261"/>
      <c r="BG9" s="227"/>
      <c r="BH9" s="270"/>
      <c r="BI9" s="271"/>
      <c r="BJ9" s="272"/>
      <c r="BK9" s="273" t="str">
        <f t="shared" si="9"/>
        <v/>
      </c>
      <c r="BL9" s="260"/>
      <c r="BM9" s="268"/>
      <c r="BN9" s="227"/>
    </row>
    <row r="10" spans="1:66" s="251" customFormat="1" ht="15.95" customHeight="1">
      <c r="A10" s="227"/>
      <c r="B10" s="1085"/>
      <c r="C10" s="1086"/>
      <c r="D10" s="252" t="s">
        <v>102</v>
      </c>
      <c r="E10" s="1088"/>
      <c r="F10" s="211"/>
      <c r="G10" s="253" t="s">
        <v>103</v>
      </c>
      <c r="H10" s="676">
        <f t="shared" si="0"/>
        <v>2</v>
      </c>
      <c r="I10" s="677">
        <v>0</v>
      </c>
      <c r="J10" s="678">
        <v>2</v>
      </c>
      <c r="K10" s="677">
        <v>0</v>
      </c>
      <c r="L10" s="678">
        <v>0</v>
      </c>
      <c r="M10" s="254">
        <f t="shared" si="1"/>
        <v>30</v>
      </c>
      <c r="N10" s="255">
        <f t="shared" si="2"/>
        <v>22.5</v>
      </c>
      <c r="O10" s="256" t="s">
        <v>137</v>
      </c>
      <c r="P10" s="37" t="s">
        <v>64</v>
      </c>
      <c r="Q10" s="40"/>
      <c r="R10" s="257" t="s">
        <v>63</v>
      </c>
      <c r="S10" s="258" t="s">
        <v>191</v>
      </c>
      <c r="T10" s="275" t="str">
        <f t="shared" si="3"/>
        <v/>
      </c>
      <c r="U10" s="260"/>
      <c r="V10" s="261"/>
      <c r="W10" s="262" t="str">
        <f t="shared" si="4"/>
        <v/>
      </c>
      <c r="X10" s="276"/>
      <c r="Y10" s="37"/>
      <c r="Z10" s="38"/>
      <c r="AA10" s="39"/>
      <c r="AB10" s="40"/>
      <c r="AC10" s="40"/>
      <c r="AD10" s="38"/>
      <c r="AE10" s="39" t="s">
        <v>1</v>
      </c>
      <c r="AF10" s="40"/>
      <c r="AG10" s="40"/>
      <c r="AH10" s="40"/>
      <c r="AI10" s="38"/>
      <c r="AJ10" s="39" t="s">
        <v>0</v>
      </c>
      <c r="AK10" s="40"/>
      <c r="AL10" s="41"/>
      <c r="AM10" s="241"/>
      <c r="AN10" s="263" t="s">
        <v>191</v>
      </c>
      <c r="AO10" s="431"/>
      <c r="AP10" s="169">
        <f t="shared" si="5"/>
        <v>30</v>
      </c>
      <c r="AQ10" s="211"/>
      <c r="AR10" s="264" t="str">
        <f t="shared" si="7"/>
        <v/>
      </c>
      <c r="AS10" s="277"/>
      <c r="AT10" s="260"/>
      <c r="AU10" s="260"/>
      <c r="AV10" s="266"/>
      <c r="AW10" s="266"/>
      <c r="AX10" s="267"/>
      <c r="AY10" s="260"/>
      <c r="AZ10" s="260"/>
      <c r="BA10" s="260"/>
      <c r="BB10" s="268"/>
      <c r="BC10" s="412" t="str">
        <f t="shared" si="6"/>
        <v/>
      </c>
      <c r="BD10" s="278" t="str">
        <f t="shared" si="8"/>
        <v/>
      </c>
      <c r="BE10" s="260"/>
      <c r="BF10" s="261"/>
      <c r="BG10" s="227"/>
      <c r="BH10" s="270"/>
      <c r="BI10" s="260"/>
      <c r="BJ10" s="272"/>
      <c r="BK10" s="273" t="str">
        <f t="shared" si="9"/>
        <v/>
      </c>
      <c r="BL10" s="260"/>
      <c r="BM10" s="268"/>
      <c r="BN10" s="227"/>
    </row>
    <row r="11" spans="1:66" s="251" customFormat="1" ht="15.95" customHeight="1">
      <c r="A11" s="227"/>
      <c r="B11" s="1085"/>
      <c r="C11" s="1086"/>
      <c r="D11" s="252" t="s">
        <v>102</v>
      </c>
      <c r="E11" s="1088"/>
      <c r="F11" s="211"/>
      <c r="G11" s="253" t="s">
        <v>66</v>
      </c>
      <c r="H11" s="673">
        <f t="shared" si="0"/>
        <v>2</v>
      </c>
      <c r="I11" s="677">
        <v>2</v>
      </c>
      <c r="J11" s="678">
        <v>0</v>
      </c>
      <c r="K11" s="677">
        <v>0</v>
      </c>
      <c r="L11" s="678">
        <v>0</v>
      </c>
      <c r="M11" s="254">
        <f t="shared" si="1"/>
        <v>30</v>
      </c>
      <c r="N11" s="255">
        <f t="shared" si="2"/>
        <v>22.5</v>
      </c>
      <c r="O11" s="256" t="s">
        <v>137</v>
      </c>
      <c r="P11" s="37" t="s">
        <v>64</v>
      </c>
      <c r="Q11" s="40"/>
      <c r="R11" s="38"/>
      <c r="S11" s="279" t="s">
        <v>191</v>
      </c>
      <c r="T11" s="275" t="str">
        <f t="shared" si="3"/>
        <v/>
      </c>
      <c r="U11" s="260"/>
      <c r="V11" s="261"/>
      <c r="W11" s="280" t="str">
        <f t="shared" si="4"/>
        <v/>
      </c>
      <c r="X11" s="240"/>
      <c r="Y11" s="37"/>
      <c r="Z11" s="38"/>
      <c r="AA11" s="39"/>
      <c r="AB11" s="40"/>
      <c r="AC11" s="40"/>
      <c r="AD11" s="38"/>
      <c r="AE11" s="39" t="s">
        <v>1</v>
      </c>
      <c r="AF11" s="40"/>
      <c r="AG11" s="40"/>
      <c r="AH11" s="40"/>
      <c r="AI11" s="38"/>
      <c r="AJ11" s="39"/>
      <c r="AK11" s="40"/>
      <c r="AL11" s="41"/>
      <c r="AM11" s="241"/>
      <c r="AN11" s="281" t="s">
        <v>191</v>
      </c>
      <c r="AO11" s="432"/>
      <c r="AP11" s="169">
        <f t="shared" si="5"/>
        <v>30</v>
      </c>
      <c r="AQ11" s="211"/>
      <c r="AR11" s="264" t="str">
        <f t="shared" si="7"/>
        <v/>
      </c>
      <c r="AS11" s="277"/>
      <c r="AT11" s="260"/>
      <c r="AU11" s="260"/>
      <c r="AV11" s="266"/>
      <c r="AW11" s="266"/>
      <c r="AX11" s="267"/>
      <c r="AY11" s="260"/>
      <c r="AZ11" s="260"/>
      <c r="BA11" s="260"/>
      <c r="BB11" s="268"/>
      <c r="BC11" s="412" t="str">
        <f t="shared" si="6"/>
        <v/>
      </c>
      <c r="BD11" s="278" t="str">
        <f t="shared" si="8"/>
        <v/>
      </c>
      <c r="BE11" s="260"/>
      <c r="BF11" s="261"/>
      <c r="BG11" s="227"/>
      <c r="BH11" s="270"/>
      <c r="BI11" s="260"/>
      <c r="BJ11" s="272"/>
      <c r="BK11" s="273" t="str">
        <f t="shared" si="9"/>
        <v/>
      </c>
      <c r="BL11" s="260"/>
      <c r="BM11" s="268"/>
      <c r="BN11" s="227"/>
    </row>
    <row r="12" spans="1:66" s="251" customFormat="1" ht="15.95" customHeight="1">
      <c r="A12" s="227"/>
      <c r="B12" s="1085"/>
      <c r="C12" s="1086"/>
      <c r="D12" s="252" t="s">
        <v>102</v>
      </c>
      <c r="E12" s="1088"/>
      <c r="F12" s="211"/>
      <c r="G12" s="253" t="s">
        <v>104</v>
      </c>
      <c r="H12" s="676">
        <f t="shared" si="0"/>
        <v>2</v>
      </c>
      <c r="I12" s="677">
        <v>2</v>
      </c>
      <c r="J12" s="678" t="s">
        <v>254</v>
      </c>
      <c r="K12" s="677">
        <v>0</v>
      </c>
      <c r="L12" s="678">
        <v>0</v>
      </c>
      <c r="M12" s="254">
        <f t="shared" si="1"/>
        <v>30</v>
      </c>
      <c r="N12" s="255">
        <f t="shared" si="2"/>
        <v>22.5</v>
      </c>
      <c r="O12" s="256" t="s">
        <v>137</v>
      </c>
      <c r="P12" s="37"/>
      <c r="Q12" s="40"/>
      <c r="R12" s="257" t="s">
        <v>14</v>
      </c>
      <c r="S12" s="258"/>
      <c r="T12" s="275" t="str">
        <f t="shared" si="3"/>
        <v/>
      </c>
      <c r="U12" s="260"/>
      <c r="V12" s="261"/>
      <c r="W12" s="262" t="str">
        <f t="shared" si="4"/>
        <v/>
      </c>
      <c r="X12" s="276"/>
      <c r="Y12" s="37"/>
      <c r="Z12" s="38"/>
      <c r="AA12" s="39"/>
      <c r="AB12" s="40"/>
      <c r="AC12" s="40"/>
      <c r="AD12" s="38"/>
      <c r="AE12" s="39" t="s">
        <v>0</v>
      </c>
      <c r="AF12" s="40"/>
      <c r="AG12" s="40"/>
      <c r="AH12" s="40"/>
      <c r="AI12" s="38"/>
      <c r="AJ12" s="39"/>
      <c r="AK12" s="40"/>
      <c r="AL12" s="41"/>
      <c r="AM12" s="241"/>
      <c r="AN12" s="263"/>
      <c r="AO12" s="431"/>
      <c r="AP12" s="169">
        <f t="shared" si="5"/>
        <v>30</v>
      </c>
      <c r="AQ12" s="211"/>
      <c r="AR12" s="274"/>
      <c r="AS12" s="277"/>
      <c r="AT12" s="260"/>
      <c r="AU12" s="260"/>
      <c r="AV12" s="266"/>
      <c r="AW12" s="266"/>
      <c r="AX12" s="267"/>
      <c r="AY12" s="260"/>
      <c r="AZ12" s="260"/>
      <c r="BA12" s="260"/>
      <c r="BB12" s="268"/>
      <c r="BC12" s="412" t="str">
        <f t="shared" si="6"/>
        <v/>
      </c>
      <c r="BD12" s="278" t="str">
        <f t="shared" si="8"/>
        <v/>
      </c>
      <c r="BE12" s="260"/>
      <c r="BF12" s="261"/>
      <c r="BG12" s="227"/>
      <c r="BH12" s="270"/>
      <c r="BI12" s="260"/>
      <c r="BJ12" s="272"/>
      <c r="BK12" s="273" t="str">
        <f t="shared" si="9"/>
        <v/>
      </c>
      <c r="BL12" s="260"/>
      <c r="BM12" s="268"/>
      <c r="BN12" s="227"/>
    </row>
    <row r="13" spans="1:66" s="251" customFormat="1" ht="15.95" customHeight="1">
      <c r="A13" s="227"/>
      <c r="B13" s="1085"/>
      <c r="C13" s="1086"/>
      <c r="D13" s="282" t="s">
        <v>102</v>
      </c>
      <c r="E13" s="1088"/>
      <c r="F13" s="211"/>
      <c r="G13" s="283" t="s">
        <v>113</v>
      </c>
      <c r="H13" s="679">
        <f t="shared" si="0"/>
        <v>2</v>
      </c>
      <c r="I13" s="680">
        <v>2</v>
      </c>
      <c r="J13" s="681">
        <v>0</v>
      </c>
      <c r="K13" s="680">
        <v>0</v>
      </c>
      <c r="L13" s="681">
        <v>0</v>
      </c>
      <c r="M13" s="284">
        <f t="shared" si="1"/>
        <v>30</v>
      </c>
      <c r="N13" s="285">
        <f t="shared" si="2"/>
        <v>22.5</v>
      </c>
      <c r="O13" s="286" t="s">
        <v>137</v>
      </c>
      <c r="P13" s="61"/>
      <c r="Q13" s="64"/>
      <c r="R13" s="287" t="s">
        <v>63</v>
      </c>
      <c r="S13" s="288"/>
      <c r="T13" s="289" t="str">
        <f t="shared" si="3"/>
        <v/>
      </c>
      <c r="U13" s="290"/>
      <c r="V13" s="291"/>
      <c r="W13" s="292" t="str">
        <f t="shared" si="4"/>
        <v/>
      </c>
      <c r="X13" s="240"/>
      <c r="Y13" s="61"/>
      <c r="Z13" s="62"/>
      <c r="AA13" s="63"/>
      <c r="AB13" s="64"/>
      <c r="AC13" s="64"/>
      <c r="AD13" s="62"/>
      <c r="AE13" s="63"/>
      <c r="AF13" s="64"/>
      <c r="AG13" s="64"/>
      <c r="AH13" s="64"/>
      <c r="AI13" s="62" t="s">
        <v>0</v>
      </c>
      <c r="AJ13" s="63"/>
      <c r="AK13" s="64"/>
      <c r="AL13" s="65"/>
      <c r="AM13" s="241"/>
      <c r="AN13" s="293"/>
      <c r="AO13" s="433"/>
      <c r="AP13" s="172">
        <f t="shared" si="5"/>
        <v>30</v>
      </c>
      <c r="AQ13" s="211"/>
      <c r="AR13" s="472"/>
      <c r="AS13" s="295"/>
      <c r="AT13" s="290"/>
      <c r="AU13" s="290"/>
      <c r="AV13" s="296"/>
      <c r="AW13" s="296"/>
      <c r="AX13" s="297"/>
      <c r="AY13" s="290"/>
      <c r="AZ13" s="290"/>
      <c r="BA13" s="290"/>
      <c r="BB13" s="298"/>
      <c r="BC13" s="413" t="str">
        <f t="shared" si="6"/>
        <v/>
      </c>
      <c r="BD13" s="299" t="str">
        <f t="shared" si="8"/>
        <v/>
      </c>
      <c r="BE13" s="290"/>
      <c r="BF13" s="291"/>
      <c r="BG13" s="227"/>
      <c r="BH13" s="300"/>
      <c r="BI13" s="290"/>
      <c r="BJ13" s="301"/>
      <c r="BK13" s="302" t="str">
        <f t="shared" si="9"/>
        <v/>
      </c>
      <c r="BL13" s="290"/>
      <c r="BM13" s="298"/>
      <c r="BN13" s="227"/>
    </row>
    <row r="14" spans="1:66" s="251" customFormat="1" ht="15.95" customHeight="1">
      <c r="A14" s="227"/>
      <c r="B14" s="1089" t="s">
        <v>19</v>
      </c>
      <c r="C14" s="1071" t="s">
        <v>114</v>
      </c>
      <c r="D14" s="228" t="s">
        <v>136</v>
      </c>
      <c r="E14" s="1080">
        <v>4</v>
      </c>
      <c r="F14" s="211"/>
      <c r="G14" s="229" t="s">
        <v>215</v>
      </c>
      <c r="H14" s="673">
        <f t="shared" si="0"/>
        <v>2</v>
      </c>
      <c r="I14" s="674">
        <v>0</v>
      </c>
      <c r="J14" s="675">
        <v>0</v>
      </c>
      <c r="K14" s="674">
        <v>2</v>
      </c>
      <c r="L14" s="675">
        <v>0</v>
      </c>
      <c r="M14" s="230">
        <f t="shared" si="1"/>
        <v>30</v>
      </c>
      <c r="N14" s="233">
        <f t="shared" si="2"/>
        <v>22.5</v>
      </c>
      <c r="O14" s="234" t="s">
        <v>137</v>
      </c>
      <c r="P14" s="303" t="s">
        <v>64</v>
      </c>
      <c r="Q14" s="81" t="s">
        <v>216</v>
      </c>
      <c r="R14" s="232" t="s">
        <v>63</v>
      </c>
      <c r="S14" s="304" t="s">
        <v>3</v>
      </c>
      <c r="T14" s="305"/>
      <c r="U14" s="306" t="str">
        <f>IF($W14="○",$N14,"")</f>
        <v/>
      </c>
      <c r="V14" s="307"/>
      <c r="W14" s="731" t="str">
        <f t="shared" si="4"/>
        <v/>
      </c>
      <c r="X14" s="240"/>
      <c r="Y14" s="78"/>
      <c r="Z14" s="79"/>
      <c r="AA14" s="80"/>
      <c r="AB14" s="81"/>
      <c r="AC14" s="81"/>
      <c r="AD14" s="79"/>
      <c r="AE14" s="80"/>
      <c r="AF14" s="81"/>
      <c r="AG14" s="81"/>
      <c r="AH14" s="81"/>
      <c r="AI14" s="79"/>
      <c r="AJ14" s="80" t="s">
        <v>1</v>
      </c>
      <c r="AK14" s="81"/>
      <c r="AL14" s="82"/>
      <c r="AM14" s="241"/>
      <c r="AN14" s="308" t="s">
        <v>3</v>
      </c>
      <c r="AO14" s="432"/>
      <c r="AP14" s="443">
        <f t="shared" si="5"/>
        <v>30</v>
      </c>
      <c r="AQ14" s="211"/>
      <c r="AR14" s="309" t="str">
        <f t="shared" si="7"/>
        <v/>
      </c>
      <c r="AS14" s="310"/>
      <c r="AT14" s="311"/>
      <c r="AU14" s="311"/>
      <c r="AV14" s="312"/>
      <c r="AW14" s="312"/>
      <c r="AX14" s="305"/>
      <c r="AY14" s="311"/>
      <c r="AZ14" s="311"/>
      <c r="BA14" s="311"/>
      <c r="BB14" s="313" t="str">
        <f>IF(ISNUMBER($AO14),IF(AND($AO14&gt;=60,$AO14&lt;=100),"●",""),"")</f>
        <v/>
      </c>
      <c r="BC14" s="414" t="str">
        <f t="shared" si="6"/>
        <v/>
      </c>
      <c r="BD14" s="314"/>
      <c r="BE14" s="306" t="str">
        <f t="shared" si="8"/>
        <v/>
      </c>
      <c r="BF14" s="307"/>
      <c r="BG14" s="227"/>
      <c r="BH14" s="314"/>
      <c r="BI14" s="315" t="str">
        <f>IF(ISNUMBER($AO14),IF(AND($AO14&gt;=60,$AO14&lt;=100),$H14,""),"")</f>
        <v/>
      </c>
      <c r="BJ14" s="316"/>
      <c r="BK14" s="305"/>
      <c r="BL14" s="311"/>
      <c r="BM14" s="317"/>
      <c r="BN14" s="227"/>
    </row>
    <row r="15" spans="1:66" s="251" customFormat="1" ht="15.95" customHeight="1">
      <c r="A15" s="227"/>
      <c r="B15" s="1090"/>
      <c r="C15" s="1092"/>
      <c r="D15" s="318" t="s">
        <v>136</v>
      </c>
      <c r="E15" s="1093"/>
      <c r="F15" s="211"/>
      <c r="G15" s="283" t="s">
        <v>15</v>
      </c>
      <c r="H15" s="679">
        <f t="shared" si="0"/>
        <v>2</v>
      </c>
      <c r="I15" s="680">
        <v>0</v>
      </c>
      <c r="J15" s="681">
        <v>0</v>
      </c>
      <c r="K15" s="1066">
        <v>2</v>
      </c>
      <c r="L15" s="1067"/>
      <c r="M15" s="284">
        <f t="shared" si="1"/>
        <v>30</v>
      </c>
      <c r="N15" s="285">
        <f t="shared" si="2"/>
        <v>22.5</v>
      </c>
      <c r="O15" s="286" t="s">
        <v>137</v>
      </c>
      <c r="P15" s="319" t="s">
        <v>64</v>
      </c>
      <c r="Q15" s="64"/>
      <c r="R15" s="62" t="s">
        <v>63</v>
      </c>
      <c r="S15" s="288" t="s">
        <v>191</v>
      </c>
      <c r="T15" s="289" t="str">
        <f>IF($W15="○",$N15,"")</f>
        <v/>
      </c>
      <c r="U15" s="290"/>
      <c r="V15" s="291"/>
      <c r="W15" s="292" t="str">
        <f t="shared" si="4"/>
        <v/>
      </c>
      <c r="X15" s="240"/>
      <c r="Y15" s="61"/>
      <c r="Z15" s="62"/>
      <c r="AA15" s="63"/>
      <c r="AB15" s="64"/>
      <c r="AC15" s="64"/>
      <c r="AD15" s="62"/>
      <c r="AE15" s="63"/>
      <c r="AF15" s="64" t="s">
        <v>1</v>
      </c>
      <c r="AG15" s="64"/>
      <c r="AH15" s="64"/>
      <c r="AI15" s="62"/>
      <c r="AJ15" s="63"/>
      <c r="AK15" s="64"/>
      <c r="AL15" s="65"/>
      <c r="AM15" s="241"/>
      <c r="AN15" s="293" t="s">
        <v>191</v>
      </c>
      <c r="AO15" s="433"/>
      <c r="AP15" s="172">
        <f t="shared" si="5"/>
        <v>30</v>
      </c>
      <c r="AQ15" s="211"/>
      <c r="AR15" s="294" t="str">
        <f t="shared" si="7"/>
        <v/>
      </c>
      <c r="AS15" s="295"/>
      <c r="AT15" s="290"/>
      <c r="AU15" s="290"/>
      <c r="AV15" s="296"/>
      <c r="AW15" s="296"/>
      <c r="AX15" s="297"/>
      <c r="AY15" s="290"/>
      <c r="AZ15" s="290"/>
      <c r="BA15" s="290"/>
      <c r="BB15" s="298"/>
      <c r="BC15" s="413" t="str">
        <f t="shared" si="6"/>
        <v/>
      </c>
      <c r="BD15" s="320" t="str">
        <f t="shared" si="8"/>
        <v/>
      </c>
      <c r="BE15" s="290"/>
      <c r="BF15" s="291"/>
      <c r="BG15" s="227"/>
      <c r="BH15" s="300"/>
      <c r="BI15" s="321" t="str">
        <f>IF(ISNUMBER($AO15),IF(AND($AO15&gt;=60,$AO15&lt;=100),$H15,""),"")</f>
        <v/>
      </c>
      <c r="BJ15" s="301"/>
      <c r="BK15" s="297"/>
      <c r="BL15" s="290"/>
      <c r="BM15" s="298"/>
      <c r="BN15" s="227"/>
    </row>
    <row r="16" spans="1:66" s="251" customFormat="1" ht="15.95" customHeight="1">
      <c r="A16" s="227"/>
      <c r="B16" s="1090"/>
      <c r="C16" s="1092"/>
      <c r="D16" s="732" t="s">
        <v>102</v>
      </c>
      <c r="E16" s="1068" t="s">
        <v>33</v>
      </c>
      <c r="F16" s="733"/>
      <c r="G16" s="734" t="s">
        <v>115</v>
      </c>
      <c r="H16" s="682">
        <f t="shared" si="0"/>
        <v>2</v>
      </c>
      <c r="I16" s="683">
        <v>2</v>
      </c>
      <c r="J16" s="684">
        <v>0</v>
      </c>
      <c r="K16" s="683">
        <v>0</v>
      </c>
      <c r="L16" s="684">
        <v>0</v>
      </c>
      <c r="M16" s="682">
        <f t="shared" si="1"/>
        <v>30</v>
      </c>
      <c r="N16" s="735">
        <f t="shared" si="2"/>
        <v>22.5</v>
      </c>
      <c r="O16" s="736" t="s">
        <v>137</v>
      </c>
      <c r="P16" s="737" t="s">
        <v>64</v>
      </c>
      <c r="Q16" s="738" t="s">
        <v>64</v>
      </c>
      <c r="R16" s="675"/>
      <c r="S16" s="739" t="s">
        <v>191</v>
      </c>
      <c r="T16" s="740"/>
      <c r="U16" s="741" t="str">
        <f t="shared" ref="U16:U22" si="10">IF($W16="○",$N16,"")</f>
        <v/>
      </c>
      <c r="V16" s="742"/>
      <c r="W16" s="331" t="str">
        <f t="shared" si="4"/>
        <v/>
      </c>
      <c r="X16" s="332"/>
      <c r="Y16" s="78"/>
      <c r="Z16" s="79"/>
      <c r="AA16" s="80" t="s">
        <v>1</v>
      </c>
      <c r="AB16" s="81"/>
      <c r="AC16" s="81"/>
      <c r="AD16" s="79"/>
      <c r="AE16" s="80"/>
      <c r="AF16" s="81"/>
      <c r="AG16" s="81"/>
      <c r="AH16" s="81"/>
      <c r="AI16" s="79"/>
      <c r="AJ16" s="80"/>
      <c r="AK16" s="81"/>
      <c r="AL16" s="82"/>
      <c r="AM16" s="27"/>
      <c r="AN16" s="308" t="s">
        <v>191</v>
      </c>
      <c r="AO16" s="434"/>
      <c r="AP16" s="443">
        <f t="shared" si="5"/>
        <v>30</v>
      </c>
      <c r="AQ16" s="211"/>
      <c r="AR16" s="309" t="str">
        <f t="shared" si="7"/>
        <v/>
      </c>
      <c r="AS16" s="310"/>
      <c r="AT16" s="311"/>
      <c r="AU16" s="311"/>
      <c r="AV16" s="312"/>
      <c r="AW16" s="312"/>
      <c r="AX16" s="305"/>
      <c r="AY16" s="311"/>
      <c r="AZ16" s="311"/>
      <c r="BA16" s="311"/>
      <c r="BB16" s="317"/>
      <c r="BC16" s="414" t="str">
        <f t="shared" si="6"/>
        <v/>
      </c>
      <c r="BD16" s="333"/>
      <c r="BE16" s="329" t="str">
        <f t="shared" si="8"/>
        <v/>
      </c>
      <c r="BF16" s="330"/>
      <c r="BG16" s="227"/>
      <c r="BH16" s="314"/>
      <c r="BI16" s="311"/>
      <c r="BJ16" s="316"/>
      <c r="BK16" s="305"/>
      <c r="BL16" s="315" t="str">
        <f t="shared" ref="BL16:BL23" si="11">IF(ISNUMBER($AO16),IF(AND($AO16&gt;=60,$AO16&lt;=100),$H16,""),"")</f>
        <v/>
      </c>
      <c r="BM16" s="317"/>
      <c r="BN16" s="227"/>
    </row>
    <row r="17" spans="1:66" s="251" customFormat="1" ht="15.95" customHeight="1">
      <c r="A17" s="227"/>
      <c r="B17" s="1090"/>
      <c r="C17" s="1092"/>
      <c r="D17" s="743" t="s">
        <v>102</v>
      </c>
      <c r="E17" s="1069"/>
      <c r="F17" s="733"/>
      <c r="G17" s="744" t="s">
        <v>180</v>
      </c>
      <c r="H17" s="676">
        <f t="shared" si="0"/>
        <v>2</v>
      </c>
      <c r="I17" s="677">
        <v>0</v>
      </c>
      <c r="J17" s="678">
        <v>0</v>
      </c>
      <c r="K17" s="677">
        <v>2</v>
      </c>
      <c r="L17" s="678">
        <v>0</v>
      </c>
      <c r="M17" s="676">
        <f t="shared" si="1"/>
        <v>30</v>
      </c>
      <c r="N17" s="745">
        <f t="shared" si="2"/>
        <v>22.5</v>
      </c>
      <c r="O17" s="746" t="s">
        <v>137</v>
      </c>
      <c r="P17" s="747"/>
      <c r="Q17" s="738"/>
      <c r="R17" s="678" t="s">
        <v>63</v>
      </c>
      <c r="S17" s="748"/>
      <c r="T17" s="749"/>
      <c r="U17" s="750" t="str">
        <f t="shared" si="10"/>
        <v/>
      </c>
      <c r="V17" s="751"/>
      <c r="W17" s="262" t="str">
        <f t="shared" si="4"/>
        <v/>
      </c>
      <c r="X17" s="240"/>
      <c r="Y17" s="37"/>
      <c r="Z17" s="38"/>
      <c r="AA17" s="39" t="s">
        <v>0</v>
      </c>
      <c r="AB17" s="40"/>
      <c r="AC17" s="40"/>
      <c r="AD17" s="38"/>
      <c r="AE17" s="39"/>
      <c r="AF17" s="40"/>
      <c r="AG17" s="40"/>
      <c r="AH17" s="40"/>
      <c r="AI17" s="38"/>
      <c r="AJ17" s="39"/>
      <c r="AK17" s="40"/>
      <c r="AL17" s="41"/>
      <c r="AM17" s="241"/>
      <c r="AN17" s="263"/>
      <c r="AO17" s="431"/>
      <c r="AP17" s="169">
        <f t="shared" si="5"/>
        <v>30</v>
      </c>
      <c r="AQ17" s="211"/>
      <c r="AR17" s="274"/>
      <c r="AS17" s="277"/>
      <c r="AT17" s="260"/>
      <c r="AU17" s="260"/>
      <c r="AV17" s="266"/>
      <c r="AW17" s="266"/>
      <c r="AX17" s="267"/>
      <c r="AY17" s="260"/>
      <c r="AZ17" s="260"/>
      <c r="BA17" s="260"/>
      <c r="BB17" s="268"/>
      <c r="BC17" s="412" t="str">
        <f t="shared" si="6"/>
        <v/>
      </c>
      <c r="BD17" s="337"/>
      <c r="BE17" s="335" t="str">
        <f t="shared" si="8"/>
        <v/>
      </c>
      <c r="BF17" s="336"/>
      <c r="BG17" s="227"/>
      <c r="BH17" s="270"/>
      <c r="BI17" s="260"/>
      <c r="BJ17" s="272"/>
      <c r="BK17" s="267"/>
      <c r="BL17" s="338" t="str">
        <f t="shared" si="11"/>
        <v/>
      </c>
      <c r="BM17" s="268"/>
      <c r="BN17" s="227"/>
    </row>
    <row r="18" spans="1:66" s="251" customFormat="1" ht="15.95" customHeight="1">
      <c r="A18" s="227"/>
      <c r="B18" s="1090"/>
      <c r="C18" s="1092"/>
      <c r="D18" s="743" t="s">
        <v>102</v>
      </c>
      <c r="E18" s="1069"/>
      <c r="F18" s="733"/>
      <c r="G18" s="744" t="s">
        <v>34</v>
      </c>
      <c r="H18" s="676">
        <f t="shared" si="0"/>
        <v>2</v>
      </c>
      <c r="I18" s="677">
        <v>0</v>
      </c>
      <c r="J18" s="678">
        <v>2</v>
      </c>
      <c r="K18" s="677">
        <v>0</v>
      </c>
      <c r="L18" s="678">
        <v>0</v>
      </c>
      <c r="M18" s="676">
        <f t="shared" si="1"/>
        <v>30</v>
      </c>
      <c r="N18" s="745">
        <f t="shared" si="2"/>
        <v>22.5</v>
      </c>
      <c r="O18" s="746" t="s">
        <v>137</v>
      </c>
      <c r="P18" s="747" t="s">
        <v>191</v>
      </c>
      <c r="Q18" s="738" t="s">
        <v>64</v>
      </c>
      <c r="R18" s="678" t="s">
        <v>63</v>
      </c>
      <c r="S18" s="748" t="s">
        <v>191</v>
      </c>
      <c r="T18" s="749"/>
      <c r="U18" s="750" t="str">
        <f t="shared" si="10"/>
        <v/>
      </c>
      <c r="V18" s="751"/>
      <c r="W18" s="262" t="str">
        <f t="shared" si="4"/>
        <v/>
      </c>
      <c r="X18" s="240"/>
      <c r="Y18" s="37"/>
      <c r="Z18" s="38"/>
      <c r="AA18" s="39" t="s">
        <v>1</v>
      </c>
      <c r="AB18" s="40"/>
      <c r="AC18" s="40"/>
      <c r="AD18" s="38"/>
      <c r="AE18" s="39"/>
      <c r="AF18" s="40"/>
      <c r="AG18" s="40"/>
      <c r="AH18" s="40"/>
      <c r="AI18" s="38"/>
      <c r="AJ18" s="39"/>
      <c r="AK18" s="40"/>
      <c r="AL18" s="41"/>
      <c r="AM18" s="241"/>
      <c r="AN18" s="263" t="s">
        <v>191</v>
      </c>
      <c r="AO18" s="431"/>
      <c r="AP18" s="169">
        <f t="shared" si="5"/>
        <v>30</v>
      </c>
      <c r="AQ18" s="211"/>
      <c r="AR18" s="264" t="str">
        <f t="shared" si="7"/>
        <v/>
      </c>
      <c r="AS18" s="277"/>
      <c r="AT18" s="260"/>
      <c r="AU18" s="260"/>
      <c r="AV18" s="266"/>
      <c r="AW18" s="266"/>
      <c r="AX18" s="267"/>
      <c r="AY18" s="260"/>
      <c r="AZ18" s="260"/>
      <c r="BA18" s="260"/>
      <c r="BB18" s="268"/>
      <c r="BC18" s="412" t="str">
        <f t="shared" si="6"/>
        <v/>
      </c>
      <c r="BD18" s="337"/>
      <c r="BE18" s="335" t="str">
        <f t="shared" si="8"/>
        <v/>
      </c>
      <c r="BF18" s="336"/>
      <c r="BG18" s="227"/>
      <c r="BH18" s="270"/>
      <c r="BI18" s="260"/>
      <c r="BJ18" s="272"/>
      <c r="BK18" s="267"/>
      <c r="BL18" s="338" t="str">
        <f t="shared" si="11"/>
        <v/>
      </c>
      <c r="BM18" s="268"/>
      <c r="BN18" s="227"/>
    </row>
    <row r="19" spans="1:66" s="251" customFormat="1" ht="15.95" customHeight="1">
      <c r="A19" s="227"/>
      <c r="B19" s="1090"/>
      <c r="C19" s="1092"/>
      <c r="D19" s="743" t="s">
        <v>102</v>
      </c>
      <c r="E19" s="1069"/>
      <c r="F19" s="733"/>
      <c r="G19" s="744" t="s">
        <v>186</v>
      </c>
      <c r="H19" s="676">
        <f t="shared" si="0"/>
        <v>2</v>
      </c>
      <c r="I19" s="677">
        <v>0</v>
      </c>
      <c r="J19" s="678">
        <v>0</v>
      </c>
      <c r="K19" s="677">
        <v>0</v>
      </c>
      <c r="L19" s="678">
        <v>2</v>
      </c>
      <c r="M19" s="676">
        <f t="shared" si="1"/>
        <v>30</v>
      </c>
      <c r="N19" s="745">
        <f t="shared" si="2"/>
        <v>22.5</v>
      </c>
      <c r="O19" s="746" t="s">
        <v>137</v>
      </c>
      <c r="P19" s="747" t="s">
        <v>63</v>
      </c>
      <c r="Q19" s="752" t="s">
        <v>191</v>
      </c>
      <c r="R19" s="678" t="s">
        <v>63</v>
      </c>
      <c r="S19" s="748" t="s">
        <v>191</v>
      </c>
      <c r="T19" s="749"/>
      <c r="U19" s="750" t="str">
        <f t="shared" si="10"/>
        <v/>
      </c>
      <c r="V19" s="751"/>
      <c r="W19" s="262" t="str">
        <f t="shared" si="4"/>
        <v/>
      </c>
      <c r="X19" s="240"/>
      <c r="Y19" s="37"/>
      <c r="Z19" s="38"/>
      <c r="AA19" s="39"/>
      <c r="AB19" s="40" t="s">
        <v>1</v>
      </c>
      <c r="AC19" s="40"/>
      <c r="AD19" s="38"/>
      <c r="AE19" s="39"/>
      <c r="AF19" s="40"/>
      <c r="AG19" s="40"/>
      <c r="AH19" s="40"/>
      <c r="AI19" s="38"/>
      <c r="AJ19" s="39"/>
      <c r="AK19" s="40"/>
      <c r="AL19" s="41"/>
      <c r="AM19" s="241"/>
      <c r="AN19" s="263" t="s">
        <v>191</v>
      </c>
      <c r="AO19" s="431"/>
      <c r="AP19" s="176">
        <f t="shared" si="5"/>
        <v>30</v>
      </c>
      <c r="AQ19" s="211"/>
      <c r="AR19" s="264" t="str">
        <f t="shared" si="7"/>
        <v/>
      </c>
      <c r="AS19" s="277"/>
      <c r="AT19" s="339"/>
      <c r="AU19" s="339"/>
      <c r="AV19" s="340"/>
      <c r="AW19" s="340"/>
      <c r="AX19" s="334"/>
      <c r="AY19" s="339"/>
      <c r="AZ19" s="339"/>
      <c r="BA19" s="339"/>
      <c r="BB19" s="341"/>
      <c r="BC19" s="412" t="str">
        <f t="shared" si="6"/>
        <v/>
      </c>
      <c r="BD19" s="337"/>
      <c r="BE19" s="335" t="str">
        <f t="shared" si="8"/>
        <v/>
      </c>
      <c r="BF19" s="336"/>
      <c r="BG19" s="227"/>
      <c r="BH19" s="270"/>
      <c r="BI19" s="260"/>
      <c r="BJ19" s="342"/>
      <c r="BK19" s="334"/>
      <c r="BL19" s="338" t="str">
        <f t="shared" si="11"/>
        <v/>
      </c>
      <c r="BM19" s="341"/>
      <c r="BN19" s="227"/>
    </row>
    <row r="20" spans="1:66" s="251" customFormat="1" ht="15.95" customHeight="1">
      <c r="A20" s="227"/>
      <c r="B20" s="1090"/>
      <c r="C20" s="1092"/>
      <c r="D20" s="743" t="s">
        <v>102</v>
      </c>
      <c r="E20" s="1069"/>
      <c r="F20" s="733"/>
      <c r="G20" s="744" t="s">
        <v>89</v>
      </c>
      <c r="H20" s="676">
        <f t="shared" si="0"/>
        <v>2</v>
      </c>
      <c r="I20" s="677">
        <v>0</v>
      </c>
      <c r="J20" s="678">
        <v>0</v>
      </c>
      <c r="K20" s="677">
        <v>0</v>
      </c>
      <c r="L20" s="678">
        <v>2</v>
      </c>
      <c r="M20" s="676">
        <f t="shared" si="1"/>
        <v>30</v>
      </c>
      <c r="N20" s="745">
        <f t="shared" si="2"/>
        <v>22.5</v>
      </c>
      <c r="O20" s="746" t="s">
        <v>137</v>
      </c>
      <c r="P20" s="747"/>
      <c r="Q20" s="752" t="s">
        <v>65</v>
      </c>
      <c r="R20" s="678" t="s">
        <v>63</v>
      </c>
      <c r="S20" s="748" t="s">
        <v>179</v>
      </c>
      <c r="T20" s="749"/>
      <c r="U20" s="750" t="str">
        <f t="shared" si="10"/>
        <v/>
      </c>
      <c r="V20" s="751"/>
      <c r="W20" s="262" t="str">
        <f t="shared" si="4"/>
        <v/>
      </c>
      <c r="X20" s="240"/>
      <c r="Y20" s="37"/>
      <c r="Z20" s="38"/>
      <c r="AA20" s="39"/>
      <c r="AB20" s="40" t="s">
        <v>0</v>
      </c>
      <c r="AC20" s="40"/>
      <c r="AD20" s="38"/>
      <c r="AE20" s="39"/>
      <c r="AF20" s="40"/>
      <c r="AG20" s="40"/>
      <c r="AH20" s="40"/>
      <c r="AI20" s="38"/>
      <c r="AJ20" s="39"/>
      <c r="AK20" s="40"/>
      <c r="AL20" s="41"/>
      <c r="AM20" s="241"/>
      <c r="AN20" s="263" t="s">
        <v>179</v>
      </c>
      <c r="AO20" s="431"/>
      <c r="AP20" s="176">
        <f t="shared" si="5"/>
        <v>30</v>
      </c>
      <c r="AQ20" s="211"/>
      <c r="AR20" s="274"/>
      <c r="AS20" s="277"/>
      <c r="AT20" s="339"/>
      <c r="AU20" s="339"/>
      <c r="AV20" s="340"/>
      <c r="AW20" s="340"/>
      <c r="AX20" s="334"/>
      <c r="AY20" s="339"/>
      <c r="AZ20" s="339"/>
      <c r="BA20" s="40" t="str">
        <f>IF(ISNUMBER($AO20),IF(AND($AO20&gt;=60,$AO20&lt;=100),"●",""),"")</f>
        <v/>
      </c>
      <c r="BB20" s="341"/>
      <c r="BC20" s="412" t="str">
        <f t="shared" si="6"/>
        <v/>
      </c>
      <c r="BD20" s="337"/>
      <c r="BE20" s="335" t="str">
        <f t="shared" si="8"/>
        <v/>
      </c>
      <c r="BF20" s="336"/>
      <c r="BG20" s="227"/>
      <c r="BH20" s="270"/>
      <c r="BI20" s="260"/>
      <c r="BJ20" s="342"/>
      <c r="BK20" s="334"/>
      <c r="BL20" s="338" t="str">
        <f t="shared" si="11"/>
        <v/>
      </c>
      <c r="BM20" s="341"/>
      <c r="BN20" s="227"/>
    </row>
    <row r="21" spans="1:66" s="251" customFormat="1" ht="15.95" customHeight="1">
      <c r="A21" s="227"/>
      <c r="B21" s="1090"/>
      <c r="C21" s="1092"/>
      <c r="D21" s="743" t="s">
        <v>102</v>
      </c>
      <c r="E21" s="1069"/>
      <c r="F21" s="733"/>
      <c r="G21" s="744" t="s">
        <v>94</v>
      </c>
      <c r="H21" s="676">
        <f t="shared" si="0"/>
        <v>2</v>
      </c>
      <c r="I21" s="677">
        <v>0</v>
      </c>
      <c r="J21" s="678">
        <v>2</v>
      </c>
      <c r="K21" s="677">
        <v>0</v>
      </c>
      <c r="L21" s="678">
        <v>0</v>
      </c>
      <c r="M21" s="676">
        <f t="shared" si="1"/>
        <v>30</v>
      </c>
      <c r="N21" s="745">
        <f t="shared" si="2"/>
        <v>22.5</v>
      </c>
      <c r="O21" s="746" t="s">
        <v>137</v>
      </c>
      <c r="P21" s="747" t="s">
        <v>191</v>
      </c>
      <c r="Q21" s="738" t="s">
        <v>64</v>
      </c>
      <c r="R21" s="678"/>
      <c r="S21" s="753" t="s">
        <v>191</v>
      </c>
      <c r="T21" s="749"/>
      <c r="U21" s="750" t="str">
        <f t="shared" si="10"/>
        <v/>
      </c>
      <c r="V21" s="751"/>
      <c r="W21" s="344" t="str">
        <f t="shared" si="4"/>
        <v/>
      </c>
      <c r="X21" s="240"/>
      <c r="Y21" s="37"/>
      <c r="Z21" s="38"/>
      <c r="AA21" s="39" t="s">
        <v>1</v>
      </c>
      <c r="AB21" s="40"/>
      <c r="AC21" s="40"/>
      <c r="AD21" s="38"/>
      <c r="AE21" s="39"/>
      <c r="AF21" s="40"/>
      <c r="AG21" s="40"/>
      <c r="AH21" s="40"/>
      <c r="AI21" s="38"/>
      <c r="AJ21" s="39"/>
      <c r="AK21" s="40"/>
      <c r="AL21" s="41"/>
      <c r="AM21" s="241"/>
      <c r="AN21" s="345" t="s">
        <v>191</v>
      </c>
      <c r="AO21" s="431"/>
      <c r="AP21" s="176">
        <f t="shared" si="5"/>
        <v>30</v>
      </c>
      <c r="AQ21" s="211"/>
      <c r="AR21" s="264" t="str">
        <f t="shared" si="7"/>
        <v/>
      </c>
      <c r="AS21" s="277"/>
      <c r="AT21" s="260"/>
      <c r="AU21" s="260"/>
      <c r="AV21" s="266"/>
      <c r="AW21" s="266"/>
      <c r="AX21" s="267"/>
      <c r="AY21" s="260"/>
      <c r="AZ21" s="260"/>
      <c r="BA21" s="260"/>
      <c r="BB21" s="268"/>
      <c r="BC21" s="412" t="str">
        <f t="shared" si="6"/>
        <v/>
      </c>
      <c r="BD21" s="337"/>
      <c r="BE21" s="335" t="str">
        <f t="shared" si="8"/>
        <v/>
      </c>
      <c r="BF21" s="336"/>
      <c r="BG21" s="227"/>
      <c r="BH21" s="270"/>
      <c r="BI21" s="260"/>
      <c r="BJ21" s="272"/>
      <c r="BK21" s="267"/>
      <c r="BL21" s="338" t="str">
        <f t="shared" si="11"/>
        <v/>
      </c>
      <c r="BM21" s="268"/>
      <c r="BN21" s="227"/>
    </row>
    <row r="22" spans="1:66" s="251" customFormat="1" ht="15.95" customHeight="1">
      <c r="A22" s="227"/>
      <c r="B22" s="1090"/>
      <c r="C22" s="1092"/>
      <c r="D22" s="754" t="s">
        <v>102</v>
      </c>
      <c r="E22" s="1069"/>
      <c r="F22" s="733"/>
      <c r="G22" s="755" t="s">
        <v>149</v>
      </c>
      <c r="H22" s="697">
        <f t="shared" si="0"/>
        <v>2</v>
      </c>
      <c r="I22" s="685" t="s">
        <v>254</v>
      </c>
      <c r="J22" s="686">
        <v>0</v>
      </c>
      <c r="K22" s="685">
        <v>2</v>
      </c>
      <c r="L22" s="686">
        <v>0</v>
      </c>
      <c r="M22" s="697">
        <f t="shared" si="1"/>
        <v>30</v>
      </c>
      <c r="N22" s="756">
        <f t="shared" si="2"/>
        <v>22.5</v>
      </c>
      <c r="O22" s="757" t="s">
        <v>137</v>
      </c>
      <c r="P22" s="758" t="s">
        <v>191</v>
      </c>
      <c r="Q22" s="759" t="s">
        <v>150</v>
      </c>
      <c r="R22" s="686"/>
      <c r="S22" s="753" t="s">
        <v>255</v>
      </c>
      <c r="T22" s="760"/>
      <c r="U22" s="761" t="str">
        <f t="shared" si="10"/>
        <v/>
      </c>
      <c r="V22" s="762"/>
      <c r="W22" s="344" t="str">
        <f t="shared" si="4"/>
        <v/>
      </c>
      <c r="X22" s="240"/>
      <c r="Y22" s="128"/>
      <c r="Z22" s="129"/>
      <c r="AA22" s="131" t="s">
        <v>1</v>
      </c>
      <c r="AB22" s="130" t="s">
        <v>1</v>
      </c>
      <c r="AC22" s="130"/>
      <c r="AD22" s="129"/>
      <c r="AE22" s="131"/>
      <c r="AF22" s="130"/>
      <c r="AG22" s="130"/>
      <c r="AH22" s="130"/>
      <c r="AI22" s="129"/>
      <c r="AJ22" s="131"/>
      <c r="AK22" s="130"/>
      <c r="AL22" s="132"/>
      <c r="AM22" s="241"/>
      <c r="AN22" s="345" t="s">
        <v>255</v>
      </c>
      <c r="AO22" s="704"/>
      <c r="AP22" s="705">
        <f t="shared" si="5"/>
        <v>30</v>
      </c>
      <c r="AQ22" s="211"/>
      <c r="AR22" s="706" t="str">
        <f t="shared" si="7"/>
        <v/>
      </c>
      <c r="AS22" s="468"/>
      <c r="AT22" s="360"/>
      <c r="AU22" s="360"/>
      <c r="AV22" s="469"/>
      <c r="AW22" s="469"/>
      <c r="AX22" s="361"/>
      <c r="AY22" s="360"/>
      <c r="AZ22" s="360"/>
      <c r="BA22" s="360"/>
      <c r="BB22" s="470"/>
      <c r="BC22" s="707" t="str">
        <f t="shared" si="6"/>
        <v/>
      </c>
      <c r="BD22" s="708"/>
      <c r="BE22" s="335" t="str">
        <f t="shared" si="8"/>
        <v/>
      </c>
      <c r="BF22" s="336"/>
      <c r="BG22" s="227"/>
      <c r="BH22" s="471"/>
      <c r="BI22" s="360"/>
      <c r="BJ22" s="709"/>
      <c r="BK22" s="361"/>
      <c r="BL22" s="710" t="str">
        <f t="shared" si="11"/>
        <v/>
      </c>
      <c r="BM22" s="470"/>
      <c r="BN22" s="227"/>
    </row>
    <row r="23" spans="1:66" s="251" customFormat="1" ht="15.95" customHeight="1">
      <c r="A23" s="227"/>
      <c r="B23" s="1090"/>
      <c r="C23" s="730"/>
      <c r="D23" s="763" t="s">
        <v>263</v>
      </c>
      <c r="E23" s="1070"/>
      <c r="F23" s="733"/>
      <c r="G23" s="755" t="s">
        <v>262</v>
      </c>
      <c r="H23" s="697">
        <v>2</v>
      </c>
      <c r="I23" s="685"/>
      <c r="J23" s="686"/>
      <c r="K23" s="685">
        <v>2</v>
      </c>
      <c r="L23" s="686"/>
      <c r="M23" s="764">
        <v>30</v>
      </c>
      <c r="N23" s="756">
        <v>22.5</v>
      </c>
      <c r="O23" s="757" t="s">
        <v>264</v>
      </c>
      <c r="P23" s="765"/>
      <c r="Q23" s="766"/>
      <c r="R23" s="681"/>
      <c r="S23" s="767"/>
      <c r="T23" s="768"/>
      <c r="U23" s="769"/>
      <c r="V23" s="770" t="str">
        <f t="shared" ref="V23:V41" si="12">IF($W23="○",$N23,"")</f>
        <v/>
      </c>
      <c r="W23" s="711" t="str">
        <f t="shared" si="4"/>
        <v/>
      </c>
      <c r="X23" s="240"/>
      <c r="Y23" s="61"/>
      <c r="Z23" s="62"/>
      <c r="AA23" s="63"/>
      <c r="AB23" s="64"/>
      <c r="AC23" s="64"/>
      <c r="AD23" s="62"/>
      <c r="AE23" s="63"/>
      <c r="AF23" s="64"/>
      <c r="AG23" s="64"/>
      <c r="AH23" s="64"/>
      <c r="AI23" s="62"/>
      <c r="AJ23" s="63"/>
      <c r="AK23" s="64"/>
      <c r="AL23" s="65"/>
      <c r="AM23" s="241"/>
      <c r="AN23" s="293"/>
      <c r="AO23" s="433"/>
      <c r="AP23" s="771">
        <v>30</v>
      </c>
      <c r="AQ23" s="211"/>
      <c r="AR23" s="472"/>
      <c r="AS23" s="295"/>
      <c r="AT23" s="290"/>
      <c r="AU23" s="290"/>
      <c r="AV23" s="296"/>
      <c r="AW23" s="296"/>
      <c r="AX23" s="297"/>
      <c r="AY23" s="290"/>
      <c r="AZ23" s="290"/>
      <c r="BA23" s="290"/>
      <c r="BB23" s="298"/>
      <c r="BC23" s="413" t="str">
        <f t="shared" si="6"/>
        <v/>
      </c>
      <c r="BD23" s="712"/>
      <c r="BE23" s="823"/>
      <c r="BF23" s="824" t="str">
        <f t="shared" ref="BF23:BF51" si="13">IF(ISNUMBER($AO23),IF(AND($AO23&gt;=60,$AO23&lt;=100),$AP23*45/60,""),"")</f>
        <v/>
      </c>
      <c r="BG23" s="227"/>
      <c r="BH23" s="300"/>
      <c r="BI23" s="290"/>
      <c r="BJ23" s="296"/>
      <c r="BK23" s="297"/>
      <c r="BL23" s="321" t="str">
        <f t="shared" si="11"/>
        <v/>
      </c>
      <c r="BM23" s="298"/>
      <c r="BN23" s="227"/>
    </row>
    <row r="24" spans="1:66" s="251" customFormat="1" ht="15.95" customHeight="1">
      <c r="A24" s="227"/>
      <c r="B24" s="1090"/>
      <c r="C24" s="1071" t="s">
        <v>40</v>
      </c>
      <c r="D24" s="80" t="s">
        <v>136</v>
      </c>
      <c r="E24" s="349">
        <v>2</v>
      </c>
      <c r="F24" s="211"/>
      <c r="G24" s="322" t="s">
        <v>54</v>
      </c>
      <c r="H24" s="682">
        <f t="shared" si="0"/>
        <v>2</v>
      </c>
      <c r="I24" s="683">
        <v>2</v>
      </c>
      <c r="J24" s="684"/>
      <c r="K24" s="683">
        <v>0</v>
      </c>
      <c r="L24" s="684">
        <v>0</v>
      </c>
      <c r="M24" s="350">
        <f>H24*15*1</f>
        <v>30</v>
      </c>
      <c r="N24" s="324">
        <f t="shared" si="2"/>
        <v>22.5</v>
      </c>
      <c r="O24" s="325" t="s">
        <v>137</v>
      </c>
      <c r="P24" s="303" t="s">
        <v>191</v>
      </c>
      <c r="Q24" s="327"/>
      <c r="R24" s="232"/>
      <c r="S24" s="279" t="s">
        <v>191</v>
      </c>
      <c r="T24" s="701"/>
      <c r="U24" s="702"/>
      <c r="V24" s="703" t="str">
        <f t="shared" si="12"/>
        <v/>
      </c>
      <c r="W24" s="280" t="str">
        <f t="shared" si="4"/>
        <v/>
      </c>
      <c r="X24" s="240"/>
      <c r="Y24" s="78"/>
      <c r="Z24" s="79"/>
      <c r="AA24" s="80"/>
      <c r="AB24" s="81"/>
      <c r="AC24" s="81"/>
      <c r="AD24" s="79"/>
      <c r="AE24" s="80"/>
      <c r="AF24" s="81"/>
      <c r="AG24" s="81" t="s">
        <v>58</v>
      </c>
      <c r="AH24" s="81"/>
      <c r="AI24" s="79"/>
      <c r="AJ24" s="80"/>
      <c r="AK24" s="81"/>
      <c r="AL24" s="82"/>
      <c r="AM24" s="241"/>
      <c r="AN24" s="364" t="s">
        <v>191</v>
      </c>
      <c r="AO24" s="434"/>
      <c r="AP24" s="174">
        <f t="shared" si="5"/>
        <v>30</v>
      </c>
      <c r="AQ24" s="211"/>
      <c r="AR24" s="309" t="str">
        <f t="shared" si="7"/>
        <v/>
      </c>
      <c r="AS24" s="310"/>
      <c r="AT24" s="311"/>
      <c r="AU24" s="311"/>
      <c r="AV24" s="312"/>
      <c r="AW24" s="312"/>
      <c r="AX24" s="305"/>
      <c r="AY24" s="311"/>
      <c r="AZ24" s="311"/>
      <c r="BA24" s="311"/>
      <c r="BB24" s="317"/>
      <c r="BC24" s="415" t="str">
        <f t="shared" si="6"/>
        <v/>
      </c>
      <c r="BD24" s="314"/>
      <c r="BE24" s="702"/>
      <c r="BF24" s="703" t="str">
        <f t="shared" si="13"/>
        <v/>
      </c>
      <c r="BG24" s="227"/>
      <c r="BH24" s="314"/>
      <c r="BI24" s="311"/>
      <c r="BJ24" s="315" t="str">
        <f t="shared" ref="BJ24:BJ31" si="14">IF(ISNUMBER($AO24),IF(AND($AO24&gt;=60,$AO24&lt;=100),$H24,""),"")</f>
        <v/>
      </c>
      <c r="BK24" s="305"/>
      <c r="BL24" s="311"/>
      <c r="BM24" s="317"/>
      <c r="BN24" s="227"/>
    </row>
    <row r="25" spans="1:66" s="251" customFormat="1" ht="15.95" customHeight="1">
      <c r="A25" s="227"/>
      <c r="B25" s="1090"/>
      <c r="C25" s="1072"/>
      <c r="D25" s="39" t="s">
        <v>136</v>
      </c>
      <c r="E25" s="353">
        <v>4</v>
      </c>
      <c r="F25" s="211"/>
      <c r="G25" s="253" t="s">
        <v>55</v>
      </c>
      <c r="H25" s="676">
        <f t="shared" si="0"/>
        <v>4</v>
      </c>
      <c r="I25" s="677">
        <v>2</v>
      </c>
      <c r="J25" s="678">
        <v>2</v>
      </c>
      <c r="K25" s="677"/>
      <c r="L25" s="678">
        <v>0</v>
      </c>
      <c r="M25" s="354">
        <f>H25*15*3</f>
        <v>180</v>
      </c>
      <c r="N25" s="255">
        <f t="shared" si="2"/>
        <v>135</v>
      </c>
      <c r="O25" s="256" t="s">
        <v>25</v>
      </c>
      <c r="P25" s="37" t="s">
        <v>191</v>
      </c>
      <c r="Q25" s="355"/>
      <c r="R25" s="38" t="s">
        <v>191</v>
      </c>
      <c r="S25" s="258" t="s">
        <v>191</v>
      </c>
      <c r="T25" s="267"/>
      <c r="U25" s="260"/>
      <c r="V25" s="356" t="str">
        <f t="shared" si="12"/>
        <v/>
      </c>
      <c r="W25" s="262" t="str">
        <f t="shared" si="4"/>
        <v/>
      </c>
      <c r="X25" s="240"/>
      <c r="Y25" s="37" t="s">
        <v>191</v>
      </c>
      <c r="Z25" s="38"/>
      <c r="AA25" s="39"/>
      <c r="AB25" s="40"/>
      <c r="AC25" s="40" t="s">
        <v>58</v>
      </c>
      <c r="AD25" s="38"/>
      <c r="AE25" s="39"/>
      <c r="AF25" s="40"/>
      <c r="AG25" s="40"/>
      <c r="AH25" s="40"/>
      <c r="AI25" s="38"/>
      <c r="AJ25" s="39"/>
      <c r="AK25" s="40" t="s">
        <v>58</v>
      </c>
      <c r="AL25" s="41"/>
      <c r="AM25" s="241"/>
      <c r="AN25" s="263" t="s">
        <v>191</v>
      </c>
      <c r="AO25" s="431"/>
      <c r="AP25" s="176">
        <f t="shared" si="5"/>
        <v>180</v>
      </c>
      <c r="AQ25" s="211"/>
      <c r="AR25" s="264" t="str">
        <f t="shared" si="7"/>
        <v/>
      </c>
      <c r="AS25" s="277"/>
      <c r="AT25" s="260"/>
      <c r="AU25" s="260"/>
      <c r="AV25" s="266"/>
      <c r="AW25" s="266"/>
      <c r="AX25" s="267"/>
      <c r="AY25" s="260"/>
      <c r="AZ25" s="260"/>
      <c r="BA25" s="260"/>
      <c r="BB25" s="268"/>
      <c r="BC25" s="412" t="str">
        <f t="shared" si="6"/>
        <v/>
      </c>
      <c r="BD25" s="270"/>
      <c r="BE25" s="260"/>
      <c r="BF25" s="356" t="str">
        <f t="shared" si="13"/>
        <v/>
      </c>
      <c r="BG25" s="227"/>
      <c r="BH25" s="270"/>
      <c r="BI25" s="260"/>
      <c r="BJ25" s="338" t="str">
        <f t="shared" si="14"/>
        <v/>
      </c>
      <c r="BK25" s="267"/>
      <c r="BL25" s="260"/>
      <c r="BM25" s="268"/>
      <c r="BN25" s="227"/>
    </row>
    <row r="26" spans="1:66" s="251" customFormat="1" ht="15.95" customHeight="1">
      <c r="A26" s="227"/>
      <c r="B26" s="1090"/>
      <c r="C26" s="1072"/>
      <c r="D26" s="39" t="s">
        <v>167</v>
      </c>
      <c r="E26" s="353">
        <v>1</v>
      </c>
      <c r="F26" s="211"/>
      <c r="G26" s="229" t="s">
        <v>248</v>
      </c>
      <c r="H26" s="676">
        <f t="shared" si="0"/>
        <v>1</v>
      </c>
      <c r="I26" s="677">
        <v>1</v>
      </c>
      <c r="J26" s="678"/>
      <c r="K26" s="677"/>
      <c r="L26" s="678"/>
      <c r="M26" s="354">
        <f>H26*15*2</f>
        <v>30</v>
      </c>
      <c r="N26" s="255">
        <f t="shared" si="2"/>
        <v>22.5</v>
      </c>
      <c r="O26" s="256" t="s">
        <v>249</v>
      </c>
      <c r="P26" s="37" t="s">
        <v>0</v>
      </c>
      <c r="Q26" s="355"/>
      <c r="R26" s="38" t="s">
        <v>0</v>
      </c>
      <c r="S26" s="258" t="s">
        <v>0</v>
      </c>
      <c r="T26" s="267"/>
      <c r="U26" s="260"/>
      <c r="V26" s="356" t="str">
        <f t="shared" si="12"/>
        <v/>
      </c>
      <c r="W26" s="262" t="str">
        <f t="shared" si="4"/>
        <v/>
      </c>
      <c r="X26" s="240"/>
      <c r="Y26" s="37"/>
      <c r="Z26" s="38" t="s">
        <v>1</v>
      </c>
      <c r="AA26" s="39"/>
      <c r="AB26" s="40"/>
      <c r="AC26" s="40"/>
      <c r="AD26" s="38"/>
      <c r="AE26" s="39"/>
      <c r="AF26" s="40"/>
      <c r="AG26" s="40"/>
      <c r="AH26" s="40"/>
      <c r="AI26" s="38"/>
      <c r="AJ26" s="39"/>
      <c r="AK26" s="40"/>
      <c r="AL26" s="41"/>
      <c r="AM26" s="241"/>
      <c r="AN26" s="263" t="s">
        <v>0</v>
      </c>
      <c r="AO26" s="431"/>
      <c r="AP26" s="176">
        <f t="shared" si="5"/>
        <v>30</v>
      </c>
      <c r="AQ26" s="211"/>
      <c r="AR26" s="264" t="str">
        <f t="shared" si="7"/>
        <v/>
      </c>
      <c r="AS26" s="277"/>
      <c r="AT26" s="260"/>
      <c r="AU26" s="260"/>
      <c r="AV26" s="266"/>
      <c r="AW26" s="266"/>
      <c r="AX26" s="267"/>
      <c r="AY26" s="260"/>
      <c r="AZ26" s="260"/>
      <c r="BA26" s="260"/>
      <c r="BB26" s="268"/>
      <c r="BC26" s="412" t="str">
        <f t="shared" si="6"/>
        <v/>
      </c>
      <c r="BD26" s="270"/>
      <c r="BE26" s="260"/>
      <c r="BF26" s="356" t="str">
        <f t="shared" si="13"/>
        <v/>
      </c>
      <c r="BG26" s="227"/>
      <c r="BH26" s="270"/>
      <c r="BI26" s="260"/>
      <c r="BJ26" s="338" t="str">
        <f t="shared" si="14"/>
        <v/>
      </c>
      <c r="BK26" s="267"/>
      <c r="BL26" s="260"/>
      <c r="BM26" s="268"/>
      <c r="BN26" s="227"/>
    </row>
    <row r="27" spans="1:66" s="251" customFormat="1" ht="15.95" customHeight="1">
      <c r="A27" s="227"/>
      <c r="B27" s="1090"/>
      <c r="C27" s="1072"/>
      <c r="D27" s="39" t="s">
        <v>136</v>
      </c>
      <c r="E27" s="353">
        <v>3</v>
      </c>
      <c r="F27" s="211"/>
      <c r="G27" s="229" t="s">
        <v>56</v>
      </c>
      <c r="H27" s="676">
        <f t="shared" si="0"/>
        <v>3</v>
      </c>
      <c r="I27" s="677"/>
      <c r="J27" s="678">
        <v>1</v>
      </c>
      <c r="K27" s="677">
        <v>1</v>
      </c>
      <c r="L27" s="678">
        <v>1</v>
      </c>
      <c r="M27" s="354">
        <f>H27*15*2</f>
        <v>90</v>
      </c>
      <c r="N27" s="255">
        <f t="shared" si="2"/>
        <v>67.5</v>
      </c>
      <c r="O27" s="256" t="s">
        <v>51</v>
      </c>
      <c r="P27" s="37" t="s">
        <v>191</v>
      </c>
      <c r="Q27" s="40"/>
      <c r="R27" s="38" t="s">
        <v>191</v>
      </c>
      <c r="S27" s="258" t="s">
        <v>191</v>
      </c>
      <c r="T27" s="267"/>
      <c r="U27" s="260"/>
      <c r="V27" s="356" t="str">
        <f t="shared" si="12"/>
        <v/>
      </c>
      <c r="W27" s="262" t="str">
        <f t="shared" si="4"/>
        <v/>
      </c>
      <c r="X27" s="240"/>
      <c r="Y27" s="37"/>
      <c r="Z27" s="38" t="s">
        <v>58</v>
      </c>
      <c r="AA27" s="39"/>
      <c r="AB27" s="40"/>
      <c r="AC27" s="40"/>
      <c r="AD27" s="38"/>
      <c r="AE27" s="39"/>
      <c r="AF27" s="40"/>
      <c r="AG27" s="40"/>
      <c r="AH27" s="40"/>
      <c r="AI27" s="38"/>
      <c r="AJ27" s="39"/>
      <c r="AK27" s="40"/>
      <c r="AL27" s="41"/>
      <c r="AM27" s="241"/>
      <c r="AN27" s="263" t="s">
        <v>191</v>
      </c>
      <c r="AO27" s="431"/>
      <c r="AP27" s="176">
        <f t="shared" si="5"/>
        <v>90</v>
      </c>
      <c r="AQ27" s="211"/>
      <c r="AR27" s="264" t="str">
        <f t="shared" si="7"/>
        <v/>
      </c>
      <c r="AS27" s="277"/>
      <c r="AT27" s="260"/>
      <c r="AU27" s="260"/>
      <c r="AV27" s="266"/>
      <c r="AW27" s="266"/>
      <c r="AX27" s="267"/>
      <c r="AY27" s="260"/>
      <c r="AZ27" s="260"/>
      <c r="BA27" s="260"/>
      <c r="BB27" s="268"/>
      <c r="BC27" s="412" t="str">
        <f t="shared" si="6"/>
        <v/>
      </c>
      <c r="BD27" s="270"/>
      <c r="BE27" s="260"/>
      <c r="BF27" s="356" t="str">
        <f t="shared" si="13"/>
        <v/>
      </c>
      <c r="BG27" s="227"/>
      <c r="BH27" s="270"/>
      <c r="BI27" s="260"/>
      <c r="BJ27" s="338" t="str">
        <f t="shared" si="14"/>
        <v/>
      </c>
      <c r="BK27" s="267"/>
      <c r="BL27" s="260"/>
      <c r="BM27" s="268"/>
      <c r="BN27" s="227"/>
    </row>
    <row r="28" spans="1:66" s="251" customFormat="1" ht="15.95" customHeight="1">
      <c r="A28" s="227"/>
      <c r="B28" s="1090"/>
      <c r="C28" s="1072"/>
      <c r="D28" s="39" t="s">
        <v>136</v>
      </c>
      <c r="E28" s="353">
        <v>2</v>
      </c>
      <c r="F28" s="211"/>
      <c r="G28" s="253" t="s">
        <v>42</v>
      </c>
      <c r="H28" s="676">
        <f t="shared" si="0"/>
        <v>2</v>
      </c>
      <c r="I28" s="1079">
        <v>2</v>
      </c>
      <c r="J28" s="1024"/>
      <c r="K28" s="677">
        <v>0</v>
      </c>
      <c r="L28" s="678">
        <v>0</v>
      </c>
      <c r="M28" s="354">
        <f>H28*15*3</f>
        <v>90</v>
      </c>
      <c r="N28" s="255">
        <f t="shared" si="2"/>
        <v>67.5</v>
      </c>
      <c r="O28" s="256" t="s">
        <v>95</v>
      </c>
      <c r="P28" s="37" t="s">
        <v>191</v>
      </c>
      <c r="Q28" s="40"/>
      <c r="R28" s="38" t="s">
        <v>191</v>
      </c>
      <c r="S28" s="258" t="s">
        <v>191</v>
      </c>
      <c r="T28" s="267"/>
      <c r="U28" s="260"/>
      <c r="V28" s="356" t="str">
        <f t="shared" si="12"/>
        <v/>
      </c>
      <c r="W28" s="262" t="str">
        <f t="shared" si="4"/>
        <v/>
      </c>
      <c r="X28" s="240"/>
      <c r="Y28" s="37" t="s">
        <v>191</v>
      </c>
      <c r="Z28" s="38"/>
      <c r="AA28" s="39"/>
      <c r="AB28" s="40"/>
      <c r="AC28" s="40" t="s">
        <v>58</v>
      </c>
      <c r="AD28" s="38"/>
      <c r="AE28" s="39"/>
      <c r="AF28" s="40"/>
      <c r="AG28" s="40"/>
      <c r="AH28" s="40"/>
      <c r="AI28" s="38" t="s">
        <v>58</v>
      </c>
      <c r="AJ28" s="39"/>
      <c r="AK28" s="40" t="s">
        <v>58</v>
      </c>
      <c r="AL28" s="41" t="s">
        <v>58</v>
      </c>
      <c r="AM28" s="241"/>
      <c r="AN28" s="263" t="s">
        <v>191</v>
      </c>
      <c r="AO28" s="431"/>
      <c r="AP28" s="176">
        <f t="shared" si="5"/>
        <v>90</v>
      </c>
      <c r="AQ28" s="211"/>
      <c r="AR28" s="264" t="str">
        <f t="shared" si="7"/>
        <v/>
      </c>
      <c r="AS28" s="277"/>
      <c r="AT28" s="260"/>
      <c r="AU28" s="260"/>
      <c r="AV28" s="266"/>
      <c r="AW28" s="266"/>
      <c r="AX28" s="267"/>
      <c r="AY28" s="260"/>
      <c r="AZ28" s="260"/>
      <c r="BA28" s="260"/>
      <c r="BB28" s="268"/>
      <c r="BC28" s="412" t="str">
        <f t="shared" si="6"/>
        <v/>
      </c>
      <c r="BD28" s="270"/>
      <c r="BE28" s="260"/>
      <c r="BF28" s="356" t="str">
        <f t="shared" si="13"/>
        <v/>
      </c>
      <c r="BG28" s="227"/>
      <c r="BH28" s="270"/>
      <c r="BI28" s="260"/>
      <c r="BJ28" s="338" t="str">
        <f t="shared" si="14"/>
        <v/>
      </c>
      <c r="BK28" s="267"/>
      <c r="BL28" s="260"/>
      <c r="BM28" s="268"/>
      <c r="BN28" s="227"/>
    </row>
    <row r="29" spans="1:66" s="251" customFormat="1" ht="15.95" customHeight="1">
      <c r="A29" s="227"/>
      <c r="B29" s="1090"/>
      <c r="C29" s="1072"/>
      <c r="D29" s="39" t="s">
        <v>136</v>
      </c>
      <c r="E29" s="353">
        <v>2</v>
      </c>
      <c r="F29" s="211"/>
      <c r="G29" s="229" t="s">
        <v>57</v>
      </c>
      <c r="H29" s="676">
        <f t="shared" si="0"/>
        <v>2</v>
      </c>
      <c r="I29" s="677">
        <v>1</v>
      </c>
      <c r="J29" s="678">
        <v>1</v>
      </c>
      <c r="K29" s="677">
        <v>0</v>
      </c>
      <c r="L29" s="678">
        <v>0</v>
      </c>
      <c r="M29" s="354">
        <f>H29*15*2</f>
        <v>60</v>
      </c>
      <c r="N29" s="255">
        <f t="shared" si="2"/>
        <v>45</v>
      </c>
      <c r="O29" s="256" t="s">
        <v>51</v>
      </c>
      <c r="P29" s="303" t="s">
        <v>191</v>
      </c>
      <c r="Q29" s="327"/>
      <c r="R29" s="232" t="s">
        <v>191</v>
      </c>
      <c r="S29" s="279" t="s">
        <v>191</v>
      </c>
      <c r="T29" s="267"/>
      <c r="U29" s="260"/>
      <c r="V29" s="357" t="str">
        <f t="shared" si="12"/>
        <v/>
      </c>
      <c r="W29" s="280" t="str">
        <f t="shared" si="4"/>
        <v/>
      </c>
      <c r="X29" s="240"/>
      <c r="Y29" s="37" t="s">
        <v>191</v>
      </c>
      <c r="Z29" s="38"/>
      <c r="AA29" s="39"/>
      <c r="AB29" s="40"/>
      <c r="AC29" s="40" t="s">
        <v>191</v>
      </c>
      <c r="AD29" s="38"/>
      <c r="AE29" s="39"/>
      <c r="AF29" s="40"/>
      <c r="AG29" s="40"/>
      <c r="AH29" s="40"/>
      <c r="AI29" s="38"/>
      <c r="AJ29" s="39"/>
      <c r="AK29" s="40"/>
      <c r="AL29" s="41"/>
      <c r="AM29" s="241"/>
      <c r="AN29" s="263" t="s">
        <v>191</v>
      </c>
      <c r="AO29" s="431"/>
      <c r="AP29" s="176">
        <f t="shared" si="5"/>
        <v>60</v>
      </c>
      <c r="AQ29" s="211"/>
      <c r="AR29" s="264" t="str">
        <f t="shared" si="7"/>
        <v/>
      </c>
      <c r="AS29" s="277"/>
      <c r="AT29" s="260"/>
      <c r="AU29" s="260"/>
      <c r="AV29" s="266"/>
      <c r="AW29" s="266"/>
      <c r="AX29" s="267"/>
      <c r="AY29" s="260"/>
      <c r="AZ29" s="260"/>
      <c r="BA29" s="260"/>
      <c r="BB29" s="268"/>
      <c r="BC29" s="412" t="str">
        <f t="shared" si="6"/>
        <v/>
      </c>
      <c r="BD29" s="270"/>
      <c r="BE29" s="260"/>
      <c r="BF29" s="357" t="str">
        <f t="shared" si="13"/>
        <v/>
      </c>
      <c r="BG29" s="227"/>
      <c r="BH29" s="270"/>
      <c r="BI29" s="260"/>
      <c r="BJ29" s="338" t="str">
        <f t="shared" si="14"/>
        <v/>
      </c>
      <c r="BK29" s="267"/>
      <c r="BL29" s="260"/>
      <c r="BM29" s="268"/>
      <c r="BN29" s="227"/>
    </row>
    <row r="30" spans="1:66" s="251" customFormat="1" ht="15.95" customHeight="1">
      <c r="A30" s="227"/>
      <c r="B30" s="1090"/>
      <c r="C30" s="1072"/>
      <c r="D30" s="131" t="s">
        <v>167</v>
      </c>
      <c r="E30" s="466">
        <v>6</v>
      </c>
      <c r="F30" s="211"/>
      <c r="G30" s="467" t="s">
        <v>245</v>
      </c>
      <c r="H30" s="676">
        <f t="shared" si="0"/>
        <v>6</v>
      </c>
      <c r="I30" s="685">
        <v>3</v>
      </c>
      <c r="J30" s="686">
        <v>3</v>
      </c>
      <c r="K30" s="685"/>
      <c r="L30" s="686"/>
      <c r="M30" s="446">
        <f>H30*15*3</f>
        <v>270</v>
      </c>
      <c r="N30" s="447">
        <f t="shared" si="2"/>
        <v>202.5</v>
      </c>
      <c r="O30" s="444" t="s">
        <v>25</v>
      </c>
      <c r="P30" s="128" t="s">
        <v>191</v>
      </c>
      <c r="Q30" s="130"/>
      <c r="R30" s="129" t="s">
        <v>191</v>
      </c>
      <c r="S30" s="343" t="s">
        <v>191</v>
      </c>
      <c r="T30" s="361"/>
      <c r="U30" s="360"/>
      <c r="V30" s="362" t="str">
        <f t="shared" si="12"/>
        <v/>
      </c>
      <c r="W30" s="731" t="str">
        <f t="shared" si="4"/>
        <v/>
      </c>
      <c r="X30" s="240"/>
      <c r="Y30" s="37" t="s">
        <v>58</v>
      </c>
      <c r="Z30" s="38" t="s">
        <v>58</v>
      </c>
      <c r="AA30" s="39"/>
      <c r="AB30" s="40"/>
      <c r="AC30" s="40" t="s">
        <v>58</v>
      </c>
      <c r="AD30" s="38" t="s">
        <v>58</v>
      </c>
      <c r="AE30" s="39"/>
      <c r="AF30" s="40"/>
      <c r="AG30" s="40"/>
      <c r="AH30" s="40"/>
      <c r="AI30" s="38" t="s">
        <v>58</v>
      </c>
      <c r="AJ30" s="39"/>
      <c r="AK30" s="40" t="s">
        <v>58</v>
      </c>
      <c r="AL30" s="41" t="s">
        <v>58</v>
      </c>
      <c r="AM30" s="241"/>
      <c r="AN30" s="263" t="s">
        <v>191</v>
      </c>
      <c r="AO30" s="431"/>
      <c r="AP30" s="176">
        <f t="shared" si="5"/>
        <v>270</v>
      </c>
      <c r="AQ30" s="211"/>
      <c r="AR30" s="264" t="str">
        <f t="shared" si="7"/>
        <v/>
      </c>
      <c r="AS30" s="468"/>
      <c r="AT30" s="360"/>
      <c r="AU30" s="360"/>
      <c r="AV30" s="469"/>
      <c r="AW30" s="469"/>
      <c r="AX30" s="361"/>
      <c r="AY30" s="360"/>
      <c r="AZ30" s="360"/>
      <c r="BA30" s="360"/>
      <c r="BB30" s="470"/>
      <c r="BC30" s="412" t="str">
        <f t="shared" si="6"/>
        <v/>
      </c>
      <c r="BD30" s="471"/>
      <c r="BE30" s="360"/>
      <c r="BF30" s="357" t="str">
        <f t="shared" si="13"/>
        <v/>
      </c>
      <c r="BG30" s="227"/>
      <c r="BH30" s="471"/>
      <c r="BI30" s="360"/>
      <c r="BJ30" s="338" t="str">
        <f t="shared" si="14"/>
        <v/>
      </c>
      <c r="BK30" s="361"/>
      <c r="BL30" s="360"/>
      <c r="BM30" s="470"/>
      <c r="BN30" s="227"/>
    </row>
    <row r="31" spans="1:66" s="251" customFormat="1" ht="15.95" customHeight="1">
      <c r="A31" s="227"/>
      <c r="B31" s="1090"/>
      <c r="C31" s="1072"/>
      <c r="D31" s="63" t="s">
        <v>136</v>
      </c>
      <c r="E31" s="358">
        <v>8</v>
      </c>
      <c r="F31" s="211"/>
      <c r="G31" s="445" t="s">
        <v>246</v>
      </c>
      <c r="H31" s="676">
        <f t="shared" si="0"/>
        <v>8</v>
      </c>
      <c r="I31" s="685"/>
      <c r="J31" s="686"/>
      <c r="K31" s="685">
        <v>4</v>
      </c>
      <c r="L31" s="686">
        <v>4</v>
      </c>
      <c r="M31" s="446">
        <f>H31*15*3</f>
        <v>360</v>
      </c>
      <c r="N31" s="447">
        <f t="shared" si="2"/>
        <v>270</v>
      </c>
      <c r="O31" s="444" t="s">
        <v>25</v>
      </c>
      <c r="P31" s="128" t="s">
        <v>191</v>
      </c>
      <c r="Q31" s="130"/>
      <c r="R31" s="129" t="s">
        <v>191</v>
      </c>
      <c r="S31" s="343" t="s">
        <v>191</v>
      </c>
      <c r="T31" s="361"/>
      <c r="U31" s="360"/>
      <c r="V31" s="362" t="str">
        <f t="shared" si="12"/>
        <v/>
      </c>
      <c r="W31" s="344" t="str">
        <f t="shared" si="4"/>
        <v/>
      </c>
      <c r="X31" s="240"/>
      <c r="Y31" s="61" t="s">
        <v>58</v>
      </c>
      <c r="Z31" s="62" t="s">
        <v>58</v>
      </c>
      <c r="AA31" s="63"/>
      <c r="AB31" s="64"/>
      <c r="AC31" s="64" t="s">
        <v>58</v>
      </c>
      <c r="AD31" s="62" t="s">
        <v>58</v>
      </c>
      <c r="AE31" s="63"/>
      <c r="AF31" s="64"/>
      <c r="AG31" s="64"/>
      <c r="AH31" s="64"/>
      <c r="AI31" s="62" t="s">
        <v>58</v>
      </c>
      <c r="AJ31" s="63"/>
      <c r="AK31" s="64" t="s">
        <v>58</v>
      </c>
      <c r="AL31" s="65" t="s">
        <v>58</v>
      </c>
      <c r="AM31" s="241"/>
      <c r="AN31" s="293" t="s">
        <v>191</v>
      </c>
      <c r="AO31" s="433"/>
      <c r="AP31" s="178">
        <f t="shared" si="5"/>
        <v>360</v>
      </c>
      <c r="AQ31" s="211"/>
      <c r="AR31" s="294" t="str">
        <f t="shared" si="7"/>
        <v/>
      </c>
      <c r="AS31" s="295"/>
      <c r="AT31" s="290"/>
      <c r="AU31" s="290"/>
      <c r="AV31" s="296"/>
      <c r="AW31" s="296"/>
      <c r="AX31" s="297"/>
      <c r="AY31" s="290"/>
      <c r="AZ31" s="290"/>
      <c r="BA31" s="290"/>
      <c r="BB31" s="298"/>
      <c r="BC31" s="413" t="str">
        <f t="shared" si="6"/>
        <v/>
      </c>
      <c r="BD31" s="300"/>
      <c r="BE31" s="290"/>
      <c r="BF31" s="359" t="str">
        <f t="shared" si="13"/>
        <v/>
      </c>
      <c r="BG31" s="227"/>
      <c r="BH31" s="300"/>
      <c r="BI31" s="290"/>
      <c r="BJ31" s="321" t="str">
        <f t="shared" si="14"/>
        <v/>
      </c>
      <c r="BK31" s="297"/>
      <c r="BL31" s="290"/>
      <c r="BM31" s="298"/>
      <c r="BN31" s="227"/>
    </row>
    <row r="32" spans="1:66" s="251" customFormat="1" ht="15.95" customHeight="1">
      <c r="A32" s="227"/>
      <c r="B32" s="1090"/>
      <c r="C32" s="1072"/>
      <c r="D32" s="231" t="s">
        <v>102</v>
      </c>
      <c r="E32" s="1080" t="s">
        <v>26</v>
      </c>
      <c r="F32" s="211"/>
      <c r="G32" s="322" t="s">
        <v>81</v>
      </c>
      <c r="H32" s="682">
        <f t="shared" si="0"/>
        <v>2</v>
      </c>
      <c r="I32" s="683">
        <v>0</v>
      </c>
      <c r="J32" s="684">
        <v>0</v>
      </c>
      <c r="K32" s="683">
        <v>2</v>
      </c>
      <c r="L32" s="684">
        <v>0</v>
      </c>
      <c r="M32" s="323">
        <f t="shared" ref="M32:M52" si="15">H32*15*1</f>
        <v>30</v>
      </c>
      <c r="N32" s="324">
        <f t="shared" si="2"/>
        <v>22.5</v>
      </c>
      <c r="O32" s="325" t="s">
        <v>137</v>
      </c>
      <c r="P32" s="78" t="s">
        <v>6</v>
      </c>
      <c r="Q32" s="315" t="s">
        <v>179</v>
      </c>
      <c r="R32" s="365"/>
      <c r="S32" s="448" t="s">
        <v>147</v>
      </c>
      <c r="T32" s="305"/>
      <c r="U32" s="449"/>
      <c r="V32" s="351" t="str">
        <f t="shared" si="12"/>
        <v/>
      </c>
      <c r="W32" s="363" t="str">
        <f t="shared" si="4"/>
        <v/>
      </c>
      <c r="X32" s="240"/>
      <c r="Y32" s="78"/>
      <c r="Z32" s="79"/>
      <c r="AA32" s="80"/>
      <c r="AB32" s="81" t="s">
        <v>191</v>
      </c>
      <c r="AC32" s="81"/>
      <c r="AD32" s="79"/>
      <c r="AE32" s="80"/>
      <c r="AF32" s="81"/>
      <c r="AG32" s="81"/>
      <c r="AH32" s="81"/>
      <c r="AI32" s="79"/>
      <c r="AJ32" s="80"/>
      <c r="AK32" s="81"/>
      <c r="AL32" s="82"/>
      <c r="AM32" s="241"/>
      <c r="AN32" s="451" t="s">
        <v>147</v>
      </c>
      <c r="AO32" s="434"/>
      <c r="AP32" s="174">
        <f t="shared" si="5"/>
        <v>30</v>
      </c>
      <c r="AQ32" s="211"/>
      <c r="AR32" s="454"/>
      <c r="AS32" s="305"/>
      <c r="AT32" s="311"/>
      <c r="AU32" s="311"/>
      <c r="AV32" s="311"/>
      <c r="AW32" s="365" t="str">
        <f t="shared" ref="AW32:AW41" si="16">IF(ISNUMBER($AO32),IF(AND($AO32&gt;=60,$AO32&lt;=100),"●",""),"")</f>
        <v/>
      </c>
      <c r="AX32" s="305"/>
      <c r="AY32" s="311"/>
      <c r="AZ32" s="311"/>
      <c r="BA32" s="315" t="str">
        <f>IF(ISNUMBER($AO32),IF(AND($AO32&gt;=60,$AO32&lt;=100),"●",""),"")</f>
        <v/>
      </c>
      <c r="BB32" s="317"/>
      <c r="BC32" s="415" t="str">
        <f t="shared" si="6"/>
        <v/>
      </c>
      <c r="BD32" s="314"/>
      <c r="BE32" s="449"/>
      <c r="BF32" s="351" t="str">
        <f t="shared" si="13"/>
        <v/>
      </c>
      <c r="BG32" s="227"/>
      <c r="BH32" s="314"/>
      <c r="BI32" s="311"/>
      <c r="BJ32" s="316"/>
      <c r="BK32" s="305"/>
      <c r="BL32" s="311"/>
      <c r="BM32" s="313" t="str">
        <f t="shared" ref="BM32:BM52" si="17">IF(ISNUMBER($AO32),IF(AND($AO32&gt;=60,$AO32&lt;=100),$H32,""),"")</f>
        <v/>
      </c>
      <c r="BN32" s="227"/>
    </row>
    <row r="33" spans="1:66" s="251" customFormat="1" ht="15.95" customHeight="1">
      <c r="A33" s="227"/>
      <c r="B33" s="1090"/>
      <c r="C33" s="1072"/>
      <c r="D33" s="231" t="s">
        <v>102</v>
      </c>
      <c r="E33" s="1081"/>
      <c r="F33" s="211"/>
      <c r="G33" s="253" t="s">
        <v>72</v>
      </c>
      <c r="H33" s="676">
        <f t="shared" si="0"/>
        <v>2</v>
      </c>
      <c r="I33" s="677">
        <v>0</v>
      </c>
      <c r="J33" s="678">
        <v>2</v>
      </c>
      <c r="K33" s="677">
        <v>0</v>
      </c>
      <c r="L33" s="678">
        <v>0</v>
      </c>
      <c r="M33" s="254">
        <f t="shared" si="15"/>
        <v>30</v>
      </c>
      <c r="N33" s="255">
        <f t="shared" si="2"/>
        <v>22.5</v>
      </c>
      <c r="O33" s="256" t="s">
        <v>137</v>
      </c>
      <c r="P33" s="37" t="s">
        <v>4</v>
      </c>
      <c r="Q33" s="40" t="s">
        <v>28</v>
      </c>
      <c r="R33" s="38"/>
      <c r="S33" s="258" t="s">
        <v>5</v>
      </c>
      <c r="T33" s="267"/>
      <c r="U33" s="366"/>
      <c r="V33" s="357" t="str">
        <f t="shared" si="12"/>
        <v/>
      </c>
      <c r="W33" s="262" t="str">
        <f t="shared" si="4"/>
        <v/>
      </c>
      <c r="X33" s="240"/>
      <c r="Y33" s="37"/>
      <c r="Z33" s="38"/>
      <c r="AA33" s="39"/>
      <c r="AB33" s="40" t="s">
        <v>191</v>
      </c>
      <c r="AC33" s="40"/>
      <c r="AD33" s="38"/>
      <c r="AE33" s="39"/>
      <c r="AF33" s="40"/>
      <c r="AG33" s="40"/>
      <c r="AH33" s="40"/>
      <c r="AI33" s="38"/>
      <c r="AJ33" s="39"/>
      <c r="AK33" s="40"/>
      <c r="AL33" s="41"/>
      <c r="AM33" s="241"/>
      <c r="AN33" s="263" t="s">
        <v>5</v>
      </c>
      <c r="AO33" s="431"/>
      <c r="AP33" s="176">
        <f t="shared" si="5"/>
        <v>30</v>
      </c>
      <c r="AQ33" s="211"/>
      <c r="AR33" s="274"/>
      <c r="AS33" s="267"/>
      <c r="AT33" s="260"/>
      <c r="AU33" s="260"/>
      <c r="AV33" s="338" t="str">
        <f>IF(ISNUMBER($AO33),IF(AND($AO33&gt;=60,$AO33&lt;=100),"●",""),"")</f>
        <v/>
      </c>
      <c r="AW33" s="367" t="str">
        <f t="shared" si="16"/>
        <v/>
      </c>
      <c r="AX33" s="273" t="str">
        <f>IF(ISNUMBER($AO33),IF(AND($AO33&gt;=60,$AO33&lt;=100),"●",""),"")</f>
        <v/>
      </c>
      <c r="AY33" s="260"/>
      <c r="AZ33" s="260"/>
      <c r="BA33" s="260"/>
      <c r="BB33" s="268"/>
      <c r="BC33" s="412" t="str">
        <f t="shared" si="6"/>
        <v/>
      </c>
      <c r="BD33" s="270"/>
      <c r="BE33" s="366"/>
      <c r="BF33" s="357" t="str">
        <f t="shared" si="13"/>
        <v/>
      </c>
      <c r="BG33" s="227"/>
      <c r="BH33" s="270"/>
      <c r="BI33" s="260"/>
      <c r="BJ33" s="272"/>
      <c r="BK33" s="267"/>
      <c r="BL33" s="260"/>
      <c r="BM33" s="368" t="str">
        <f t="shared" si="17"/>
        <v/>
      </c>
      <c r="BN33" s="227"/>
    </row>
    <row r="34" spans="1:66" s="251" customFormat="1" ht="15.95" customHeight="1">
      <c r="A34" s="227"/>
      <c r="B34" s="1090"/>
      <c r="C34" s="1072"/>
      <c r="D34" s="39" t="s">
        <v>102</v>
      </c>
      <c r="E34" s="1081"/>
      <c r="F34" s="211"/>
      <c r="G34" s="253" t="s">
        <v>80</v>
      </c>
      <c r="H34" s="676">
        <f t="shared" si="0"/>
        <v>2</v>
      </c>
      <c r="I34" s="677">
        <v>0</v>
      </c>
      <c r="J34" s="678">
        <v>2</v>
      </c>
      <c r="K34" s="677">
        <v>0</v>
      </c>
      <c r="L34" s="678">
        <v>0</v>
      </c>
      <c r="M34" s="254">
        <f t="shared" si="15"/>
        <v>30</v>
      </c>
      <c r="N34" s="255">
        <f t="shared" si="2"/>
        <v>22.5</v>
      </c>
      <c r="O34" s="256" t="s">
        <v>137</v>
      </c>
      <c r="P34" s="37" t="s">
        <v>6</v>
      </c>
      <c r="Q34" s="40"/>
      <c r="R34" s="38"/>
      <c r="S34" s="258" t="s">
        <v>6</v>
      </c>
      <c r="T34" s="267"/>
      <c r="U34" s="366"/>
      <c r="V34" s="357" t="str">
        <f t="shared" si="12"/>
        <v/>
      </c>
      <c r="W34" s="262" t="str">
        <f t="shared" si="4"/>
        <v/>
      </c>
      <c r="X34" s="240"/>
      <c r="Y34" s="37"/>
      <c r="Z34" s="38"/>
      <c r="AA34" s="39"/>
      <c r="AB34" s="40" t="s">
        <v>191</v>
      </c>
      <c r="AC34" s="40"/>
      <c r="AD34" s="38"/>
      <c r="AE34" s="39"/>
      <c r="AF34" s="40"/>
      <c r="AG34" s="40"/>
      <c r="AH34" s="40"/>
      <c r="AI34" s="38"/>
      <c r="AJ34" s="39"/>
      <c r="AK34" s="40"/>
      <c r="AL34" s="41"/>
      <c r="AM34" s="241"/>
      <c r="AN34" s="263" t="s">
        <v>6</v>
      </c>
      <c r="AO34" s="431"/>
      <c r="AP34" s="176">
        <f t="shared" si="5"/>
        <v>30</v>
      </c>
      <c r="AQ34" s="211"/>
      <c r="AR34" s="274"/>
      <c r="AS34" s="267"/>
      <c r="AT34" s="260"/>
      <c r="AU34" s="260"/>
      <c r="AV34" s="260"/>
      <c r="AW34" s="367" t="str">
        <f t="shared" si="16"/>
        <v/>
      </c>
      <c r="AX34" s="267"/>
      <c r="AY34" s="260"/>
      <c r="AZ34" s="260"/>
      <c r="BA34" s="260"/>
      <c r="BB34" s="268"/>
      <c r="BC34" s="412" t="str">
        <f t="shared" si="6"/>
        <v/>
      </c>
      <c r="BD34" s="270"/>
      <c r="BE34" s="366"/>
      <c r="BF34" s="357" t="str">
        <f t="shared" si="13"/>
        <v/>
      </c>
      <c r="BG34" s="227"/>
      <c r="BH34" s="270"/>
      <c r="BI34" s="260"/>
      <c r="BJ34" s="272"/>
      <c r="BK34" s="267"/>
      <c r="BL34" s="260"/>
      <c r="BM34" s="368" t="str">
        <f t="shared" si="17"/>
        <v/>
      </c>
      <c r="BN34" s="227"/>
    </row>
    <row r="35" spans="1:66" s="251" customFormat="1" ht="15.95" customHeight="1">
      <c r="A35" s="227"/>
      <c r="B35" s="1090"/>
      <c r="C35" s="1072"/>
      <c r="D35" s="39" t="s">
        <v>102</v>
      </c>
      <c r="E35" s="1081"/>
      <c r="F35" s="211"/>
      <c r="G35" s="253" t="s">
        <v>73</v>
      </c>
      <c r="H35" s="676">
        <f t="shared" si="0"/>
        <v>2</v>
      </c>
      <c r="I35" s="677">
        <v>0</v>
      </c>
      <c r="J35" s="678">
        <v>0</v>
      </c>
      <c r="K35" s="677">
        <v>0</v>
      </c>
      <c r="L35" s="678">
        <v>2</v>
      </c>
      <c r="M35" s="254">
        <f t="shared" si="15"/>
        <v>30</v>
      </c>
      <c r="N35" s="255">
        <f t="shared" si="2"/>
        <v>22.5</v>
      </c>
      <c r="O35" s="256" t="s">
        <v>137</v>
      </c>
      <c r="P35" s="37" t="s">
        <v>4</v>
      </c>
      <c r="Q35" s="40" t="s">
        <v>28</v>
      </c>
      <c r="R35" s="38"/>
      <c r="S35" s="258" t="s">
        <v>5</v>
      </c>
      <c r="T35" s="267"/>
      <c r="U35" s="366"/>
      <c r="V35" s="357" t="str">
        <f t="shared" si="12"/>
        <v/>
      </c>
      <c r="W35" s="262" t="str">
        <f t="shared" si="4"/>
        <v/>
      </c>
      <c r="X35" s="240"/>
      <c r="Y35" s="37"/>
      <c r="Z35" s="38"/>
      <c r="AA35" s="39"/>
      <c r="AB35" s="40" t="s">
        <v>191</v>
      </c>
      <c r="AC35" s="40"/>
      <c r="AD35" s="38"/>
      <c r="AE35" s="39"/>
      <c r="AF35" s="40"/>
      <c r="AG35" s="40"/>
      <c r="AH35" s="40"/>
      <c r="AI35" s="38"/>
      <c r="AJ35" s="39"/>
      <c r="AK35" s="40"/>
      <c r="AL35" s="41"/>
      <c r="AM35" s="241"/>
      <c r="AN35" s="263" t="s">
        <v>5</v>
      </c>
      <c r="AO35" s="431"/>
      <c r="AP35" s="176">
        <f t="shared" si="5"/>
        <v>30</v>
      </c>
      <c r="AQ35" s="211"/>
      <c r="AR35" s="274"/>
      <c r="AS35" s="267"/>
      <c r="AT35" s="260"/>
      <c r="AU35" s="260"/>
      <c r="AV35" s="338" t="str">
        <f>IF(ISNUMBER($AO35),IF(AND($AO35&gt;=60,$AO35&lt;=100),"●",""),"")</f>
        <v/>
      </c>
      <c r="AW35" s="367" t="str">
        <f t="shared" si="16"/>
        <v/>
      </c>
      <c r="AX35" s="273" t="str">
        <f>IF(ISNUMBER($AO35),IF(AND($AO35&gt;=60,$AO35&lt;=100),"●",""),"")</f>
        <v/>
      </c>
      <c r="AY35" s="260"/>
      <c r="AZ35" s="260"/>
      <c r="BA35" s="260"/>
      <c r="BB35" s="268"/>
      <c r="BC35" s="412" t="str">
        <f t="shared" si="6"/>
        <v/>
      </c>
      <c r="BD35" s="270"/>
      <c r="BE35" s="366"/>
      <c r="BF35" s="357" t="str">
        <f t="shared" si="13"/>
        <v/>
      </c>
      <c r="BG35" s="227"/>
      <c r="BH35" s="270"/>
      <c r="BI35" s="260"/>
      <c r="BJ35" s="272"/>
      <c r="BK35" s="267"/>
      <c r="BL35" s="260"/>
      <c r="BM35" s="368" t="str">
        <f t="shared" si="17"/>
        <v/>
      </c>
      <c r="BN35" s="227"/>
    </row>
    <row r="36" spans="1:66" s="251" customFormat="1" ht="15.95" customHeight="1">
      <c r="A36" s="227"/>
      <c r="B36" s="1090"/>
      <c r="C36" s="1072"/>
      <c r="D36" s="39" t="s">
        <v>102</v>
      </c>
      <c r="E36" s="1081"/>
      <c r="F36" s="211"/>
      <c r="G36" s="253" t="s">
        <v>247</v>
      </c>
      <c r="H36" s="676">
        <f t="shared" si="0"/>
        <v>2</v>
      </c>
      <c r="I36" s="677">
        <v>2</v>
      </c>
      <c r="J36" s="678">
        <v>0</v>
      </c>
      <c r="K36" s="677">
        <v>0</v>
      </c>
      <c r="L36" s="678">
        <v>0</v>
      </c>
      <c r="M36" s="254">
        <f t="shared" si="15"/>
        <v>30</v>
      </c>
      <c r="N36" s="255">
        <f t="shared" si="2"/>
        <v>22.5</v>
      </c>
      <c r="O36" s="256" t="s">
        <v>137</v>
      </c>
      <c r="P36" s="369" t="s">
        <v>6</v>
      </c>
      <c r="Q36" s="40" t="s">
        <v>218</v>
      </c>
      <c r="R36" s="367"/>
      <c r="S36" s="370" t="s">
        <v>146</v>
      </c>
      <c r="T36" s="267"/>
      <c r="U36" s="366"/>
      <c r="V36" s="357" t="str">
        <f t="shared" si="12"/>
        <v/>
      </c>
      <c r="W36" s="262" t="str">
        <f t="shared" si="4"/>
        <v/>
      </c>
      <c r="X36" s="240"/>
      <c r="Y36" s="37"/>
      <c r="Z36" s="38"/>
      <c r="AA36" s="39"/>
      <c r="AB36" s="40" t="s">
        <v>191</v>
      </c>
      <c r="AC36" s="40"/>
      <c r="AD36" s="38"/>
      <c r="AE36" s="39"/>
      <c r="AF36" s="40"/>
      <c r="AG36" s="40"/>
      <c r="AH36" s="40"/>
      <c r="AI36" s="38"/>
      <c r="AJ36" s="39"/>
      <c r="AK36" s="40"/>
      <c r="AL36" s="41"/>
      <c r="AM36" s="241"/>
      <c r="AN36" s="371" t="s">
        <v>146</v>
      </c>
      <c r="AO36" s="431"/>
      <c r="AP36" s="176">
        <f t="shared" si="5"/>
        <v>30</v>
      </c>
      <c r="AQ36" s="211"/>
      <c r="AR36" s="274"/>
      <c r="AS36" s="267"/>
      <c r="AT36" s="260"/>
      <c r="AU36" s="260"/>
      <c r="AV36" s="260"/>
      <c r="AW36" s="367" t="str">
        <f t="shared" si="16"/>
        <v/>
      </c>
      <c r="AX36" s="267"/>
      <c r="AY36" s="260"/>
      <c r="AZ36" s="338" t="str">
        <f>IF(ISNUMBER($AO36),IF(AND($AO36&gt;=60,$AO36&lt;=100),"●",""),"")</f>
        <v/>
      </c>
      <c r="BA36" s="260"/>
      <c r="BB36" s="268"/>
      <c r="BC36" s="412" t="str">
        <f t="shared" si="6"/>
        <v/>
      </c>
      <c r="BD36" s="270"/>
      <c r="BE36" s="366"/>
      <c r="BF36" s="357" t="str">
        <f t="shared" si="13"/>
        <v/>
      </c>
      <c r="BG36" s="227"/>
      <c r="BH36" s="270"/>
      <c r="BI36" s="260"/>
      <c r="BJ36" s="272"/>
      <c r="BK36" s="267"/>
      <c r="BL36" s="260"/>
      <c r="BM36" s="368" t="str">
        <f t="shared" si="17"/>
        <v/>
      </c>
      <c r="BN36" s="227"/>
    </row>
    <row r="37" spans="1:66" s="251" customFormat="1" ht="15.95" customHeight="1">
      <c r="A37" s="227"/>
      <c r="B37" s="1090"/>
      <c r="C37" s="1072"/>
      <c r="D37" s="39" t="s">
        <v>102</v>
      </c>
      <c r="E37" s="1081"/>
      <c r="F37" s="211"/>
      <c r="G37" s="253" t="s">
        <v>78</v>
      </c>
      <c r="H37" s="676">
        <f t="shared" si="0"/>
        <v>2</v>
      </c>
      <c r="I37" s="677" t="s">
        <v>254</v>
      </c>
      <c r="J37" s="678">
        <v>0</v>
      </c>
      <c r="K37" s="677">
        <v>2</v>
      </c>
      <c r="L37" s="678">
        <v>0</v>
      </c>
      <c r="M37" s="254">
        <f t="shared" si="15"/>
        <v>30</v>
      </c>
      <c r="N37" s="255">
        <f t="shared" si="2"/>
        <v>22.5</v>
      </c>
      <c r="O37" s="256" t="s">
        <v>137</v>
      </c>
      <c r="P37" s="37" t="s">
        <v>6</v>
      </c>
      <c r="Q37" s="40" t="s">
        <v>218</v>
      </c>
      <c r="R37" s="38"/>
      <c r="S37" s="258" t="s">
        <v>146</v>
      </c>
      <c r="T37" s="267"/>
      <c r="U37" s="366"/>
      <c r="V37" s="357" t="str">
        <f t="shared" si="12"/>
        <v/>
      </c>
      <c r="W37" s="262" t="str">
        <f t="shared" si="4"/>
        <v/>
      </c>
      <c r="X37" s="240"/>
      <c r="Y37" s="37"/>
      <c r="Z37" s="38"/>
      <c r="AA37" s="39"/>
      <c r="AB37" s="40" t="s">
        <v>191</v>
      </c>
      <c r="AC37" s="40"/>
      <c r="AD37" s="38"/>
      <c r="AE37" s="39"/>
      <c r="AF37" s="40"/>
      <c r="AG37" s="40"/>
      <c r="AH37" s="40"/>
      <c r="AI37" s="38"/>
      <c r="AJ37" s="39"/>
      <c r="AK37" s="40"/>
      <c r="AL37" s="41"/>
      <c r="AM37" s="241"/>
      <c r="AN37" s="263" t="s">
        <v>146</v>
      </c>
      <c r="AO37" s="431"/>
      <c r="AP37" s="176">
        <f t="shared" si="5"/>
        <v>30</v>
      </c>
      <c r="AQ37" s="211"/>
      <c r="AR37" s="274"/>
      <c r="AS37" s="267"/>
      <c r="AT37" s="260"/>
      <c r="AU37" s="260"/>
      <c r="AV37" s="260"/>
      <c r="AW37" s="367" t="str">
        <f t="shared" si="16"/>
        <v/>
      </c>
      <c r="AX37" s="267"/>
      <c r="AY37" s="260"/>
      <c r="AZ37" s="338" t="str">
        <f>IF(ISNUMBER($AO37),IF(AND($AO37&gt;=60,$AO37&lt;=100),"●",""),"")</f>
        <v/>
      </c>
      <c r="BA37" s="260"/>
      <c r="BB37" s="268"/>
      <c r="BC37" s="412" t="str">
        <f t="shared" si="6"/>
        <v/>
      </c>
      <c r="BD37" s="270"/>
      <c r="BE37" s="366"/>
      <c r="BF37" s="357" t="str">
        <f t="shared" si="13"/>
        <v/>
      </c>
      <c r="BG37" s="227"/>
      <c r="BH37" s="270"/>
      <c r="BI37" s="260"/>
      <c r="BJ37" s="272"/>
      <c r="BK37" s="267"/>
      <c r="BL37" s="260"/>
      <c r="BM37" s="368" t="str">
        <f t="shared" si="17"/>
        <v/>
      </c>
      <c r="BN37" s="227"/>
    </row>
    <row r="38" spans="1:66" s="251" customFormat="1" ht="15.95" customHeight="1">
      <c r="A38" s="227"/>
      <c r="B38" s="1090"/>
      <c r="C38" s="1072"/>
      <c r="D38" s="39" t="s">
        <v>102</v>
      </c>
      <c r="E38" s="1081"/>
      <c r="F38" s="211"/>
      <c r="G38" s="253" t="s">
        <v>79</v>
      </c>
      <c r="H38" s="676">
        <f t="shared" si="0"/>
        <v>2</v>
      </c>
      <c r="I38" s="677" t="s">
        <v>254</v>
      </c>
      <c r="J38" s="678">
        <v>0</v>
      </c>
      <c r="K38" s="677">
        <v>0</v>
      </c>
      <c r="L38" s="678">
        <v>2</v>
      </c>
      <c r="M38" s="254">
        <f t="shared" si="15"/>
        <v>30</v>
      </c>
      <c r="N38" s="255">
        <f t="shared" si="2"/>
        <v>22.5</v>
      </c>
      <c r="O38" s="256" t="s">
        <v>137</v>
      </c>
      <c r="P38" s="37" t="s">
        <v>6</v>
      </c>
      <c r="Q38" s="40" t="s">
        <v>179</v>
      </c>
      <c r="R38" s="38"/>
      <c r="S38" s="258" t="s">
        <v>147</v>
      </c>
      <c r="T38" s="267"/>
      <c r="U38" s="366"/>
      <c r="V38" s="357" t="str">
        <f t="shared" si="12"/>
        <v/>
      </c>
      <c r="W38" s="262" t="str">
        <f t="shared" si="4"/>
        <v/>
      </c>
      <c r="X38" s="240"/>
      <c r="Y38" s="37"/>
      <c r="Z38" s="38"/>
      <c r="AA38" s="39"/>
      <c r="AB38" s="40" t="s">
        <v>191</v>
      </c>
      <c r="AC38" s="40"/>
      <c r="AD38" s="38"/>
      <c r="AE38" s="39"/>
      <c r="AF38" s="40"/>
      <c r="AG38" s="40"/>
      <c r="AH38" s="40"/>
      <c r="AI38" s="38"/>
      <c r="AJ38" s="39"/>
      <c r="AK38" s="40"/>
      <c r="AL38" s="41"/>
      <c r="AM38" s="241"/>
      <c r="AN38" s="263" t="s">
        <v>147</v>
      </c>
      <c r="AO38" s="431"/>
      <c r="AP38" s="176">
        <f t="shared" si="5"/>
        <v>30</v>
      </c>
      <c r="AQ38" s="211"/>
      <c r="AR38" s="274"/>
      <c r="AS38" s="267"/>
      <c r="AT38" s="260"/>
      <c r="AU38" s="260"/>
      <c r="AV38" s="260"/>
      <c r="AW38" s="367" t="str">
        <f t="shared" si="16"/>
        <v/>
      </c>
      <c r="AX38" s="267"/>
      <c r="AY38" s="260"/>
      <c r="AZ38" s="260"/>
      <c r="BA38" s="338" t="str">
        <f>IF(ISNUMBER($AO38),IF(AND($AO38&gt;=60,$AO38&lt;=100),"●",""),"")</f>
        <v/>
      </c>
      <c r="BB38" s="268"/>
      <c r="BC38" s="412" t="str">
        <f t="shared" si="6"/>
        <v/>
      </c>
      <c r="BD38" s="270"/>
      <c r="BE38" s="366"/>
      <c r="BF38" s="357" t="str">
        <f t="shared" si="13"/>
        <v/>
      </c>
      <c r="BG38" s="227"/>
      <c r="BH38" s="270"/>
      <c r="BI38" s="260"/>
      <c r="BJ38" s="272"/>
      <c r="BK38" s="267"/>
      <c r="BL38" s="260"/>
      <c r="BM38" s="368" t="str">
        <f t="shared" si="17"/>
        <v/>
      </c>
      <c r="BN38" s="227"/>
    </row>
    <row r="39" spans="1:66" s="251" customFormat="1" ht="15.95" customHeight="1">
      <c r="A39" s="227"/>
      <c r="B39" s="1090"/>
      <c r="C39" s="1072"/>
      <c r="D39" s="39" t="s">
        <v>102</v>
      </c>
      <c r="E39" s="1081"/>
      <c r="F39" s="211"/>
      <c r="G39" s="253" t="s">
        <v>71</v>
      </c>
      <c r="H39" s="676">
        <f t="shared" si="0"/>
        <v>2</v>
      </c>
      <c r="I39" s="677">
        <v>0</v>
      </c>
      <c r="J39" s="678">
        <v>0</v>
      </c>
      <c r="K39" s="677">
        <v>2</v>
      </c>
      <c r="L39" s="678">
        <v>0</v>
      </c>
      <c r="M39" s="254">
        <f t="shared" si="15"/>
        <v>30</v>
      </c>
      <c r="N39" s="255">
        <f t="shared" si="2"/>
        <v>22.5</v>
      </c>
      <c r="O39" s="256" t="s">
        <v>137</v>
      </c>
      <c r="P39" s="37" t="s">
        <v>4</v>
      </c>
      <c r="Q39" s="40" t="s">
        <v>179</v>
      </c>
      <c r="R39" s="38"/>
      <c r="S39" s="258" t="s">
        <v>87</v>
      </c>
      <c r="T39" s="267"/>
      <c r="U39" s="366"/>
      <c r="V39" s="357" t="str">
        <f t="shared" si="12"/>
        <v/>
      </c>
      <c r="W39" s="262" t="str">
        <f t="shared" si="4"/>
        <v/>
      </c>
      <c r="X39" s="240"/>
      <c r="Y39" s="37"/>
      <c r="Z39" s="38"/>
      <c r="AA39" s="39"/>
      <c r="AB39" s="40" t="s">
        <v>191</v>
      </c>
      <c r="AC39" s="40"/>
      <c r="AD39" s="38"/>
      <c r="AE39" s="39"/>
      <c r="AF39" s="40"/>
      <c r="AG39" s="40"/>
      <c r="AH39" s="40"/>
      <c r="AI39" s="38"/>
      <c r="AJ39" s="39"/>
      <c r="AK39" s="40"/>
      <c r="AL39" s="41"/>
      <c r="AM39" s="731"/>
      <c r="AN39" s="263" t="s">
        <v>87</v>
      </c>
      <c r="AO39" s="431"/>
      <c r="AP39" s="176">
        <f t="shared" si="5"/>
        <v>30</v>
      </c>
      <c r="AQ39" s="211"/>
      <c r="AR39" s="274"/>
      <c r="AS39" s="267"/>
      <c r="AT39" s="260"/>
      <c r="AU39" s="260"/>
      <c r="AV39" s="338" t="str">
        <f>IF(ISNUMBER($AO39),IF(AND($AO39&gt;=60,$AO39&lt;=100),"●",""),"")</f>
        <v/>
      </c>
      <c r="AW39" s="367" t="str">
        <f t="shared" si="16"/>
        <v/>
      </c>
      <c r="AX39" s="267"/>
      <c r="AY39" s="260"/>
      <c r="AZ39" s="260"/>
      <c r="BA39" s="338" t="str">
        <f>IF(ISNUMBER($AO39),IF(AND($AO39&gt;=60,$AO39&lt;=100),"●",""),"")</f>
        <v/>
      </c>
      <c r="BB39" s="268"/>
      <c r="BC39" s="412" t="str">
        <f t="shared" si="6"/>
        <v/>
      </c>
      <c r="BD39" s="270"/>
      <c r="BE39" s="366"/>
      <c r="BF39" s="357" t="str">
        <f t="shared" si="13"/>
        <v/>
      </c>
      <c r="BG39" s="227"/>
      <c r="BH39" s="270"/>
      <c r="BI39" s="260"/>
      <c r="BJ39" s="272"/>
      <c r="BK39" s="267"/>
      <c r="BL39" s="260"/>
      <c r="BM39" s="368" t="str">
        <f t="shared" si="17"/>
        <v/>
      </c>
      <c r="BN39" s="227"/>
    </row>
    <row r="40" spans="1:66" s="251" customFormat="1" ht="15.95" customHeight="1">
      <c r="A40" s="227"/>
      <c r="B40" s="1090"/>
      <c r="C40" s="1072"/>
      <c r="D40" s="39" t="s">
        <v>102</v>
      </c>
      <c r="E40" s="1081"/>
      <c r="F40" s="211"/>
      <c r="G40" s="253" t="s">
        <v>82</v>
      </c>
      <c r="H40" s="676">
        <f t="shared" si="0"/>
        <v>2</v>
      </c>
      <c r="I40" s="677">
        <v>0</v>
      </c>
      <c r="J40" s="678">
        <v>0</v>
      </c>
      <c r="K40" s="677">
        <v>2</v>
      </c>
      <c r="L40" s="678">
        <v>0</v>
      </c>
      <c r="M40" s="254">
        <f t="shared" si="15"/>
        <v>30</v>
      </c>
      <c r="N40" s="255">
        <f t="shared" si="2"/>
        <v>22.5</v>
      </c>
      <c r="O40" s="256" t="s">
        <v>137</v>
      </c>
      <c r="P40" s="37" t="s">
        <v>6</v>
      </c>
      <c r="Q40" s="40" t="s">
        <v>179</v>
      </c>
      <c r="R40" s="38"/>
      <c r="S40" s="258" t="s">
        <v>147</v>
      </c>
      <c r="T40" s="267"/>
      <c r="U40" s="366"/>
      <c r="V40" s="357" t="str">
        <f t="shared" si="12"/>
        <v/>
      </c>
      <c r="W40" s="292" t="str">
        <f t="shared" si="4"/>
        <v/>
      </c>
      <c r="X40" s="240"/>
      <c r="Y40" s="37"/>
      <c r="Z40" s="38"/>
      <c r="AA40" s="39"/>
      <c r="AB40" s="40" t="s">
        <v>191</v>
      </c>
      <c r="AC40" s="40"/>
      <c r="AD40" s="38"/>
      <c r="AE40" s="39"/>
      <c r="AF40" s="40"/>
      <c r="AG40" s="40"/>
      <c r="AH40" s="40"/>
      <c r="AI40" s="38"/>
      <c r="AJ40" s="39"/>
      <c r="AK40" s="40"/>
      <c r="AL40" s="41"/>
      <c r="AM40" s="731"/>
      <c r="AN40" s="263" t="s">
        <v>147</v>
      </c>
      <c r="AO40" s="431"/>
      <c r="AP40" s="176">
        <f t="shared" si="5"/>
        <v>30</v>
      </c>
      <c r="AQ40" s="211"/>
      <c r="AR40" s="274"/>
      <c r="AS40" s="267"/>
      <c r="AT40" s="260"/>
      <c r="AU40" s="260"/>
      <c r="AV40" s="260"/>
      <c r="AW40" s="367" t="str">
        <f t="shared" si="16"/>
        <v/>
      </c>
      <c r="AX40" s="267"/>
      <c r="AY40" s="260"/>
      <c r="AZ40" s="260"/>
      <c r="BA40" s="338" t="str">
        <f>IF(ISNUMBER($AO40),IF(AND($AO40&gt;=60,$AO40&lt;=100),"●",""),"")</f>
        <v/>
      </c>
      <c r="BB40" s="268"/>
      <c r="BC40" s="412" t="str">
        <f t="shared" si="6"/>
        <v/>
      </c>
      <c r="BD40" s="270"/>
      <c r="BE40" s="366"/>
      <c r="BF40" s="357" t="str">
        <f t="shared" si="13"/>
        <v/>
      </c>
      <c r="BG40" s="227"/>
      <c r="BH40" s="270"/>
      <c r="BI40" s="260"/>
      <c r="BJ40" s="272"/>
      <c r="BK40" s="267"/>
      <c r="BL40" s="260"/>
      <c r="BM40" s="368" t="str">
        <f t="shared" si="17"/>
        <v/>
      </c>
      <c r="BN40" s="227"/>
    </row>
    <row r="41" spans="1:66" s="251" customFormat="1" ht="15.95" customHeight="1">
      <c r="A41" s="227"/>
      <c r="B41" s="1090"/>
      <c r="C41" s="1072"/>
      <c r="D41" s="39" t="s">
        <v>102</v>
      </c>
      <c r="E41" s="1081"/>
      <c r="F41" s="211"/>
      <c r="G41" s="253" t="s">
        <v>70</v>
      </c>
      <c r="H41" s="676">
        <f t="shared" si="0"/>
        <v>2</v>
      </c>
      <c r="I41" s="677">
        <v>0</v>
      </c>
      <c r="J41" s="678">
        <v>0</v>
      </c>
      <c r="K41" s="677">
        <v>0</v>
      </c>
      <c r="L41" s="678">
        <v>2</v>
      </c>
      <c r="M41" s="254">
        <f t="shared" si="15"/>
        <v>30</v>
      </c>
      <c r="N41" s="255">
        <f t="shared" si="2"/>
        <v>22.5</v>
      </c>
      <c r="O41" s="256" t="s">
        <v>137</v>
      </c>
      <c r="P41" s="37" t="s">
        <v>4</v>
      </c>
      <c r="Q41" s="40" t="s">
        <v>28</v>
      </c>
      <c r="R41" s="38"/>
      <c r="S41" s="258" t="s">
        <v>5</v>
      </c>
      <c r="T41" s="267"/>
      <c r="U41" s="260"/>
      <c r="V41" s="357" t="str">
        <f t="shared" si="12"/>
        <v/>
      </c>
      <c r="W41" s="363" t="str">
        <f t="shared" si="4"/>
        <v/>
      </c>
      <c r="X41" s="240"/>
      <c r="Y41" s="37"/>
      <c r="Z41" s="38"/>
      <c r="AA41" s="39"/>
      <c r="AB41" s="40" t="s">
        <v>191</v>
      </c>
      <c r="AC41" s="40"/>
      <c r="AD41" s="38"/>
      <c r="AE41" s="39"/>
      <c r="AF41" s="40"/>
      <c r="AG41" s="40"/>
      <c r="AH41" s="40"/>
      <c r="AI41" s="38"/>
      <c r="AJ41" s="39"/>
      <c r="AK41" s="40"/>
      <c r="AL41" s="41"/>
      <c r="AM41" s="731"/>
      <c r="AN41" s="263" t="s">
        <v>5</v>
      </c>
      <c r="AO41" s="431"/>
      <c r="AP41" s="176">
        <f t="shared" si="5"/>
        <v>30</v>
      </c>
      <c r="AQ41" s="211"/>
      <c r="AR41" s="274"/>
      <c r="AS41" s="267"/>
      <c r="AT41" s="260"/>
      <c r="AU41" s="260"/>
      <c r="AV41" s="338" t="str">
        <f>IF(ISNUMBER($AO41),IF(AND($AO41&gt;=60,$AO41&lt;=100),"●",""),"")</f>
        <v/>
      </c>
      <c r="AW41" s="367" t="str">
        <f t="shared" si="16"/>
        <v/>
      </c>
      <c r="AX41" s="273" t="str">
        <f>IF(ISNUMBER($AO41),IF(AND($AO41&gt;=60,$AO41&lt;=100),"●",""),"")</f>
        <v/>
      </c>
      <c r="AY41" s="260"/>
      <c r="AZ41" s="260"/>
      <c r="BA41" s="260"/>
      <c r="BB41" s="268"/>
      <c r="BC41" s="412" t="str">
        <f t="shared" si="6"/>
        <v/>
      </c>
      <c r="BD41" s="270"/>
      <c r="BE41" s="260"/>
      <c r="BF41" s="357" t="str">
        <f t="shared" si="13"/>
        <v/>
      </c>
      <c r="BG41" s="227"/>
      <c r="BH41" s="270"/>
      <c r="BI41" s="260"/>
      <c r="BJ41" s="272"/>
      <c r="BK41" s="267"/>
      <c r="BL41" s="260"/>
      <c r="BM41" s="368" t="str">
        <f t="shared" si="17"/>
        <v/>
      </c>
      <c r="BN41" s="227"/>
    </row>
    <row r="42" spans="1:66" s="251" customFormat="1" ht="15.95" customHeight="1">
      <c r="A42" s="227"/>
      <c r="B42" s="1090"/>
      <c r="C42" s="1072"/>
      <c r="D42" s="39" t="s">
        <v>102</v>
      </c>
      <c r="E42" s="1081"/>
      <c r="F42" s="211"/>
      <c r="G42" s="253" t="s">
        <v>83</v>
      </c>
      <c r="H42" s="676">
        <f t="shared" si="0"/>
        <v>2</v>
      </c>
      <c r="I42" s="677"/>
      <c r="J42" s="678">
        <v>0</v>
      </c>
      <c r="K42" s="677"/>
      <c r="L42" s="678">
        <v>2</v>
      </c>
      <c r="M42" s="254">
        <f t="shared" si="15"/>
        <v>30</v>
      </c>
      <c r="N42" s="255">
        <f t="shared" si="2"/>
        <v>22.5</v>
      </c>
      <c r="O42" s="256" t="s">
        <v>137</v>
      </c>
      <c r="P42" s="37" t="s">
        <v>191</v>
      </c>
      <c r="Q42" s="40" t="s">
        <v>75</v>
      </c>
      <c r="R42" s="38"/>
      <c r="S42" s="258" t="s">
        <v>217</v>
      </c>
      <c r="T42" s="267"/>
      <c r="U42" s="335" t="str">
        <f>IF($W42="○",$N42,"")</f>
        <v/>
      </c>
      <c r="V42" s="336"/>
      <c r="W42" s="262" t="str">
        <f t="shared" si="4"/>
        <v/>
      </c>
      <c r="X42" s="240"/>
      <c r="Y42" s="37"/>
      <c r="Z42" s="38"/>
      <c r="AA42" s="39"/>
      <c r="AB42" s="40" t="s">
        <v>191</v>
      </c>
      <c r="AC42" s="40"/>
      <c r="AD42" s="38"/>
      <c r="AE42" s="39"/>
      <c r="AF42" s="40"/>
      <c r="AG42" s="40"/>
      <c r="AH42" s="40"/>
      <c r="AI42" s="38"/>
      <c r="AJ42" s="39"/>
      <c r="AK42" s="40"/>
      <c r="AL42" s="41"/>
      <c r="AM42" s="731"/>
      <c r="AN42" s="263" t="s">
        <v>217</v>
      </c>
      <c r="AO42" s="431"/>
      <c r="AP42" s="176">
        <f t="shared" si="5"/>
        <v>30</v>
      </c>
      <c r="AQ42" s="211"/>
      <c r="AR42" s="264" t="str">
        <f>IF(ISNUMBER($AO42),IF(AND($AO42&gt;=60,$AO42&lt;=100),"●",""),"")</f>
        <v/>
      </c>
      <c r="AS42" s="267"/>
      <c r="AT42" s="260"/>
      <c r="AU42" s="260"/>
      <c r="AV42" s="266"/>
      <c r="AW42" s="266"/>
      <c r="AX42" s="267"/>
      <c r="AY42" s="338" t="str">
        <f>IF(ISNUMBER($AO42),IF(AND($AO42&gt;=60,$AO42&lt;=100),"●",""),"")</f>
        <v/>
      </c>
      <c r="AZ42" s="260"/>
      <c r="BA42" s="260"/>
      <c r="BB42" s="268"/>
      <c r="BC42" s="412" t="str">
        <f t="shared" si="6"/>
        <v/>
      </c>
      <c r="BD42" s="270"/>
      <c r="BE42" s="335" t="str">
        <f>IF(ISNUMBER($AO42),IF(AND($AO42&gt;=60,$AO42&lt;=100),$AP42*45/60,""),"")</f>
        <v/>
      </c>
      <c r="BF42" s="336"/>
      <c r="BG42" s="227"/>
      <c r="BH42" s="270"/>
      <c r="BI42" s="260"/>
      <c r="BJ42" s="272"/>
      <c r="BK42" s="267"/>
      <c r="BL42" s="260"/>
      <c r="BM42" s="368" t="str">
        <f t="shared" si="17"/>
        <v/>
      </c>
      <c r="BN42" s="227"/>
    </row>
    <row r="43" spans="1:66" s="251" customFormat="1" ht="15.95" customHeight="1">
      <c r="A43" s="227"/>
      <c r="B43" s="1090"/>
      <c r="C43" s="1072"/>
      <c r="D43" s="39" t="s">
        <v>102</v>
      </c>
      <c r="E43" s="1081"/>
      <c r="F43" s="211"/>
      <c r="G43" s="253" t="s">
        <v>157</v>
      </c>
      <c r="H43" s="676">
        <f t="shared" si="0"/>
        <v>2</v>
      </c>
      <c r="I43" s="677">
        <v>0</v>
      </c>
      <c r="J43" s="678">
        <v>2</v>
      </c>
      <c r="K43" s="677">
        <v>0</v>
      </c>
      <c r="L43" s="678">
        <v>0</v>
      </c>
      <c r="M43" s="254">
        <f t="shared" si="15"/>
        <v>30</v>
      </c>
      <c r="N43" s="255">
        <f>M43*45/60</f>
        <v>22.5</v>
      </c>
      <c r="O43" s="256" t="s">
        <v>137</v>
      </c>
      <c r="P43" s="37"/>
      <c r="Q43" s="40" t="s">
        <v>75</v>
      </c>
      <c r="R43" s="38"/>
      <c r="S43" s="258" t="s">
        <v>75</v>
      </c>
      <c r="T43" s="267"/>
      <c r="U43" s="335" t="str">
        <f>IF($W43="○",$N43,"")</f>
        <v/>
      </c>
      <c r="V43" s="336"/>
      <c r="W43" s="262" t="str">
        <f>IF(AO43&gt;=60,"○","")</f>
        <v/>
      </c>
      <c r="X43" s="240"/>
      <c r="Y43" s="37"/>
      <c r="Z43" s="38"/>
      <c r="AA43" s="39"/>
      <c r="AB43" s="40" t="s">
        <v>191</v>
      </c>
      <c r="AC43" s="40"/>
      <c r="AD43" s="38"/>
      <c r="AE43" s="39"/>
      <c r="AF43" s="40"/>
      <c r="AG43" s="40"/>
      <c r="AH43" s="40"/>
      <c r="AI43" s="38"/>
      <c r="AJ43" s="39"/>
      <c r="AK43" s="40"/>
      <c r="AL43" s="41"/>
      <c r="AM43" s="241"/>
      <c r="AN43" s="263" t="s">
        <v>75</v>
      </c>
      <c r="AO43" s="431"/>
      <c r="AP43" s="176">
        <f t="shared" si="5"/>
        <v>30</v>
      </c>
      <c r="AQ43" s="211"/>
      <c r="AR43" s="274"/>
      <c r="AS43" s="267"/>
      <c r="AT43" s="260"/>
      <c r="AU43" s="260"/>
      <c r="AV43" s="266"/>
      <c r="AW43" s="266"/>
      <c r="AX43" s="267"/>
      <c r="AY43" s="338" t="str">
        <f>IF(ISNUMBER($AO43),IF(AND($AO43&gt;=60,$AO43&lt;=100),"●",""),"")</f>
        <v/>
      </c>
      <c r="AZ43" s="260"/>
      <c r="BA43" s="260"/>
      <c r="BB43" s="268"/>
      <c r="BC43" s="412" t="str">
        <f t="shared" si="6"/>
        <v/>
      </c>
      <c r="BD43" s="270"/>
      <c r="BE43" s="335" t="str">
        <f>IF(ISNUMBER($AO43),IF(AND($AO43&gt;=60,$AO43&lt;=100),$AP43*45/60,""),"")</f>
        <v/>
      </c>
      <c r="BF43" s="336"/>
      <c r="BG43" s="227"/>
      <c r="BH43" s="270"/>
      <c r="BI43" s="260"/>
      <c r="BJ43" s="272"/>
      <c r="BK43" s="267"/>
      <c r="BL43" s="260"/>
      <c r="BM43" s="368" t="str">
        <f t="shared" si="17"/>
        <v/>
      </c>
      <c r="BN43" s="227"/>
    </row>
    <row r="44" spans="1:66" s="251" customFormat="1" ht="15.95" customHeight="1">
      <c r="A44" s="227"/>
      <c r="B44" s="1090"/>
      <c r="C44" s="1072"/>
      <c r="D44" s="39" t="s">
        <v>102</v>
      </c>
      <c r="E44" s="1081"/>
      <c r="F44" s="211"/>
      <c r="G44" s="253" t="s">
        <v>158</v>
      </c>
      <c r="H44" s="676">
        <f t="shared" si="0"/>
        <v>2</v>
      </c>
      <c r="I44" s="677"/>
      <c r="J44" s="678">
        <v>0</v>
      </c>
      <c r="K44" s="677">
        <v>0</v>
      </c>
      <c r="L44" s="678">
        <v>2</v>
      </c>
      <c r="M44" s="254">
        <f t="shared" si="15"/>
        <v>30</v>
      </c>
      <c r="N44" s="255">
        <f>M44*45/60</f>
        <v>22.5</v>
      </c>
      <c r="O44" s="256" t="s">
        <v>137</v>
      </c>
      <c r="P44" s="37"/>
      <c r="Q44" s="40"/>
      <c r="R44" s="38"/>
      <c r="S44" s="258"/>
      <c r="T44" s="267"/>
      <c r="U44" s="366"/>
      <c r="V44" s="357" t="str">
        <f>IF($W44="○",$N44,"")</f>
        <v/>
      </c>
      <c r="W44" s="262" t="str">
        <f>IF(AO44&gt;=60,"○","")</f>
        <v/>
      </c>
      <c r="X44" s="240"/>
      <c r="Y44" s="37"/>
      <c r="Z44" s="38"/>
      <c r="AA44" s="39"/>
      <c r="AB44" s="40" t="s">
        <v>191</v>
      </c>
      <c r="AC44" s="40"/>
      <c r="AD44" s="38"/>
      <c r="AE44" s="39"/>
      <c r="AF44" s="40"/>
      <c r="AG44" s="40"/>
      <c r="AH44" s="40"/>
      <c r="AI44" s="38"/>
      <c r="AJ44" s="39"/>
      <c r="AK44" s="40"/>
      <c r="AL44" s="41"/>
      <c r="AM44" s="241"/>
      <c r="AN44" s="263"/>
      <c r="AO44" s="431"/>
      <c r="AP44" s="176">
        <f t="shared" si="5"/>
        <v>30</v>
      </c>
      <c r="AQ44" s="211"/>
      <c r="AR44" s="274"/>
      <c r="AS44" s="267"/>
      <c r="AT44" s="260"/>
      <c r="AU44" s="260"/>
      <c r="AV44" s="266"/>
      <c r="AW44" s="266"/>
      <c r="AX44" s="267"/>
      <c r="AY44" s="260"/>
      <c r="AZ44" s="260"/>
      <c r="BA44" s="260"/>
      <c r="BB44" s="268"/>
      <c r="BC44" s="412" t="str">
        <f t="shared" si="6"/>
        <v/>
      </c>
      <c r="BD44" s="270"/>
      <c r="BE44" s="366"/>
      <c r="BF44" s="357" t="str">
        <f t="shared" si="13"/>
        <v/>
      </c>
      <c r="BG44" s="227"/>
      <c r="BH44" s="270"/>
      <c r="BI44" s="260"/>
      <c r="BJ44" s="272"/>
      <c r="BK44" s="267"/>
      <c r="BL44" s="260"/>
      <c r="BM44" s="368" t="str">
        <f t="shared" si="17"/>
        <v/>
      </c>
      <c r="BN44" s="227"/>
    </row>
    <row r="45" spans="1:66" s="251" customFormat="1" ht="15.95" customHeight="1">
      <c r="A45" s="227"/>
      <c r="B45" s="1090"/>
      <c r="C45" s="1072"/>
      <c r="D45" s="39" t="s">
        <v>102</v>
      </c>
      <c r="E45" s="1081"/>
      <c r="F45" s="211"/>
      <c r="G45" s="253" t="s">
        <v>85</v>
      </c>
      <c r="H45" s="676">
        <f t="shared" si="0"/>
        <v>2</v>
      </c>
      <c r="I45" s="677">
        <v>0</v>
      </c>
      <c r="J45" s="678">
        <v>2</v>
      </c>
      <c r="K45" s="677">
        <v>0</v>
      </c>
      <c r="L45" s="678">
        <v>0</v>
      </c>
      <c r="M45" s="254">
        <f t="shared" si="15"/>
        <v>30</v>
      </c>
      <c r="N45" s="255">
        <f>M45*45/60</f>
        <v>22.5</v>
      </c>
      <c r="O45" s="256" t="s">
        <v>137</v>
      </c>
      <c r="P45" s="369" t="s">
        <v>191</v>
      </c>
      <c r="Q45" s="40" t="s">
        <v>75</v>
      </c>
      <c r="R45" s="367"/>
      <c r="S45" s="370" t="s">
        <v>217</v>
      </c>
      <c r="T45" s="267"/>
      <c r="U45" s="335" t="str">
        <f>IF($W45="○",$N45,"")</f>
        <v/>
      </c>
      <c r="V45" s="336"/>
      <c r="W45" s="262" t="str">
        <f>IF(AO45&gt;=60,"○","")</f>
        <v/>
      </c>
      <c r="X45" s="240"/>
      <c r="Y45" s="37"/>
      <c r="Z45" s="38"/>
      <c r="AA45" s="39"/>
      <c r="AB45" s="40" t="s">
        <v>191</v>
      </c>
      <c r="AC45" s="40"/>
      <c r="AD45" s="38"/>
      <c r="AE45" s="39"/>
      <c r="AF45" s="40"/>
      <c r="AG45" s="40"/>
      <c r="AH45" s="40"/>
      <c r="AI45" s="38"/>
      <c r="AJ45" s="39"/>
      <c r="AK45" s="40"/>
      <c r="AL45" s="41"/>
      <c r="AM45" s="241"/>
      <c r="AN45" s="371" t="s">
        <v>217</v>
      </c>
      <c r="AO45" s="431"/>
      <c r="AP45" s="176">
        <f t="shared" si="5"/>
        <v>30</v>
      </c>
      <c r="AQ45" s="211"/>
      <c r="AR45" s="264" t="str">
        <f>IF(ISNUMBER($AO45),IF(AND($AO45&gt;=60,$AO45&lt;=100),"●",""),"")</f>
        <v/>
      </c>
      <c r="AS45" s="267"/>
      <c r="AT45" s="260"/>
      <c r="AU45" s="260"/>
      <c r="AV45" s="266"/>
      <c r="AW45" s="266"/>
      <c r="AX45" s="267"/>
      <c r="AY45" s="338" t="str">
        <f>IF(ISNUMBER($AO45),IF(AND($AO45&gt;=60,$AO45&lt;=100),"●",""),"")</f>
        <v/>
      </c>
      <c r="AZ45" s="260"/>
      <c r="BA45" s="260"/>
      <c r="BB45" s="268"/>
      <c r="BC45" s="412" t="str">
        <f t="shared" si="6"/>
        <v/>
      </c>
      <c r="BD45" s="270"/>
      <c r="BE45" s="335" t="str">
        <f>IF(ISNUMBER($AO45),IF(AND($AO45&gt;=60,$AO45&lt;=100),$AP45*45/60,""),"")</f>
        <v/>
      </c>
      <c r="BF45" s="336"/>
      <c r="BG45" s="227"/>
      <c r="BH45" s="270"/>
      <c r="BI45" s="260"/>
      <c r="BJ45" s="272"/>
      <c r="BK45" s="267"/>
      <c r="BL45" s="260"/>
      <c r="BM45" s="368" t="str">
        <f t="shared" si="17"/>
        <v/>
      </c>
      <c r="BN45" s="227"/>
    </row>
    <row r="46" spans="1:66" s="251" customFormat="1" ht="15.95" customHeight="1">
      <c r="A46" s="227"/>
      <c r="B46" s="1090"/>
      <c r="C46" s="1072"/>
      <c r="D46" s="39" t="s">
        <v>102</v>
      </c>
      <c r="E46" s="1081"/>
      <c r="F46" s="211"/>
      <c r="G46" s="253" t="s">
        <v>84</v>
      </c>
      <c r="H46" s="676">
        <f t="shared" si="0"/>
        <v>2</v>
      </c>
      <c r="I46" s="677">
        <v>0</v>
      </c>
      <c r="J46" s="678">
        <v>2</v>
      </c>
      <c r="K46" s="677">
        <v>0</v>
      </c>
      <c r="L46" s="678">
        <v>0</v>
      </c>
      <c r="M46" s="254">
        <f t="shared" si="15"/>
        <v>30</v>
      </c>
      <c r="N46" s="255">
        <f t="shared" si="2"/>
        <v>22.5</v>
      </c>
      <c r="O46" s="256" t="s">
        <v>137</v>
      </c>
      <c r="P46" s="37" t="s">
        <v>191</v>
      </c>
      <c r="Q46" s="40" t="s">
        <v>218</v>
      </c>
      <c r="R46" s="38"/>
      <c r="S46" s="258" t="s">
        <v>219</v>
      </c>
      <c r="T46" s="267"/>
      <c r="U46" s="366"/>
      <c r="V46" s="357" t="str">
        <f t="shared" ref="V46:V51" si="18">IF($W46="○",$N46,"")</f>
        <v/>
      </c>
      <c r="W46" s="262" t="str">
        <f t="shared" si="4"/>
        <v/>
      </c>
      <c r="X46" s="240"/>
      <c r="Y46" s="37"/>
      <c r="Z46" s="38"/>
      <c r="AA46" s="39"/>
      <c r="AB46" s="40" t="s">
        <v>191</v>
      </c>
      <c r="AC46" s="40"/>
      <c r="AD46" s="38"/>
      <c r="AE46" s="39"/>
      <c r="AF46" s="40"/>
      <c r="AG46" s="40"/>
      <c r="AH46" s="40"/>
      <c r="AI46" s="38"/>
      <c r="AJ46" s="39"/>
      <c r="AK46" s="40"/>
      <c r="AL46" s="41"/>
      <c r="AM46" s="241"/>
      <c r="AN46" s="263" t="s">
        <v>219</v>
      </c>
      <c r="AO46" s="431"/>
      <c r="AP46" s="176">
        <f t="shared" si="5"/>
        <v>30</v>
      </c>
      <c r="AQ46" s="211"/>
      <c r="AR46" s="264" t="str">
        <f>IF(ISNUMBER($AO46),IF(AND($AO46&gt;=60,$AO46&lt;=100),"●",""),"")</f>
        <v/>
      </c>
      <c r="AS46" s="267"/>
      <c r="AT46" s="260"/>
      <c r="AU46" s="260"/>
      <c r="AV46" s="266"/>
      <c r="AW46" s="266"/>
      <c r="AX46" s="267"/>
      <c r="AY46" s="260"/>
      <c r="AZ46" s="338" t="str">
        <f>IF(ISNUMBER($AO46),IF(AND($AO46&gt;=60,$AO46&lt;=100),"●",""),"")</f>
        <v/>
      </c>
      <c r="BA46" s="260"/>
      <c r="BB46" s="268"/>
      <c r="BC46" s="412" t="str">
        <f t="shared" si="6"/>
        <v/>
      </c>
      <c r="BD46" s="270"/>
      <c r="BE46" s="366"/>
      <c r="BF46" s="357" t="str">
        <f t="shared" si="13"/>
        <v/>
      </c>
      <c r="BG46" s="227"/>
      <c r="BH46" s="270"/>
      <c r="BI46" s="260"/>
      <c r="BJ46" s="272"/>
      <c r="BK46" s="267"/>
      <c r="BL46" s="260"/>
      <c r="BM46" s="368" t="str">
        <f t="shared" si="17"/>
        <v/>
      </c>
      <c r="BN46" s="227"/>
    </row>
    <row r="47" spans="1:66" s="251" customFormat="1" ht="15.95" customHeight="1">
      <c r="A47" s="227"/>
      <c r="B47" s="1090"/>
      <c r="C47" s="1072"/>
      <c r="D47" s="39" t="s">
        <v>102</v>
      </c>
      <c r="E47" s="1081"/>
      <c r="F47" s="211"/>
      <c r="G47" s="253" t="s">
        <v>159</v>
      </c>
      <c r="H47" s="676">
        <f t="shared" si="0"/>
        <v>2</v>
      </c>
      <c r="I47" s="677">
        <v>0</v>
      </c>
      <c r="J47" s="678">
        <v>0</v>
      </c>
      <c r="K47" s="677">
        <v>0</v>
      </c>
      <c r="L47" s="678">
        <v>2</v>
      </c>
      <c r="M47" s="254">
        <f t="shared" si="15"/>
        <v>30</v>
      </c>
      <c r="N47" s="255">
        <f>M47*45/60</f>
        <v>22.5</v>
      </c>
      <c r="O47" s="256" t="s">
        <v>137</v>
      </c>
      <c r="P47" s="37"/>
      <c r="Q47" s="338" t="s">
        <v>218</v>
      </c>
      <c r="R47" s="367"/>
      <c r="S47" s="370" t="s">
        <v>218</v>
      </c>
      <c r="T47" s="267"/>
      <c r="U47" s="366"/>
      <c r="V47" s="357" t="str">
        <f t="shared" si="18"/>
        <v/>
      </c>
      <c r="W47" s="262" t="str">
        <f>IF(AO47&gt;=60,"○","")</f>
        <v/>
      </c>
      <c r="X47" s="240"/>
      <c r="Y47" s="37"/>
      <c r="Z47" s="38"/>
      <c r="AA47" s="39"/>
      <c r="AB47" s="40" t="s">
        <v>191</v>
      </c>
      <c r="AC47" s="40"/>
      <c r="AD47" s="38"/>
      <c r="AE47" s="39"/>
      <c r="AF47" s="40"/>
      <c r="AG47" s="40"/>
      <c r="AH47" s="40"/>
      <c r="AI47" s="38"/>
      <c r="AJ47" s="39"/>
      <c r="AK47" s="40"/>
      <c r="AL47" s="41"/>
      <c r="AM47" s="241"/>
      <c r="AN47" s="371" t="s">
        <v>218</v>
      </c>
      <c r="AO47" s="431"/>
      <c r="AP47" s="176">
        <f t="shared" si="5"/>
        <v>30</v>
      </c>
      <c r="AQ47" s="211"/>
      <c r="AR47" s="274"/>
      <c r="AS47" s="267"/>
      <c r="AT47" s="260"/>
      <c r="AU47" s="260"/>
      <c r="AV47" s="266"/>
      <c r="AW47" s="266"/>
      <c r="AX47" s="267"/>
      <c r="AY47" s="260"/>
      <c r="AZ47" s="338" t="str">
        <f>IF(ISNUMBER($AO47),IF(AND($AO47&gt;=60,$AO47&lt;=100),"●",""),"")</f>
        <v/>
      </c>
      <c r="BA47" s="260"/>
      <c r="BB47" s="268"/>
      <c r="BC47" s="412" t="str">
        <f t="shared" si="6"/>
        <v/>
      </c>
      <c r="BD47" s="270"/>
      <c r="BE47" s="366"/>
      <c r="BF47" s="357" t="str">
        <f t="shared" si="13"/>
        <v/>
      </c>
      <c r="BG47" s="227"/>
      <c r="BH47" s="270"/>
      <c r="BI47" s="260"/>
      <c r="BJ47" s="272"/>
      <c r="BK47" s="267"/>
      <c r="BL47" s="260"/>
      <c r="BM47" s="368" t="str">
        <f t="shared" si="17"/>
        <v/>
      </c>
      <c r="BN47" s="227"/>
    </row>
    <row r="48" spans="1:66" s="251" customFormat="1" ht="15.95" customHeight="1">
      <c r="A48" s="227"/>
      <c r="B48" s="1090"/>
      <c r="C48" s="1072"/>
      <c r="D48" s="39" t="s">
        <v>102</v>
      </c>
      <c r="E48" s="1081"/>
      <c r="F48" s="211"/>
      <c r="G48" s="253" t="s">
        <v>160</v>
      </c>
      <c r="H48" s="676">
        <f t="shared" si="0"/>
        <v>2</v>
      </c>
      <c r="I48" s="677">
        <v>0</v>
      </c>
      <c r="J48" s="678">
        <v>0</v>
      </c>
      <c r="K48" s="677">
        <v>0</v>
      </c>
      <c r="L48" s="678">
        <v>2</v>
      </c>
      <c r="M48" s="254">
        <f t="shared" si="15"/>
        <v>30</v>
      </c>
      <c r="N48" s="255">
        <f>M48*45/60</f>
        <v>22.5</v>
      </c>
      <c r="O48" s="256" t="s">
        <v>137</v>
      </c>
      <c r="P48" s="37"/>
      <c r="Q48" s="40" t="s">
        <v>218</v>
      </c>
      <c r="R48" s="38"/>
      <c r="S48" s="258" t="s">
        <v>218</v>
      </c>
      <c r="T48" s="267"/>
      <c r="U48" s="366"/>
      <c r="V48" s="357" t="str">
        <f t="shared" si="18"/>
        <v/>
      </c>
      <c r="W48" s="262" t="str">
        <f>IF(AO48&gt;=60,"○","")</f>
        <v/>
      </c>
      <c r="X48" s="240"/>
      <c r="Y48" s="37"/>
      <c r="Z48" s="38"/>
      <c r="AA48" s="39"/>
      <c r="AB48" s="40" t="s">
        <v>191</v>
      </c>
      <c r="AC48" s="40"/>
      <c r="AD48" s="38"/>
      <c r="AE48" s="39"/>
      <c r="AF48" s="40"/>
      <c r="AG48" s="40"/>
      <c r="AH48" s="40"/>
      <c r="AI48" s="38"/>
      <c r="AJ48" s="39"/>
      <c r="AK48" s="40"/>
      <c r="AL48" s="41"/>
      <c r="AM48" s="241"/>
      <c r="AN48" s="263" t="s">
        <v>218</v>
      </c>
      <c r="AO48" s="431"/>
      <c r="AP48" s="176">
        <f t="shared" si="5"/>
        <v>30</v>
      </c>
      <c r="AQ48" s="211"/>
      <c r="AR48" s="274"/>
      <c r="AS48" s="267"/>
      <c r="AT48" s="260"/>
      <c r="AU48" s="260"/>
      <c r="AV48" s="266"/>
      <c r="AW48" s="266"/>
      <c r="AX48" s="267"/>
      <c r="AY48" s="260"/>
      <c r="AZ48" s="338" t="str">
        <f>IF(ISNUMBER($AO48),IF(AND($AO48&gt;=60,$AO48&lt;=100),"●",""),"")</f>
        <v/>
      </c>
      <c r="BA48" s="260"/>
      <c r="BB48" s="268"/>
      <c r="BC48" s="412" t="str">
        <f t="shared" si="6"/>
        <v/>
      </c>
      <c r="BD48" s="270"/>
      <c r="BE48" s="366"/>
      <c r="BF48" s="357" t="str">
        <f t="shared" si="13"/>
        <v/>
      </c>
      <c r="BG48" s="227"/>
      <c r="BH48" s="270"/>
      <c r="BI48" s="260"/>
      <c r="BJ48" s="272"/>
      <c r="BK48" s="267"/>
      <c r="BL48" s="260"/>
      <c r="BM48" s="368" t="str">
        <f t="shared" si="17"/>
        <v/>
      </c>
      <c r="BN48" s="227"/>
    </row>
    <row r="49" spans="1:67" s="251" customFormat="1" ht="15.95" customHeight="1">
      <c r="A49" s="227"/>
      <c r="B49" s="1090"/>
      <c r="C49" s="1072"/>
      <c r="D49" s="39" t="s">
        <v>102</v>
      </c>
      <c r="E49" s="1081"/>
      <c r="F49" s="211"/>
      <c r="G49" s="253" t="s">
        <v>161</v>
      </c>
      <c r="H49" s="676">
        <f t="shared" si="0"/>
        <v>2</v>
      </c>
      <c r="I49" s="677">
        <v>0</v>
      </c>
      <c r="J49" s="678">
        <v>0</v>
      </c>
      <c r="K49" s="677">
        <v>0</v>
      </c>
      <c r="L49" s="678">
        <v>2</v>
      </c>
      <c r="M49" s="254">
        <f t="shared" si="15"/>
        <v>30</v>
      </c>
      <c r="N49" s="255">
        <f>M49*45/60</f>
        <v>22.5</v>
      </c>
      <c r="O49" s="256" t="s">
        <v>137</v>
      </c>
      <c r="P49" s="37"/>
      <c r="Q49" s="40" t="s">
        <v>218</v>
      </c>
      <c r="R49" s="38"/>
      <c r="S49" s="258" t="s">
        <v>218</v>
      </c>
      <c r="T49" s="267"/>
      <c r="U49" s="366"/>
      <c r="V49" s="357" t="str">
        <f t="shared" si="18"/>
        <v/>
      </c>
      <c r="W49" s="262" t="str">
        <f>IF(AO49&gt;=60,"○","")</f>
        <v/>
      </c>
      <c r="X49" s="240"/>
      <c r="Y49" s="37"/>
      <c r="Z49" s="38"/>
      <c r="AA49" s="39"/>
      <c r="AB49" s="40" t="s">
        <v>191</v>
      </c>
      <c r="AC49" s="40"/>
      <c r="AD49" s="38"/>
      <c r="AE49" s="39"/>
      <c r="AF49" s="40"/>
      <c r="AG49" s="40"/>
      <c r="AH49" s="40"/>
      <c r="AI49" s="38"/>
      <c r="AJ49" s="39"/>
      <c r="AK49" s="40"/>
      <c r="AL49" s="41"/>
      <c r="AM49" s="241"/>
      <c r="AN49" s="263" t="s">
        <v>218</v>
      </c>
      <c r="AO49" s="431"/>
      <c r="AP49" s="176">
        <f t="shared" si="5"/>
        <v>30</v>
      </c>
      <c r="AQ49" s="211"/>
      <c r="AR49" s="274"/>
      <c r="AS49" s="267"/>
      <c r="AT49" s="260"/>
      <c r="AU49" s="260"/>
      <c r="AV49" s="266"/>
      <c r="AW49" s="266"/>
      <c r="AX49" s="267"/>
      <c r="AY49" s="260"/>
      <c r="AZ49" s="338" t="str">
        <f>IF(ISNUMBER($AO49),IF(AND($AO49&gt;=60,$AO49&lt;=100),"●",""),"")</f>
        <v/>
      </c>
      <c r="BA49" s="260"/>
      <c r="BB49" s="268"/>
      <c r="BC49" s="412" t="str">
        <f t="shared" si="6"/>
        <v/>
      </c>
      <c r="BD49" s="270"/>
      <c r="BE49" s="366"/>
      <c r="BF49" s="357" t="str">
        <f t="shared" si="13"/>
        <v/>
      </c>
      <c r="BG49" s="227"/>
      <c r="BH49" s="270"/>
      <c r="BI49" s="260"/>
      <c r="BJ49" s="272"/>
      <c r="BK49" s="267"/>
      <c r="BL49" s="260"/>
      <c r="BM49" s="368" t="str">
        <f t="shared" si="17"/>
        <v/>
      </c>
      <c r="BN49" s="227"/>
    </row>
    <row r="50" spans="1:67" s="251" customFormat="1" ht="15.95" customHeight="1">
      <c r="A50" s="227"/>
      <c r="B50" s="1090"/>
      <c r="C50" s="1072"/>
      <c r="D50" s="39" t="s">
        <v>102</v>
      </c>
      <c r="E50" s="1081"/>
      <c r="F50" s="211"/>
      <c r="G50" s="253" t="s">
        <v>162</v>
      </c>
      <c r="H50" s="676">
        <f t="shared" si="0"/>
        <v>2</v>
      </c>
      <c r="I50" s="677">
        <v>0</v>
      </c>
      <c r="J50" s="678">
        <v>0</v>
      </c>
      <c r="K50" s="677">
        <v>2</v>
      </c>
      <c r="L50" s="678">
        <v>0</v>
      </c>
      <c r="M50" s="254">
        <f t="shared" si="15"/>
        <v>30</v>
      </c>
      <c r="N50" s="255">
        <f>M50*45/60</f>
        <v>22.5</v>
      </c>
      <c r="O50" s="256" t="s">
        <v>137</v>
      </c>
      <c r="P50" s="37"/>
      <c r="Q50" s="40" t="s">
        <v>218</v>
      </c>
      <c r="R50" s="38"/>
      <c r="S50" s="258" t="s">
        <v>218</v>
      </c>
      <c r="T50" s="267"/>
      <c r="U50" s="366"/>
      <c r="V50" s="357" t="str">
        <f t="shared" si="18"/>
        <v/>
      </c>
      <c r="W50" s="262" t="str">
        <f>IF(AO50&gt;=60,"○","")</f>
        <v/>
      </c>
      <c r="X50" s="240"/>
      <c r="Y50" s="37"/>
      <c r="Z50" s="38"/>
      <c r="AA50" s="39"/>
      <c r="AB50" s="40" t="s">
        <v>191</v>
      </c>
      <c r="AC50" s="40"/>
      <c r="AD50" s="38"/>
      <c r="AE50" s="39"/>
      <c r="AF50" s="40"/>
      <c r="AG50" s="40"/>
      <c r="AH50" s="40"/>
      <c r="AI50" s="38"/>
      <c r="AJ50" s="39"/>
      <c r="AK50" s="40"/>
      <c r="AL50" s="41"/>
      <c r="AM50" s="241"/>
      <c r="AN50" s="263" t="s">
        <v>218</v>
      </c>
      <c r="AO50" s="431"/>
      <c r="AP50" s="176">
        <f t="shared" si="5"/>
        <v>30</v>
      </c>
      <c r="AQ50" s="211"/>
      <c r="AR50" s="274"/>
      <c r="AS50" s="267"/>
      <c r="AT50" s="260"/>
      <c r="AU50" s="260"/>
      <c r="AV50" s="266"/>
      <c r="AW50" s="266"/>
      <c r="AX50" s="267"/>
      <c r="AY50" s="260"/>
      <c r="AZ50" s="338" t="str">
        <f>IF(ISNUMBER($AO50),IF(AND($AO50&gt;=60,$AO50&lt;=100),"●",""),"")</f>
        <v/>
      </c>
      <c r="BA50" s="260"/>
      <c r="BB50" s="268"/>
      <c r="BC50" s="412" t="str">
        <f t="shared" si="6"/>
        <v/>
      </c>
      <c r="BD50" s="270"/>
      <c r="BE50" s="366"/>
      <c r="BF50" s="357" t="str">
        <f t="shared" si="13"/>
        <v/>
      </c>
      <c r="BG50" s="227"/>
      <c r="BH50" s="270"/>
      <c r="BI50" s="260"/>
      <c r="BJ50" s="272"/>
      <c r="BK50" s="267"/>
      <c r="BL50" s="260"/>
      <c r="BM50" s="368" t="str">
        <f t="shared" si="17"/>
        <v/>
      </c>
      <c r="BN50" s="227"/>
    </row>
    <row r="51" spans="1:67" s="251" customFormat="1" ht="15.95" customHeight="1">
      <c r="A51" s="227"/>
      <c r="B51" s="1090"/>
      <c r="C51" s="1072"/>
      <c r="D51" s="231" t="s">
        <v>102</v>
      </c>
      <c r="E51" s="1081"/>
      <c r="F51" s="211"/>
      <c r="G51" s="253" t="s">
        <v>156</v>
      </c>
      <c r="H51" s="676">
        <f t="shared" si="0"/>
        <v>2</v>
      </c>
      <c r="I51" s="677">
        <v>2</v>
      </c>
      <c r="J51" s="678">
        <v>0</v>
      </c>
      <c r="K51" s="677">
        <v>0</v>
      </c>
      <c r="L51" s="678">
        <v>0</v>
      </c>
      <c r="M51" s="254">
        <f t="shared" si="15"/>
        <v>30</v>
      </c>
      <c r="N51" s="255">
        <f t="shared" si="2"/>
        <v>22.5</v>
      </c>
      <c r="O51" s="256" t="s">
        <v>137</v>
      </c>
      <c r="P51" s="37" t="s">
        <v>191</v>
      </c>
      <c r="Q51" s="40" t="s">
        <v>28</v>
      </c>
      <c r="R51" s="38"/>
      <c r="S51" s="258" t="s">
        <v>29</v>
      </c>
      <c r="T51" s="267"/>
      <c r="U51" s="366"/>
      <c r="V51" s="357" t="str">
        <f t="shared" si="18"/>
        <v/>
      </c>
      <c r="W51" s="262" t="str">
        <f t="shared" si="4"/>
        <v/>
      </c>
      <c r="X51" s="240"/>
      <c r="Y51" s="37"/>
      <c r="Z51" s="38"/>
      <c r="AA51" s="39"/>
      <c r="AB51" s="40" t="s">
        <v>191</v>
      </c>
      <c r="AC51" s="40"/>
      <c r="AD51" s="38"/>
      <c r="AE51" s="39"/>
      <c r="AF51" s="40"/>
      <c r="AG51" s="40"/>
      <c r="AH51" s="40"/>
      <c r="AI51" s="38"/>
      <c r="AJ51" s="39"/>
      <c r="AK51" s="40"/>
      <c r="AL51" s="41"/>
      <c r="AM51" s="241"/>
      <c r="AN51" s="263" t="s">
        <v>29</v>
      </c>
      <c r="AO51" s="431"/>
      <c r="AP51" s="176">
        <f t="shared" si="5"/>
        <v>30</v>
      </c>
      <c r="AQ51" s="211"/>
      <c r="AR51" s="264" t="str">
        <f>IF(ISNUMBER($AO51),IF(AND($AO51&gt;=60,$AO51&lt;=100),"●",""),"")</f>
        <v/>
      </c>
      <c r="AS51" s="267"/>
      <c r="AT51" s="260"/>
      <c r="AU51" s="260"/>
      <c r="AV51" s="266"/>
      <c r="AW51" s="266"/>
      <c r="AX51" s="273" t="str">
        <f>IF(ISNUMBER($AO51),IF(AND($AO51&gt;=60,$AO51&lt;=100),"●",""),"")</f>
        <v/>
      </c>
      <c r="AY51" s="260"/>
      <c r="AZ51" s="260"/>
      <c r="BA51" s="260"/>
      <c r="BB51" s="268"/>
      <c r="BC51" s="412" t="str">
        <f t="shared" si="6"/>
        <v/>
      </c>
      <c r="BD51" s="270"/>
      <c r="BE51" s="366"/>
      <c r="BF51" s="357" t="str">
        <f t="shared" si="13"/>
        <v/>
      </c>
      <c r="BG51" s="227"/>
      <c r="BH51" s="270"/>
      <c r="BI51" s="260"/>
      <c r="BJ51" s="272"/>
      <c r="BK51" s="267"/>
      <c r="BL51" s="260"/>
      <c r="BM51" s="368" t="str">
        <f t="shared" si="17"/>
        <v/>
      </c>
      <c r="BN51" s="227"/>
    </row>
    <row r="52" spans="1:67" s="251" customFormat="1" ht="15.95" customHeight="1" thickBot="1">
      <c r="A52" s="227"/>
      <c r="B52" s="1091"/>
      <c r="C52" s="1073"/>
      <c r="D52" s="143" t="s">
        <v>102</v>
      </c>
      <c r="E52" s="1082"/>
      <c r="F52" s="211"/>
      <c r="G52" s="450" t="s">
        <v>181</v>
      </c>
      <c r="H52" s="687">
        <f t="shared" si="0"/>
        <v>2</v>
      </c>
      <c r="I52" s="688">
        <v>0</v>
      </c>
      <c r="J52" s="689">
        <v>0</v>
      </c>
      <c r="K52" s="688">
        <v>0</v>
      </c>
      <c r="L52" s="689">
        <v>2</v>
      </c>
      <c r="M52" s="372">
        <f t="shared" si="15"/>
        <v>30</v>
      </c>
      <c r="N52" s="373">
        <f t="shared" si="2"/>
        <v>22.5</v>
      </c>
      <c r="O52" s="374" t="s">
        <v>137</v>
      </c>
      <c r="P52" s="141"/>
      <c r="Q52" s="144" t="s">
        <v>75</v>
      </c>
      <c r="R52" s="142"/>
      <c r="S52" s="375" t="s">
        <v>75</v>
      </c>
      <c r="T52" s="376"/>
      <c r="U52" s="377" t="str">
        <f>IF($W52="○",$N52,"")</f>
        <v/>
      </c>
      <c r="V52" s="378"/>
      <c r="W52" s="379" t="str">
        <f t="shared" si="4"/>
        <v/>
      </c>
      <c r="X52" s="240"/>
      <c r="Y52" s="141"/>
      <c r="Z52" s="142"/>
      <c r="AA52" s="143"/>
      <c r="AB52" s="144" t="s">
        <v>191</v>
      </c>
      <c r="AC52" s="144"/>
      <c r="AD52" s="142"/>
      <c r="AE52" s="143"/>
      <c r="AF52" s="144"/>
      <c r="AG52" s="144"/>
      <c r="AH52" s="144"/>
      <c r="AI52" s="142"/>
      <c r="AJ52" s="143"/>
      <c r="AK52" s="144"/>
      <c r="AL52" s="145"/>
      <c r="AM52" s="241"/>
      <c r="AN52" s="380" t="s">
        <v>75</v>
      </c>
      <c r="AO52" s="452"/>
      <c r="AP52" s="453">
        <f t="shared" si="5"/>
        <v>30</v>
      </c>
      <c r="AQ52" s="211"/>
      <c r="AR52" s="455"/>
      <c r="AS52" s="376"/>
      <c r="AT52" s="381"/>
      <c r="AU52" s="381"/>
      <c r="AV52" s="382"/>
      <c r="AW52" s="382"/>
      <c r="AX52" s="376"/>
      <c r="AY52" s="383" t="str">
        <f>IF(ISNUMBER($AO52),IF(AND($AO52&gt;=60,$AO52&lt;=100),"●",""),"")</f>
        <v/>
      </c>
      <c r="AZ52" s="381"/>
      <c r="BA52" s="381"/>
      <c r="BB52" s="384"/>
      <c r="BC52" s="416" t="str">
        <f t="shared" si="6"/>
        <v/>
      </c>
      <c r="BD52" s="385"/>
      <c r="BE52" s="377" t="str">
        <f>IF(ISNUMBER($AO52),IF(AND($AO52&gt;=60,$AO52&lt;=100),$AP52*45/60,""),"")</f>
        <v/>
      </c>
      <c r="BF52" s="378"/>
      <c r="BG52" s="227"/>
      <c r="BH52" s="385"/>
      <c r="BI52" s="381"/>
      <c r="BJ52" s="386"/>
      <c r="BK52" s="376"/>
      <c r="BL52" s="381"/>
      <c r="BM52" s="387" t="str">
        <f t="shared" si="17"/>
        <v/>
      </c>
      <c r="BN52" s="227"/>
    </row>
    <row r="53" spans="1:67" ht="3.95" customHeight="1" thickBot="1">
      <c r="A53" s="195"/>
      <c r="B53" s="388"/>
      <c r="C53" s="388"/>
      <c r="D53" s="388"/>
      <c r="E53" s="388"/>
      <c r="F53" s="388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388"/>
      <c r="AQ53" s="388"/>
      <c r="AR53" s="388"/>
      <c r="AS53" s="388"/>
      <c r="AT53" s="388"/>
      <c r="AU53" s="388"/>
      <c r="AV53" s="388"/>
      <c r="AW53" s="388"/>
      <c r="AX53" s="388"/>
      <c r="AY53" s="388"/>
      <c r="AZ53" s="388"/>
      <c r="BA53" s="388"/>
      <c r="BB53" s="388"/>
      <c r="BC53" s="388"/>
      <c r="BD53" s="2"/>
      <c r="BE53" s="388"/>
      <c r="BF53" s="388"/>
      <c r="BG53" s="388"/>
      <c r="BH53" s="195"/>
      <c r="BI53" s="388"/>
      <c r="BJ53" s="388"/>
      <c r="BK53" s="388"/>
      <c r="BL53" s="388"/>
      <c r="BM53" s="388"/>
      <c r="BN53" s="388"/>
      <c r="BO53" s="195"/>
    </row>
    <row r="54" spans="1:67" ht="35.1" customHeight="1">
      <c r="A54" s="195"/>
      <c r="B54" s="388"/>
      <c r="C54" s="388"/>
      <c r="D54" s="388"/>
      <c r="E54" s="388"/>
      <c r="F54" s="388"/>
      <c r="G54" s="1102" t="s">
        <v>192</v>
      </c>
      <c r="H54" s="1102"/>
      <c r="I54" s="1102"/>
      <c r="J54" s="1102"/>
      <c r="K54" s="1102"/>
      <c r="L54" s="1102"/>
      <c r="M54" s="1102"/>
      <c r="N54" s="1102"/>
      <c r="O54" s="1102"/>
      <c r="P54" s="1102"/>
      <c r="Q54" s="1102"/>
      <c r="R54" s="1102"/>
      <c r="S54" s="2"/>
      <c r="T54" s="1001" t="s">
        <v>221</v>
      </c>
      <c r="U54" s="1002"/>
      <c r="V54" s="1003"/>
      <c r="W54" s="2"/>
      <c r="X54" s="2"/>
      <c r="Y54" s="2"/>
      <c r="Z54" s="2"/>
      <c r="AA54" s="2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 s="1057" t="s">
        <v>148</v>
      </c>
      <c r="AS54" s="1058"/>
      <c r="AT54" s="1058"/>
      <c r="AU54" s="1058"/>
      <c r="AV54" s="1058"/>
      <c r="AW54" s="1058"/>
      <c r="AX54" s="1058"/>
      <c r="AY54" s="1058"/>
      <c r="AZ54" s="1058"/>
      <c r="BA54" s="1058"/>
      <c r="BB54" s="1059"/>
      <c r="BC54" s="458" t="s">
        <v>182</v>
      </c>
      <c r="BD54" s="1001" t="s">
        <v>287</v>
      </c>
      <c r="BE54" s="1002"/>
      <c r="BF54" s="1003"/>
      <c r="BG54" s="195"/>
      <c r="BH54" s="1057" t="s">
        <v>169</v>
      </c>
      <c r="BI54" s="1058"/>
      <c r="BJ54" s="1106"/>
      <c r="BK54" s="1109" t="s">
        <v>59</v>
      </c>
      <c r="BL54" s="1058"/>
      <c r="BM54" s="1059"/>
      <c r="BN54" s="195"/>
    </row>
    <row r="55" spans="1:67" ht="21.95" customHeight="1" thickBot="1">
      <c r="A55" s="195"/>
      <c r="B55" s="389"/>
      <c r="C55" s="389"/>
      <c r="D55" s="390"/>
      <c r="E55" s="390"/>
      <c r="F55" s="211"/>
      <c r="G55" s="1102"/>
      <c r="H55" s="1102"/>
      <c r="I55" s="1102"/>
      <c r="J55" s="1102"/>
      <c r="K55" s="1102"/>
      <c r="L55" s="1102"/>
      <c r="M55" s="1102"/>
      <c r="N55" s="1102"/>
      <c r="O55" s="1102"/>
      <c r="P55" s="1102"/>
      <c r="Q55" s="1102"/>
      <c r="R55" s="1102"/>
      <c r="S55" s="390"/>
      <c r="T55" s="391">
        <f>SUM(T7:T52)+'（E）H27以降本科入学　H30プログラム入学1b'!T48</f>
        <v>0</v>
      </c>
      <c r="U55" s="392">
        <f>SUM(U7:U52)+'（E）H27以降本科入学　H30プログラム入学1b'!U48</f>
        <v>0</v>
      </c>
      <c r="V55" s="393">
        <f>SUM(V7:V52)+'（E）H27以降本科入学　H30プログラム入学1b'!V48</f>
        <v>0</v>
      </c>
      <c r="W55" s="2"/>
      <c r="X55" s="2"/>
      <c r="Y55" s="211"/>
      <c r="Z55" s="211"/>
      <c r="AA55" s="211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 s="1110">
        <f>COUNTIF(AR7:AR52,"●")+'（E）H27以降本科入学　H30プログラム入学1b'!AR48</f>
        <v>0</v>
      </c>
      <c r="AS55" s="1112">
        <f>COUNTIF(AS7:AS52,"●")+'（E）H27以降本科入学　H30プログラム入学1b'!AS48</f>
        <v>0</v>
      </c>
      <c r="AT55" s="1107">
        <f>COUNTIF(AT7:AT52,"●")+'（E）H27以降本科入学　H30プログラム入学1b'!AT48</f>
        <v>0</v>
      </c>
      <c r="AU55" s="1107">
        <f>COUNTIF(AU7:AU52,"●")+'（E）H27以降本科入学　H30プログラム入学1b'!AU48</f>
        <v>0</v>
      </c>
      <c r="AV55" s="1107">
        <f>COUNTIF(AV7:AV52,"●")+'（E）H27以降本科入学　H30プログラム入学1b'!AV48</f>
        <v>0</v>
      </c>
      <c r="AW55" s="1114">
        <f>COUNTIF(AW7:AW52,"●")+'（E）H27以降本科入学　H30プログラム入学1b'!AW48</f>
        <v>0</v>
      </c>
      <c r="AX55" s="394">
        <f>COUNTIF(AX7:AX52,"●")+'（E）H27以降本科入学　H30プログラム入学1b'!AX48</f>
        <v>0</v>
      </c>
      <c r="AY55" s="327">
        <f>COUNTIF(AY7:AY52,"●")+'（E）H26本科入学　H29プログラム入学 1c'!AY48</f>
        <v>0</v>
      </c>
      <c r="AZ55" s="327">
        <f>COUNTIF(AZ7:AZ52,"●")+'（E）H27以降本科入学　H30プログラム入学1b'!AZ48</f>
        <v>0</v>
      </c>
      <c r="BA55" s="327">
        <f>COUNTIF(BA7:BA52,"●")+'（E）H27以降本科入学　H30プログラム入学1b'!BA48</f>
        <v>0</v>
      </c>
      <c r="BB55" s="352">
        <f>COUNTIF(BB7:BB52,"●")+'（E）H27以降本科入学　H30プログラム入学1b'!BB48</f>
        <v>0</v>
      </c>
      <c r="BC55" s="1116">
        <f>SUM(BC7:BC52)+'（E）H27以降本科入学　H30プログラム入学1b'!BC48</f>
        <v>0</v>
      </c>
      <c r="BD55" s="391">
        <f>SUM(BD7:BD52)+'（E）H27以降本科入学　H30プログラム入学1b'!BD48</f>
        <v>0</v>
      </c>
      <c r="BE55" s="392">
        <f>SUM(BE7:BE52)+'（E）H27以降本科入学　H30プログラム入学1b'!BE48</f>
        <v>0</v>
      </c>
      <c r="BF55" s="393">
        <f>SUM(BF7:BF52)+'（E）H27以降本科入学　H30プログラム入学1b'!BF48</f>
        <v>0</v>
      </c>
      <c r="BG55" s="195"/>
      <c r="BH55" s="422">
        <f t="shared" ref="BH55:BM55" si="19">SUM(BH7:BH52)</f>
        <v>0</v>
      </c>
      <c r="BI55" s="423">
        <f t="shared" si="19"/>
        <v>0</v>
      </c>
      <c r="BJ55" s="424">
        <f t="shared" si="19"/>
        <v>0</v>
      </c>
      <c r="BK55" s="425">
        <f t="shared" si="19"/>
        <v>0</v>
      </c>
      <c r="BL55" s="423">
        <f t="shared" si="19"/>
        <v>0</v>
      </c>
      <c r="BM55" s="426">
        <f t="shared" si="19"/>
        <v>0</v>
      </c>
      <c r="BN55" s="195"/>
    </row>
    <row r="56" spans="1:67" s="396" customFormat="1" ht="21.95" customHeight="1" thickBot="1">
      <c r="A56" s="204"/>
      <c r="B56" s="389"/>
      <c r="C56" s="389"/>
      <c r="D56" s="390"/>
      <c r="E56" s="390"/>
      <c r="F56" s="211"/>
      <c r="G56" s="1102"/>
      <c r="H56" s="1102"/>
      <c r="I56" s="1102"/>
      <c r="J56" s="1102"/>
      <c r="K56" s="1102"/>
      <c r="L56" s="1102"/>
      <c r="M56" s="1102"/>
      <c r="N56" s="1102"/>
      <c r="O56" s="1102"/>
      <c r="P56" s="1102"/>
      <c r="Q56" s="1102"/>
      <c r="R56" s="1102"/>
      <c r="S56" s="395"/>
      <c r="T56" s="1103">
        <f>T55+U55+V55</f>
        <v>0</v>
      </c>
      <c r="U56" s="1104"/>
      <c r="V56" s="1105"/>
      <c r="W56" s="2"/>
      <c r="X56" s="2"/>
      <c r="Y56" s="395"/>
      <c r="Z56" s="395"/>
      <c r="AA56" s="395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 s="1111"/>
      <c r="AS56" s="1113"/>
      <c r="AT56" s="1108"/>
      <c r="AU56" s="1108"/>
      <c r="AV56" s="1108"/>
      <c r="AW56" s="1115"/>
      <c r="AX56" s="1015">
        <f>SUM(AX55:BB55)</f>
        <v>0</v>
      </c>
      <c r="AY56" s="1016"/>
      <c r="AZ56" s="1016"/>
      <c r="BA56" s="1016"/>
      <c r="BB56" s="1017"/>
      <c r="BC56" s="1117"/>
      <c r="BD56" s="1118">
        <f>BD55+BE55+BF55</f>
        <v>0</v>
      </c>
      <c r="BE56" s="1119"/>
      <c r="BF56" s="1120"/>
      <c r="BG56" s="204"/>
      <c r="BH56" s="1121">
        <f>SUM(BH55:BM55)</f>
        <v>0</v>
      </c>
      <c r="BI56" s="1077"/>
      <c r="BJ56" s="1077"/>
      <c r="BK56" s="1077"/>
      <c r="BL56" s="1077"/>
      <c r="BM56" s="1078"/>
      <c r="BN56" s="204"/>
    </row>
    <row r="57" spans="1:67" ht="11.1" customHeight="1">
      <c r="A57" s="195"/>
      <c r="B57" s="195"/>
      <c r="C57" s="195"/>
      <c r="D57" s="212"/>
      <c r="E57" s="212"/>
      <c r="F57" s="195"/>
      <c r="G57" s="195"/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212"/>
      <c r="S57" s="212"/>
      <c r="T57" s="212"/>
      <c r="U57" s="212"/>
      <c r="V57" s="213"/>
      <c r="W57" s="212"/>
      <c r="X57" s="212"/>
      <c r="Y57" s="195"/>
      <c r="Z57" s="195"/>
      <c r="AA57" s="195"/>
      <c r="AB57" s="195"/>
      <c r="AC57" s="195"/>
      <c r="AD57" s="195"/>
      <c r="AE57" s="195"/>
      <c r="AF57" s="195"/>
      <c r="AG57" s="195"/>
      <c r="AH57" s="195"/>
      <c r="AI57" s="195"/>
      <c r="AJ57" s="195"/>
      <c r="AK57" s="195"/>
      <c r="AL57" s="195"/>
      <c r="AM57" s="195"/>
      <c r="AN57" s="212"/>
      <c r="AO57" s="212"/>
      <c r="AP57" s="212"/>
      <c r="AQ57" s="192"/>
      <c r="AR57" s="192"/>
      <c r="AS57" s="192"/>
      <c r="AT57" s="192"/>
      <c r="AU57" s="192"/>
      <c r="AV57" s="192"/>
      <c r="AW57" s="192"/>
      <c r="AX57" s="192"/>
      <c r="AY57" s="192"/>
      <c r="AZ57" s="195"/>
      <c r="BA57" s="195"/>
      <c r="BB57" s="195"/>
      <c r="BC57" s="212"/>
      <c r="BD57" s="192"/>
      <c r="BE57" s="192"/>
      <c r="BF57" s="192"/>
      <c r="BG57" s="195"/>
      <c r="BH57" s="192"/>
      <c r="BI57" s="192"/>
      <c r="BJ57" s="192"/>
      <c r="BK57" s="192"/>
      <c r="BL57" s="192"/>
      <c r="BM57" s="195"/>
      <c r="BN57" s="195"/>
    </row>
    <row r="58" spans="1:67" ht="15" customHeight="1" thickBot="1">
      <c r="AR58" s="2"/>
      <c r="AZ58" s="196"/>
      <c r="BC58" s="395"/>
      <c r="BD58" s="2"/>
      <c r="BG58" s="196"/>
      <c r="BH58" s="2"/>
      <c r="BM58" s="196"/>
    </row>
    <row r="59" spans="1:67" ht="21.95" customHeight="1">
      <c r="A59"/>
      <c r="B59" s="211"/>
      <c r="C59" s="211"/>
      <c r="D59" s="390"/>
      <c r="E59" s="390"/>
      <c r="F59" s="211"/>
      <c r="G59" s="397"/>
      <c r="H59" s="397"/>
      <c r="I59" s="397"/>
      <c r="J59" s="397"/>
      <c r="K59" s="397"/>
      <c r="L59" s="397"/>
      <c r="M59" s="397"/>
      <c r="N59" s="397"/>
      <c r="O59" s="397"/>
      <c r="P59" s="397"/>
      <c r="Q59" s="397"/>
      <c r="R59" s="397"/>
      <c r="S59" s="390"/>
      <c r="T59" s="398" t="str">
        <f>IF(T55&gt;=250,"合","-")</f>
        <v>-</v>
      </c>
      <c r="U59" s="399" t="str">
        <f>IF(U55&gt;=250,"合","-")</f>
        <v>-</v>
      </c>
      <c r="V59" s="400" t="str">
        <f>IF(V55&gt;=900,"合","-")</f>
        <v>-</v>
      </c>
      <c r="W59" s="390"/>
      <c r="X59" s="390"/>
      <c r="Y59" s="211"/>
      <c r="Z59" s="211"/>
      <c r="AA59" s="211"/>
      <c r="AB59" s="211"/>
      <c r="AC59" s="211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 s="1133" t="s">
        <v>49</v>
      </c>
      <c r="AR59" s="1136" t="str">
        <f>IF(AR55&gt;=45,"合","-")</f>
        <v>-</v>
      </c>
      <c r="AS59" s="1138" t="str">
        <f>IF(AS55&gt;=1,"合","-")</f>
        <v>-</v>
      </c>
      <c r="AT59" s="1140" t="str">
        <f>IF(AT55&gt;=1,"合","-")</f>
        <v>-</v>
      </c>
      <c r="AU59" s="1140" t="str">
        <f>IF(AU55&gt;=1,"合","-")</f>
        <v>-</v>
      </c>
      <c r="AV59" s="1140" t="str">
        <f>IF(AV55&gt;=2,"合","-")</f>
        <v>-</v>
      </c>
      <c r="AW59" s="1178" t="str">
        <f>IF(AW55&gt;=4,"合","-")</f>
        <v>-</v>
      </c>
      <c r="AX59" s="401" t="str">
        <f>IF(AX55&gt;=1,"合","-")</f>
        <v>-</v>
      </c>
      <c r="AY59" s="402" t="str">
        <f>IF(AY55&gt;=1,"合","-")</f>
        <v>-</v>
      </c>
      <c r="AZ59" s="402" t="str">
        <f>IF(AZ55&gt;=1,"合","-")</f>
        <v>-</v>
      </c>
      <c r="BA59" s="402" t="str">
        <f>IF(BA55&gt;=1,"合","-")</f>
        <v>-</v>
      </c>
      <c r="BB59" s="403" t="str">
        <f>IF(BB55&gt;=1,"合","-")</f>
        <v>-</v>
      </c>
      <c r="BC59" s="1122" t="str">
        <f>IF(BC55&gt;=124,"合","-")</f>
        <v>-</v>
      </c>
      <c r="BD59" s="404" t="str">
        <f>IF(BD55&gt;=250,"合","-")</f>
        <v>-</v>
      </c>
      <c r="BE59" s="405" t="str">
        <f>IF(BE55&gt;=250,"合","-")</f>
        <v>-</v>
      </c>
      <c r="BF59" s="406" t="str">
        <f>IF(BF55&gt;=900,"合","-")</f>
        <v>-</v>
      </c>
      <c r="BG59"/>
      <c r="BH59" s="427" t="str">
        <f>IF(BH55&gt;=2,"合","-")</f>
        <v>-</v>
      </c>
      <c r="BI59" s="402" t="str">
        <f>IF(BI55&gt;=4,"合","-")</f>
        <v>-</v>
      </c>
      <c r="BJ59" s="402" t="str">
        <f>IF(BJ55&gt;=28,"合","-")</f>
        <v>-</v>
      </c>
      <c r="BK59" s="401" t="str">
        <f>IF(BK55&gt;=4,"合","-")</f>
        <v>-</v>
      </c>
      <c r="BL59" s="402" t="str">
        <f>IF(BL55&gt;=4,"合","-")</f>
        <v>-</v>
      </c>
      <c r="BM59" s="403" t="str">
        <f>IF(BM55&gt;=10,"合","-")</f>
        <v>-</v>
      </c>
      <c r="BN59"/>
    </row>
    <row r="60" spans="1:67" ht="21.95" customHeight="1" thickBot="1">
      <c r="A60"/>
      <c r="B60" s="211"/>
      <c r="C60" s="211"/>
      <c r="D60" s="390"/>
      <c r="E60" s="390"/>
      <c r="F60" s="211"/>
      <c r="G60" s="397"/>
      <c r="H60" s="397"/>
      <c r="I60" s="397"/>
      <c r="J60" s="397"/>
      <c r="K60" s="397"/>
      <c r="L60" s="397"/>
      <c r="M60" s="397"/>
      <c r="N60" s="397"/>
      <c r="O60" s="397"/>
      <c r="P60" s="397"/>
      <c r="Q60" s="397"/>
      <c r="R60" s="397"/>
      <c r="S60" s="390"/>
      <c r="T60" s="1127" t="str">
        <f>IF(T56&gt;=1600,"合","-")</f>
        <v>-</v>
      </c>
      <c r="U60" s="1128"/>
      <c r="V60" s="1129"/>
      <c r="W60" s="390"/>
      <c r="X60" s="390"/>
      <c r="Y60" s="211"/>
      <c r="Z60" s="211"/>
      <c r="AA60" s="211"/>
      <c r="AB60" s="2"/>
      <c r="AC60" s="2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 s="1134"/>
      <c r="AR60" s="1137"/>
      <c r="AS60" s="1139"/>
      <c r="AT60" s="1141"/>
      <c r="AU60" s="1141"/>
      <c r="AV60" s="1141"/>
      <c r="AW60" s="1179"/>
      <c r="AX60" s="1130" t="str">
        <f>IF(AX56&gt;=6,"合","-")</f>
        <v>-</v>
      </c>
      <c r="AY60" s="1131"/>
      <c r="AZ60" s="1131"/>
      <c r="BA60" s="1131"/>
      <c r="BB60" s="1132"/>
      <c r="BC60" s="1123"/>
      <c r="BD60" s="1142" t="str">
        <f>IF(BD56&gt;=1600,"合","-")</f>
        <v>-</v>
      </c>
      <c r="BE60" s="1143"/>
      <c r="BF60" s="1144"/>
      <c r="BG60"/>
      <c r="BH60" s="1145" t="str">
        <f>IF(BH56&gt;=62,"合","-")</f>
        <v>-</v>
      </c>
      <c r="BI60" s="1146"/>
      <c r="BJ60" s="1146"/>
      <c r="BK60" s="1146"/>
      <c r="BL60" s="1146"/>
      <c r="BM60" s="1147"/>
      <c r="BN60"/>
    </row>
    <row r="61" spans="1:67" ht="30.9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 s="1134"/>
      <c r="AR61" s="1148" t="s">
        <v>148</v>
      </c>
      <c r="AS61" s="1149"/>
      <c r="AT61" s="1149"/>
      <c r="AU61" s="1149"/>
      <c r="AV61" s="1149"/>
      <c r="AW61" s="1149"/>
      <c r="AX61" s="1149"/>
      <c r="AY61" s="1149"/>
      <c r="AZ61" s="1149"/>
      <c r="BA61" s="1149"/>
      <c r="BB61" s="1150"/>
      <c r="BC61" s="1151" t="s">
        <v>48</v>
      </c>
      <c r="BD61" s="1154" t="s">
        <v>187</v>
      </c>
      <c r="BE61" s="1155"/>
      <c r="BF61" s="1156"/>
      <c r="BG61"/>
      <c r="BH61"/>
      <c r="BI61"/>
      <c r="BJ61"/>
      <c r="BK61"/>
      <c r="BL61"/>
      <c r="BM61"/>
      <c r="BN61"/>
      <c r="BO61"/>
    </row>
    <row r="62" spans="1:67" ht="21.95" customHeight="1">
      <c r="AQ62" s="1134"/>
      <c r="AR62" s="1157" t="s">
        <v>286</v>
      </c>
      <c r="AS62" s="1159" t="s">
        <v>225</v>
      </c>
      <c r="AT62" s="1160"/>
      <c r="AU62" s="1160"/>
      <c r="AV62" s="1124" t="s">
        <v>226</v>
      </c>
      <c r="AW62" s="1124" t="s">
        <v>227</v>
      </c>
      <c r="AX62" s="1162" t="s">
        <v>76</v>
      </c>
      <c r="AY62" s="1162"/>
      <c r="AZ62" s="1162"/>
      <c r="BA62" s="1162"/>
      <c r="BB62" s="1165"/>
      <c r="BC62" s="1152"/>
      <c r="BD62" s="1168" t="s">
        <v>90</v>
      </c>
      <c r="BE62" s="1169" t="s">
        <v>90</v>
      </c>
      <c r="BF62" s="1170" t="s">
        <v>105</v>
      </c>
      <c r="BG62" s="196"/>
      <c r="BH62" s="2"/>
      <c r="BM62" s="196"/>
    </row>
    <row r="63" spans="1:67" ht="21.95" customHeight="1">
      <c r="AQ63" s="1134"/>
      <c r="AR63" s="1157"/>
      <c r="AS63" s="1161"/>
      <c r="AT63" s="1162"/>
      <c r="AU63" s="1162"/>
      <c r="AV63" s="1125"/>
      <c r="AW63" s="1125"/>
      <c r="AX63" s="1166"/>
      <c r="AY63" s="1166"/>
      <c r="AZ63" s="1166"/>
      <c r="BA63" s="1166"/>
      <c r="BB63" s="1167"/>
      <c r="BC63" s="1152"/>
      <c r="BD63" s="1168"/>
      <c r="BE63" s="1169"/>
      <c r="BF63" s="1170"/>
      <c r="BG63" s="196"/>
      <c r="BH63" s="2"/>
      <c r="BM63" s="196"/>
    </row>
    <row r="64" spans="1:67" ht="21.95" customHeight="1">
      <c r="AQ64" s="1134"/>
      <c r="AR64" s="1157"/>
      <c r="AS64" s="1161"/>
      <c r="AT64" s="1162"/>
      <c r="AU64" s="1162"/>
      <c r="AV64" s="1125"/>
      <c r="AW64" s="1125"/>
      <c r="AX64" s="1171" t="s">
        <v>101</v>
      </c>
      <c r="AY64" s="1171"/>
      <c r="AZ64" s="1171"/>
      <c r="BA64" s="1171"/>
      <c r="BB64" s="1172"/>
      <c r="BC64" s="1152"/>
      <c r="BD64" s="1168"/>
      <c r="BE64" s="1169"/>
      <c r="BF64" s="1170"/>
      <c r="BG64" s="196"/>
      <c r="BH64" s="2"/>
      <c r="BM64" s="196"/>
    </row>
    <row r="65" spans="43:65" ht="21.95" customHeight="1" thickBot="1">
      <c r="AQ65" s="1135"/>
      <c r="AR65" s="1158"/>
      <c r="AS65" s="1163"/>
      <c r="AT65" s="1164"/>
      <c r="AU65" s="1164"/>
      <c r="AV65" s="1126"/>
      <c r="AW65" s="1126"/>
      <c r="AX65" s="1173"/>
      <c r="AY65" s="1173"/>
      <c r="AZ65" s="1173"/>
      <c r="BA65" s="1173"/>
      <c r="BB65" s="1174"/>
      <c r="BC65" s="1153"/>
      <c r="BD65" s="1175" t="s">
        <v>77</v>
      </c>
      <c r="BE65" s="1176"/>
      <c r="BF65" s="1177"/>
      <c r="BG65" s="196"/>
      <c r="BH65" s="2"/>
      <c r="BM65" s="196"/>
    </row>
    <row r="66" spans="43:65" ht="15" customHeight="1">
      <c r="BD66" s="395"/>
    </row>
    <row r="67" spans="43:65" ht="15" customHeight="1">
      <c r="BD67" s="395"/>
    </row>
    <row r="68" spans="43:65" ht="15" customHeight="1">
      <c r="BD68" s="395"/>
    </row>
    <row r="69" spans="43:65" ht="15" customHeight="1">
      <c r="BD69" s="395"/>
    </row>
    <row r="70" spans="43:65" ht="15" customHeight="1">
      <c r="BD70" s="395"/>
    </row>
    <row r="71" spans="43:65" ht="15" customHeight="1">
      <c r="BD71" s="395"/>
    </row>
    <row r="72" spans="43:65" ht="15" customHeight="1">
      <c r="BD72" s="395"/>
    </row>
    <row r="73" spans="43:65" ht="15" customHeight="1">
      <c r="BD73" s="395"/>
    </row>
  </sheetData>
  <mergeCells count="91">
    <mergeCell ref="BD60:BF60"/>
    <mergeCell ref="BH60:BM60"/>
    <mergeCell ref="AR61:BB61"/>
    <mergeCell ref="BC61:BC65"/>
    <mergeCell ref="BD61:BF61"/>
    <mergeCell ref="AR62:AR65"/>
    <mergeCell ref="AS62:AU65"/>
    <mergeCell ref="AV62:AV65"/>
    <mergeCell ref="AX62:BB63"/>
    <mergeCell ref="BD62:BD64"/>
    <mergeCell ref="BE62:BE64"/>
    <mergeCell ref="BF62:BF64"/>
    <mergeCell ref="AX64:BB65"/>
    <mergeCell ref="BD65:BF65"/>
    <mergeCell ref="AV59:AV60"/>
    <mergeCell ref="AW59:AW60"/>
    <mergeCell ref="BC59:BC60"/>
    <mergeCell ref="AW62:AW65"/>
    <mergeCell ref="T60:V60"/>
    <mergeCell ref="AX60:BB60"/>
    <mergeCell ref="AQ59:AQ65"/>
    <mergeCell ref="AR59:AR60"/>
    <mergeCell ref="AS59:AS60"/>
    <mergeCell ref="AU59:AU60"/>
    <mergeCell ref="AT59:AT60"/>
    <mergeCell ref="BH54:BJ54"/>
    <mergeCell ref="AT55:AT56"/>
    <mergeCell ref="BK54:BM54"/>
    <mergeCell ref="AR55:AR56"/>
    <mergeCell ref="AS55:AS56"/>
    <mergeCell ref="AU55:AU56"/>
    <mergeCell ref="AV55:AV56"/>
    <mergeCell ref="AW55:AW56"/>
    <mergeCell ref="BC55:BC56"/>
    <mergeCell ref="AX56:BB56"/>
    <mergeCell ref="BD54:BF54"/>
    <mergeCell ref="BD56:BF56"/>
    <mergeCell ref="BH56:BM56"/>
    <mergeCell ref="D4:E6"/>
    <mergeCell ref="G54:R56"/>
    <mergeCell ref="T54:V54"/>
    <mergeCell ref="AR54:BB54"/>
    <mergeCell ref="T56:V56"/>
    <mergeCell ref="BK6:BM6"/>
    <mergeCell ref="K15:L15"/>
    <mergeCell ref="E16:E23"/>
    <mergeCell ref="C24:C52"/>
    <mergeCell ref="AR5:AR6"/>
    <mergeCell ref="AS5:AW5"/>
    <mergeCell ref="P6:R6"/>
    <mergeCell ref="T6:V6"/>
    <mergeCell ref="I28:J28"/>
    <mergeCell ref="E32:E52"/>
    <mergeCell ref="B7:C13"/>
    <mergeCell ref="E8:E13"/>
    <mergeCell ref="B14:B52"/>
    <mergeCell ref="C14:C22"/>
    <mergeCell ref="E14:E15"/>
    <mergeCell ref="B4:C6"/>
    <mergeCell ref="G1:L1"/>
    <mergeCell ref="BH4:BM4"/>
    <mergeCell ref="I5:J5"/>
    <mergeCell ref="K5:L5"/>
    <mergeCell ref="S5:S6"/>
    <mergeCell ref="Y5:Z5"/>
    <mergeCell ref="AA5:AD5"/>
    <mergeCell ref="AE5:AI5"/>
    <mergeCell ref="AJ5:AL5"/>
    <mergeCell ref="N4:N5"/>
    <mergeCell ref="O4:O6"/>
    <mergeCell ref="P4:V4"/>
    <mergeCell ref="W4:W6"/>
    <mergeCell ref="Y4:AL4"/>
    <mergeCell ref="AO4:AP4"/>
    <mergeCell ref="BH6:BJ6"/>
    <mergeCell ref="P1:W1"/>
    <mergeCell ref="Y1:BG1"/>
    <mergeCell ref="AN5:AN6"/>
    <mergeCell ref="AP5:AP6"/>
    <mergeCell ref="M4:M5"/>
    <mergeCell ref="AR4:BB4"/>
    <mergeCell ref="BD4:BF4"/>
    <mergeCell ref="AX5:BB5"/>
    <mergeCell ref="BD6:BF6"/>
    <mergeCell ref="B3:Q3"/>
    <mergeCell ref="R3:W3"/>
    <mergeCell ref="B1:C1"/>
    <mergeCell ref="G4:G6"/>
    <mergeCell ref="H4:H6"/>
    <mergeCell ref="I4:L4"/>
    <mergeCell ref="D1:E1"/>
  </mergeCells>
  <phoneticPr fontId="3"/>
  <conditionalFormatting sqref="AP67 AP53:AP63 AO7:AO29 AO31:AO52">
    <cfRule type="cellIs" dxfId="3" priority="2" stopIfTrue="1" operator="notBetween">
      <formula>100</formula>
      <formula>0</formula>
    </cfRule>
  </conditionalFormatting>
  <conditionalFormatting sqref="AO30">
    <cfRule type="cellIs" dxfId="2" priority="1" stopIfTrue="1" operator="notBetween">
      <formula>100</formula>
      <formula>0</formula>
    </cfRule>
  </conditionalFormatting>
  <printOptions horizontalCentered="1"/>
  <pageMargins left="0.79000000000000015" right="0.79000000000000015" top="0.79000000000000015" bottom="0.79000000000000015" header="0.39000000000000007" footer="0.39000000000000007"/>
  <pageSetup paperSize="9" scale="66" orientation="portrait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72"/>
  <sheetViews>
    <sheetView showGridLines="0" zoomScale="80" zoomScaleNormal="80" workbookViewId="0">
      <selection activeCell="AV18" sqref="AV18"/>
    </sheetView>
  </sheetViews>
  <sheetFormatPr defaultColWidth="10.625" defaultRowHeight="15" customHeight="1"/>
  <cols>
    <col min="1" max="1" width="1.875" style="196" customWidth="1"/>
    <col min="2" max="3" width="2.875" style="196" customWidth="1"/>
    <col min="4" max="4" width="5.125" style="407" customWidth="1"/>
    <col min="5" max="5" width="3.625" style="407" customWidth="1"/>
    <col min="6" max="6" width="0.625" style="196" customWidth="1"/>
    <col min="7" max="7" width="21.875" style="196" customWidth="1"/>
    <col min="8" max="12" width="3.625" style="407" customWidth="1"/>
    <col min="13" max="18" width="5.875" style="407" customWidth="1"/>
    <col min="19" max="19" width="7.375" style="407" customWidth="1"/>
    <col min="20" max="21" width="5.875" style="407" customWidth="1"/>
    <col min="22" max="22" width="5.875" style="408" customWidth="1"/>
    <col min="23" max="23" width="5.125" style="407" customWidth="1"/>
    <col min="24" max="24" width="1.5" style="407" customWidth="1"/>
    <col min="25" max="39" width="3.625" style="196" customWidth="1"/>
    <col min="40" max="40" width="9" style="407" customWidth="1"/>
    <col min="41" max="42" width="7.375" style="407" customWidth="1"/>
    <col min="43" max="43" width="7.375" style="2" customWidth="1"/>
    <col min="44" max="44" width="3.375" style="196" customWidth="1"/>
    <col min="45" max="52" width="3.375" style="2" customWidth="1"/>
    <col min="53" max="55" width="3.375" style="196" customWidth="1"/>
    <col min="56" max="56" width="7.375" style="396" customWidth="1"/>
    <col min="57" max="59" width="7.375" style="2" customWidth="1"/>
    <col min="60" max="60" width="3" style="196" customWidth="1"/>
    <col min="61" max="65" width="3.625" style="2" customWidth="1"/>
    <col min="66" max="66" width="3.625" style="196" customWidth="1"/>
    <col min="67" max="67" width="1.875" style="196" customWidth="1"/>
    <col min="68" max="16384" width="10.625" style="196"/>
  </cols>
  <sheetData>
    <row r="1" spans="1:66" ht="35.1" customHeight="1">
      <c r="B1" s="825" t="s">
        <v>106</v>
      </c>
      <c r="C1" s="825"/>
      <c r="D1" s="827"/>
      <c r="E1" s="828"/>
      <c r="F1" s="3"/>
      <c r="G1" s="829" t="s">
        <v>134</v>
      </c>
      <c r="H1" s="830"/>
      <c r="I1" s="830"/>
      <c r="J1" s="830"/>
      <c r="K1" s="830"/>
      <c r="L1" s="831"/>
      <c r="M1" s="164"/>
      <c r="N1" s="164"/>
      <c r="O1" s="165"/>
      <c r="P1" s="832" t="s">
        <v>261</v>
      </c>
      <c r="Q1" s="832"/>
      <c r="R1" s="832"/>
      <c r="S1" s="832"/>
      <c r="T1" s="832"/>
      <c r="U1" s="832"/>
      <c r="V1" s="832"/>
      <c r="W1" s="832"/>
      <c r="X1" s="209"/>
      <c r="Y1" s="833" t="s">
        <v>228</v>
      </c>
      <c r="Z1" s="833"/>
      <c r="AA1" s="833"/>
      <c r="AB1" s="833"/>
      <c r="AC1" s="833"/>
      <c r="AD1" s="833"/>
      <c r="AE1" s="833"/>
      <c r="AF1" s="833"/>
      <c r="AG1" s="833"/>
      <c r="AH1" s="833"/>
      <c r="AI1" s="833"/>
      <c r="AJ1" s="833"/>
      <c r="AK1" s="833"/>
      <c r="AL1" s="833"/>
      <c r="AM1" s="833"/>
      <c r="AN1" s="833"/>
      <c r="AO1" s="833"/>
      <c r="AP1" s="833"/>
      <c r="AQ1" s="833"/>
      <c r="AR1" s="833"/>
      <c r="AS1" s="833"/>
      <c r="AT1" s="833"/>
      <c r="AU1" s="833"/>
      <c r="AV1" s="833"/>
      <c r="AW1" s="833"/>
      <c r="AX1" s="833"/>
      <c r="AY1" s="833"/>
      <c r="AZ1" s="833"/>
      <c r="BA1" s="833"/>
      <c r="BB1" s="833"/>
      <c r="BC1" s="833"/>
      <c r="BD1" s="833"/>
      <c r="BE1" s="833"/>
      <c r="BF1" s="833"/>
      <c r="BG1" s="833"/>
      <c r="BN1" s="211"/>
    </row>
    <row r="2" spans="1:66" ht="11.1" customHeight="1">
      <c r="A2" s="195"/>
      <c r="B2" s="195"/>
      <c r="C2" s="195"/>
      <c r="D2" s="212"/>
      <c r="E2" s="212"/>
      <c r="F2" s="195"/>
      <c r="G2" s="195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3"/>
      <c r="W2" s="212"/>
      <c r="X2" s="212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212"/>
      <c r="AO2" s="212"/>
      <c r="AP2" s="212"/>
      <c r="AQ2" s="192"/>
      <c r="AR2" s="195"/>
      <c r="AS2" s="192"/>
      <c r="AT2" s="192"/>
      <c r="AU2" s="192"/>
      <c r="AV2" s="192"/>
      <c r="AW2" s="192"/>
      <c r="AX2" s="192"/>
      <c r="AY2" s="192"/>
      <c r="AZ2" s="192"/>
      <c r="BA2" s="195"/>
      <c r="BB2" s="195"/>
      <c r="BC2" s="195"/>
      <c r="BD2" s="204"/>
      <c r="BE2" s="192"/>
      <c r="BF2" s="192"/>
      <c r="BG2" s="192"/>
      <c r="BH2" s="195"/>
      <c r="BI2" s="192"/>
      <c r="BJ2" s="192"/>
      <c r="BK2" s="192"/>
      <c r="BL2" s="192"/>
      <c r="BM2" s="192"/>
      <c r="BN2" s="195"/>
    </row>
    <row r="3" spans="1:66" ht="33" customHeight="1" thickBot="1">
      <c r="A3" s="195"/>
      <c r="B3" s="1031" t="s">
        <v>269</v>
      </c>
      <c r="C3" s="1031"/>
      <c r="D3" s="1031"/>
      <c r="E3" s="1031"/>
      <c r="F3" s="1031"/>
      <c r="G3" s="1031"/>
      <c r="H3" s="1031"/>
      <c r="I3" s="1031"/>
      <c r="J3" s="1031"/>
      <c r="K3" s="1031"/>
      <c r="L3" s="1031"/>
      <c r="M3" s="1031"/>
      <c r="N3" s="1031"/>
      <c r="O3" s="1031"/>
      <c r="P3" s="1031"/>
      <c r="Q3" s="1031"/>
      <c r="R3" s="835" t="s">
        <v>284</v>
      </c>
      <c r="S3" s="835"/>
      <c r="T3" s="835"/>
      <c r="U3" s="835"/>
      <c r="V3" s="835"/>
      <c r="W3" s="835"/>
      <c r="X3" s="209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09"/>
      <c r="AN3" s="209"/>
      <c r="AO3" s="209"/>
      <c r="AP3" s="2"/>
      <c r="AQ3" s="211"/>
      <c r="AR3" s="2"/>
      <c r="AZ3" s="211"/>
      <c r="BA3" s="211"/>
      <c r="BB3" s="211"/>
      <c r="BC3" s="209"/>
      <c r="BD3" s="2"/>
      <c r="BG3" s="195"/>
      <c r="BH3" s="2"/>
      <c r="BM3" s="211"/>
      <c r="BN3" s="195"/>
    </row>
    <row r="4" spans="1:66" ht="35.1" customHeight="1">
      <c r="A4" s="195"/>
      <c r="B4" s="1094" t="s">
        <v>35</v>
      </c>
      <c r="C4" s="1095"/>
      <c r="D4" s="1098" t="s">
        <v>190</v>
      </c>
      <c r="E4" s="1099"/>
      <c r="F4" s="2"/>
      <c r="G4" s="1032" t="s">
        <v>46</v>
      </c>
      <c r="H4" s="1027" t="s">
        <v>47</v>
      </c>
      <c r="I4" s="1037" t="s">
        <v>152</v>
      </c>
      <c r="J4" s="842"/>
      <c r="K4" s="842"/>
      <c r="L4" s="1038"/>
      <c r="M4" s="1027" t="s">
        <v>183</v>
      </c>
      <c r="N4" s="1052" t="s">
        <v>184</v>
      </c>
      <c r="O4" s="1054" t="s">
        <v>107</v>
      </c>
      <c r="P4" s="1057" t="s">
        <v>38</v>
      </c>
      <c r="Q4" s="1058"/>
      <c r="R4" s="1058"/>
      <c r="S4" s="1058"/>
      <c r="T4" s="1058"/>
      <c r="U4" s="1058"/>
      <c r="V4" s="1059"/>
      <c r="W4" s="1054" t="s">
        <v>229</v>
      </c>
      <c r="X4" s="214"/>
      <c r="Y4" s="1060" t="s">
        <v>232</v>
      </c>
      <c r="Z4" s="901"/>
      <c r="AA4" s="901"/>
      <c r="AB4" s="901"/>
      <c r="AC4" s="901"/>
      <c r="AD4" s="901"/>
      <c r="AE4" s="901"/>
      <c r="AF4" s="901"/>
      <c r="AG4" s="901"/>
      <c r="AH4" s="901"/>
      <c r="AI4" s="901"/>
      <c r="AJ4" s="901"/>
      <c r="AK4" s="901"/>
      <c r="AL4" s="902"/>
      <c r="AM4" s="215"/>
      <c r="AN4" s="458"/>
      <c r="AO4" s="836" t="s">
        <v>68</v>
      </c>
      <c r="AP4" s="837"/>
      <c r="AQ4" s="211"/>
      <c r="AR4" s="841" t="s">
        <v>39</v>
      </c>
      <c r="AS4" s="842"/>
      <c r="AT4" s="842"/>
      <c r="AU4" s="842"/>
      <c r="AV4" s="842"/>
      <c r="AW4" s="842"/>
      <c r="AX4" s="842"/>
      <c r="AY4" s="842"/>
      <c r="AZ4" s="842"/>
      <c r="BA4" s="842"/>
      <c r="BB4" s="843"/>
      <c r="BC4" s="695"/>
      <c r="BD4" s="841" t="s">
        <v>222</v>
      </c>
      <c r="BE4" s="842"/>
      <c r="BF4" s="843"/>
      <c r="BG4" s="195"/>
      <c r="BH4" s="1039" t="s">
        <v>129</v>
      </c>
      <c r="BI4" s="1040"/>
      <c r="BJ4" s="1040"/>
      <c r="BK4" s="1040"/>
      <c r="BL4" s="1040"/>
      <c r="BM4" s="1041"/>
      <c r="BN4" s="195"/>
    </row>
    <row r="5" spans="1:66" ht="174" customHeight="1">
      <c r="A5" s="195"/>
      <c r="B5" s="1096"/>
      <c r="C5" s="1097"/>
      <c r="D5" s="1100"/>
      <c r="E5" s="1101"/>
      <c r="F5" s="2"/>
      <c r="G5" s="1033"/>
      <c r="H5" s="1035"/>
      <c r="I5" s="1042" t="s">
        <v>153</v>
      </c>
      <c r="J5" s="1043"/>
      <c r="K5" s="1042" t="s">
        <v>50</v>
      </c>
      <c r="L5" s="1043"/>
      <c r="M5" s="1028"/>
      <c r="N5" s="1053"/>
      <c r="O5" s="1055"/>
      <c r="P5" s="216" t="s">
        <v>145</v>
      </c>
      <c r="Q5" s="217" t="s">
        <v>69</v>
      </c>
      <c r="R5" s="218" t="s">
        <v>30</v>
      </c>
      <c r="S5" s="1044" t="s">
        <v>67</v>
      </c>
      <c r="T5" s="462" t="s">
        <v>74</v>
      </c>
      <c r="U5" s="460" t="s">
        <v>31</v>
      </c>
      <c r="V5" s="461" t="s">
        <v>32</v>
      </c>
      <c r="W5" s="1055"/>
      <c r="X5" s="214"/>
      <c r="Y5" s="1046" t="s">
        <v>37</v>
      </c>
      <c r="Z5" s="1047"/>
      <c r="AA5" s="1048" t="s">
        <v>92</v>
      </c>
      <c r="AB5" s="1049"/>
      <c r="AC5" s="1049"/>
      <c r="AD5" s="1047"/>
      <c r="AE5" s="1048" t="s">
        <v>93</v>
      </c>
      <c r="AF5" s="887"/>
      <c r="AG5" s="887"/>
      <c r="AH5" s="887"/>
      <c r="AI5" s="888"/>
      <c r="AJ5" s="1042" t="s">
        <v>91</v>
      </c>
      <c r="AK5" s="1050"/>
      <c r="AL5" s="1051"/>
      <c r="AM5" s="215"/>
      <c r="AN5" s="1025" t="s">
        <v>67</v>
      </c>
      <c r="AO5" s="690" t="s">
        <v>108</v>
      </c>
      <c r="AP5" s="852" t="s">
        <v>220</v>
      </c>
      <c r="AQ5" s="211"/>
      <c r="AR5" s="1074" t="s">
        <v>109</v>
      </c>
      <c r="AS5" s="1042" t="s">
        <v>110</v>
      </c>
      <c r="AT5" s="1050"/>
      <c r="AU5" s="1050"/>
      <c r="AV5" s="1050"/>
      <c r="AW5" s="1043"/>
      <c r="AX5" s="1029" t="s">
        <v>163</v>
      </c>
      <c r="AY5" s="1029"/>
      <c r="AZ5" s="1029"/>
      <c r="BA5" s="1029"/>
      <c r="BB5" s="1030"/>
      <c r="BC5" s="409" t="s">
        <v>111</v>
      </c>
      <c r="BD5" s="459" t="s">
        <v>74</v>
      </c>
      <c r="BE5" s="460" t="s">
        <v>31</v>
      </c>
      <c r="BF5" s="461" t="s">
        <v>32</v>
      </c>
      <c r="BG5" s="195"/>
      <c r="BH5" s="417" t="s">
        <v>43</v>
      </c>
      <c r="BI5" s="418" t="s">
        <v>44</v>
      </c>
      <c r="BJ5" s="419" t="s">
        <v>45</v>
      </c>
      <c r="BK5" s="420" t="s">
        <v>43</v>
      </c>
      <c r="BL5" s="418" t="s">
        <v>44</v>
      </c>
      <c r="BM5" s="421" t="s">
        <v>45</v>
      </c>
      <c r="BN5" s="195"/>
    </row>
    <row r="6" spans="1:66" ht="35.1" customHeight="1" thickBot="1">
      <c r="A6" s="195"/>
      <c r="B6" s="1096"/>
      <c r="C6" s="1097"/>
      <c r="D6" s="1100"/>
      <c r="E6" s="1101"/>
      <c r="F6" s="2"/>
      <c r="G6" s="1034"/>
      <c r="H6" s="1036"/>
      <c r="I6" s="428" t="s">
        <v>18</v>
      </c>
      <c r="J6" s="429" t="s">
        <v>20</v>
      </c>
      <c r="K6" s="428" t="s">
        <v>18</v>
      </c>
      <c r="L6" s="429" t="s">
        <v>20</v>
      </c>
      <c r="M6" s="219" t="s">
        <v>112</v>
      </c>
      <c r="N6" s="219" t="s">
        <v>112</v>
      </c>
      <c r="O6" s="1056"/>
      <c r="P6" s="847" t="s">
        <v>60</v>
      </c>
      <c r="Q6" s="848"/>
      <c r="R6" s="848"/>
      <c r="S6" s="1045"/>
      <c r="T6" s="1076" t="s">
        <v>185</v>
      </c>
      <c r="U6" s="1077"/>
      <c r="V6" s="1078"/>
      <c r="W6" s="1056"/>
      <c r="X6" s="214"/>
      <c r="Y6" s="220" t="s">
        <v>117</v>
      </c>
      <c r="Z6" s="694" t="s">
        <v>118</v>
      </c>
      <c r="AA6" s="692" t="s">
        <v>119</v>
      </c>
      <c r="AB6" s="693" t="s">
        <v>120</v>
      </c>
      <c r="AC6" s="693" t="s">
        <v>121</v>
      </c>
      <c r="AD6" s="694" t="s">
        <v>133</v>
      </c>
      <c r="AE6" s="692" t="s">
        <v>193</v>
      </c>
      <c r="AF6" s="693" t="s">
        <v>233</v>
      </c>
      <c r="AG6" s="693" t="s">
        <v>234</v>
      </c>
      <c r="AH6" s="693" t="s">
        <v>235</v>
      </c>
      <c r="AI6" s="694" t="s">
        <v>236</v>
      </c>
      <c r="AJ6" s="692" t="s">
        <v>194</v>
      </c>
      <c r="AK6" s="693" t="s">
        <v>195</v>
      </c>
      <c r="AL6" s="221" t="s">
        <v>196</v>
      </c>
      <c r="AM6" s="215"/>
      <c r="AN6" s="1026"/>
      <c r="AO6" s="691"/>
      <c r="AP6" s="853"/>
      <c r="AQ6" s="211"/>
      <c r="AR6" s="1075"/>
      <c r="AS6" s="222" t="s">
        <v>197</v>
      </c>
      <c r="AT6" s="223" t="s">
        <v>198</v>
      </c>
      <c r="AU6" s="224" t="s">
        <v>199</v>
      </c>
      <c r="AV6" s="224" t="s">
        <v>200</v>
      </c>
      <c r="AW6" s="224" t="s">
        <v>201</v>
      </c>
      <c r="AX6" s="225" t="s">
        <v>2</v>
      </c>
      <c r="AY6" s="223" t="s">
        <v>203</v>
      </c>
      <c r="AZ6" s="223" t="s">
        <v>61</v>
      </c>
      <c r="BA6" s="223" t="s">
        <v>62</v>
      </c>
      <c r="BB6" s="226" t="s">
        <v>204</v>
      </c>
      <c r="BC6" s="410"/>
      <c r="BD6" s="847" t="s">
        <v>224</v>
      </c>
      <c r="BE6" s="848"/>
      <c r="BF6" s="849"/>
      <c r="BG6" s="195"/>
      <c r="BH6" s="1061" t="s">
        <v>167</v>
      </c>
      <c r="BI6" s="1062"/>
      <c r="BJ6" s="1063"/>
      <c r="BK6" s="1064" t="s">
        <v>168</v>
      </c>
      <c r="BL6" s="1062"/>
      <c r="BM6" s="1065"/>
      <c r="BN6" s="195"/>
    </row>
    <row r="7" spans="1:66" s="251" customFormat="1" ht="15.95" customHeight="1">
      <c r="A7" s="227"/>
      <c r="B7" s="1083" t="s">
        <v>21</v>
      </c>
      <c r="C7" s="1084"/>
      <c r="D7" s="228" t="s">
        <v>136</v>
      </c>
      <c r="E7" s="82">
        <v>2</v>
      </c>
      <c r="F7" s="211"/>
      <c r="G7" s="229" t="s">
        <v>135</v>
      </c>
      <c r="H7" s="673">
        <f t="shared" ref="H7:H51" si="0">SUM(I7:L7)</f>
        <v>2</v>
      </c>
      <c r="I7" s="674" t="s">
        <v>254</v>
      </c>
      <c r="J7" s="675">
        <v>2</v>
      </c>
      <c r="K7" s="674"/>
      <c r="L7" s="675"/>
      <c r="M7" s="230">
        <f t="shared" ref="M7:M22" si="1">H7*15*1</f>
        <v>30</v>
      </c>
      <c r="N7" s="233">
        <f t="shared" ref="N7:N51" si="2">M7*45/60</f>
        <v>22.5</v>
      </c>
      <c r="O7" s="234" t="s">
        <v>137</v>
      </c>
      <c r="P7" s="22" t="s">
        <v>64</v>
      </c>
      <c r="Q7" s="25"/>
      <c r="R7" s="23" t="s">
        <v>63</v>
      </c>
      <c r="S7" s="235" t="s">
        <v>191</v>
      </c>
      <c r="T7" s="236" t="str">
        <f t="shared" ref="T7:T13" si="3">IF($W7="○",$N7,"")</f>
        <v/>
      </c>
      <c r="U7" s="237"/>
      <c r="V7" s="238"/>
      <c r="W7" s="239" t="str">
        <f t="shared" ref="W7:W51" si="4">IF(AO7&gt;=60,"○","")</f>
        <v/>
      </c>
      <c r="X7" s="240"/>
      <c r="Y7" s="22"/>
      <c r="Z7" s="23"/>
      <c r="AA7" s="24"/>
      <c r="AB7" s="25"/>
      <c r="AC7" s="25"/>
      <c r="AD7" s="23"/>
      <c r="AE7" s="24" t="s">
        <v>64</v>
      </c>
      <c r="AF7" s="25"/>
      <c r="AG7" s="25"/>
      <c r="AH7" s="25" t="s">
        <v>214</v>
      </c>
      <c r="AI7" s="23"/>
      <c r="AJ7" s="24"/>
      <c r="AK7" s="25"/>
      <c r="AL7" s="26"/>
      <c r="AM7" s="241"/>
      <c r="AN7" s="242" t="s">
        <v>191</v>
      </c>
      <c r="AO7" s="430"/>
      <c r="AP7" s="167">
        <f t="shared" ref="AP7:AP51" si="5">M7</f>
        <v>30</v>
      </c>
      <c r="AQ7" s="211"/>
      <c r="AR7" s="243" t="str">
        <f>IF(ISNUMBER($AO7),IF(AND($AO7&gt;=60,$AO7&lt;=100),"●",""),"")</f>
        <v/>
      </c>
      <c r="AS7" s="244"/>
      <c r="AT7" s="237"/>
      <c r="AU7" s="245"/>
      <c r="AV7" s="245"/>
      <c r="AW7" s="245"/>
      <c r="AX7" s="246"/>
      <c r="AY7" s="237"/>
      <c r="AZ7" s="237"/>
      <c r="BA7" s="237"/>
      <c r="BB7" s="247"/>
      <c r="BC7" s="411" t="str">
        <f t="shared" ref="BC7:BC51" si="6">IF(ISNUMBER($AO7),IF(AND($AO7&gt;=60,$AO7&lt;=100),$H7,""),"")</f>
        <v/>
      </c>
      <c r="BD7" s="248" t="str">
        <f>IF(ISNUMBER($AO7),IF(AND($AO7&gt;=60,$AO7&lt;=100),$AP7*45/60,""),"")</f>
        <v/>
      </c>
      <c r="BE7" s="237"/>
      <c r="BF7" s="238"/>
      <c r="BG7" s="227"/>
      <c r="BH7" s="249" t="str">
        <f>IF(ISNUMBER($AO7),IF(AND($AO7&gt;=60,$AO7&lt;=100),$H7,""),"")</f>
        <v/>
      </c>
      <c r="BI7" s="237"/>
      <c r="BJ7" s="250"/>
      <c r="BK7" s="246"/>
      <c r="BL7" s="237"/>
      <c r="BM7" s="247"/>
      <c r="BN7" s="227"/>
    </row>
    <row r="8" spans="1:66" s="251" customFormat="1" ht="15.95" customHeight="1">
      <c r="A8" s="227"/>
      <c r="B8" s="1085"/>
      <c r="C8" s="1086"/>
      <c r="D8" s="252" t="s">
        <v>102</v>
      </c>
      <c r="E8" s="1087" t="s">
        <v>13</v>
      </c>
      <c r="F8" s="211"/>
      <c r="G8" s="253" t="s">
        <v>27</v>
      </c>
      <c r="H8" s="676">
        <f t="shared" si="0"/>
        <v>2</v>
      </c>
      <c r="I8" s="677"/>
      <c r="J8" s="678"/>
      <c r="K8" s="677">
        <v>2</v>
      </c>
      <c r="L8" s="678"/>
      <c r="M8" s="254">
        <f t="shared" si="1"/>
        <v>30</v>
      </c>
      <c r="N8" s="255">
        <f t="shared" si="2"/>
        <v>22.5</v>
      </c>
      <c r="O8" s="256" t="s">
        <v>137</v>
      </c>
      <c r="P8" s="37" t="s">
        <v>64</v>
      </c>
      <c r="Q8" s="40"/>
      <c r="R8" s="257" t="s">
        <v>63</v>
      </c>
      <c r="S8" s="258" t="s">
        <v>191</v>
      </c>
      <c r="T8" s="259" t="str">
        <f t="shared" si="3"/>
        <v/>
      </c>
      <c r="U8" s="260"/>
      <c r="V8" s="261"/>
      <c r="W8" s="262" t="str">
        <f t="shared" si="4"/>
        <v/>
      </c>
      <c r="X8" s="240"/>
      <c r="Y8" s="37"/>
      <c r="Z8" s="38"/>
      <c r="AA8" s="39"/>
      <c r="AB8" s="40"/>
      <c r="AC8" s="40"/>
      <c r="AD8" s="38"/>
      <c r="AE8" s="39"/>
      <c r="AF8" s="40"/>
      <c r="AG8" s="40"/>
      <c r="AH8" s="40" t="s">
        <v>214</v>
      </c>
      <c r="AI8" s="38"/>
      <c r="AJ8" s="39"/>
      <c r="AK8" s="40"/>
      <c r="AL8" s="41"/>
      <c r="AM8" s="241"/>
      <c r="AN8" s="263" t="s">
        <v>191</v>
      </c>
      <c r="AO8" s="431"/>
      <c r="AP8" s="169">
        <f t="shared" si="5"/>
        <v>30</v>
      </c>
      <c r="AQ8" s="211"/>
      <c r="AR8" s="264" t="str">
        <f t="shared" ref="AR8:AR30" si="7">IF(ISNUMBER($AO8),IF(AND($AO8&gt;=60,$AO8&lt;=100),"●",""),"")</f>
        <v/>
      </c>
      <c r="AS8" s="265"/>
      <c r="AT8" s="260"/>
      <c r="AU8" s="266"/>
      <c r="AV8" s="266"/>
      <c r="AW8" s="266"/>
      <c r="AX8" s="267"/>
      <c r="AY8" s="260"/>
      <c r="AZ8" s="260"/>
      <c r="BA8" s="260"/>
      <c r="BB8" s="268"/>
      <c r="BC8" s="412" t="str">
        <f t="shared" si="6"/>
        <v/>
      </c>
      <c r="BD8" s="269" t="str">
        <f t="shared" ref="BD8:BE22" si="8">IF(ISNUMBER($AO8),IF(AND($AO8&gt;=60,$AO8&lt;=100),$AP8*45/60,""),"")</f>
        <v/>
      </c>
      <c r="BE8" s="260"/>
      <c r="BF8" s="261"/>
      <c r="BG8" s="227"/>
      <c r="BH8" s="270"/>
      <c r="BI8" s="271"/>
      <c r="BJ8" s="272"/>
      <c r="BK8" s="273" t="str">
        <f t="shared" ref="BK8:BK13" si="9">IF(ISNUMBER($AO8),IF(AND($AO8&gt;=60,$AO8&lt;=100),$H8,""),"")</f>
        <v/>
      </c>
      <c r="BL8" s="260"/>
      <c r="BM8" s="268"/>
      <c r="BN8" s="227"/>
    </row>
    <row r="9" spans="1:66" s="251" customFormat="1" ht="15.95" customHeight="1">
      <c r="A9" s="227"/>
      <c r="B9" s="1085"/>
      <c r="C9" s="1086"/>
      <c r="D9" s="252" t="s">
        <v>102</v>
      </c>
      <c r="E9" s="1088"/>
      <c r="F9" s="211"/>
      <c r="G9" s="253" t="s">
        <v>127</v>
      </c>
      <c r="H9" s="676">
        <f t="shared" si="0"/>
        <v>2</v>
      </c>
      <c r="I9" s="677"/>
      <c r="J9" s="678"/>
      <c r="K9" s="677">
        <v>2</v>
      </c>
      <c r="L9" s="678"/>
      <c r="M9" s="254">
        <f t="shared" si="1"/>
        <v>30</v>
      </c>
      <c r="N9" s="255">
        <f t="shared" si="2"/>
        <v>22.5</v>
      </c>
      <c r="O9" s="256" t="s">
        <v>137</v>
      </c>
      <c r="P9" s="37"/>
      <c r="Q9" s="40"/>
      <c r="R9" s="257" t="s">
        <v>63</v>
      </c>
      <c r="S9" s="258"/>
      <c r="T9" s="259" t="str">
        <f t="shared" si="3"/>
        <v/>
      </c>
      <c r="U9" s="260"/>
      <c r="V9" s="261"/>
      <c r="W9" s="262" t="str">
        <f t="shared" si="4"/>
        <v/>
      </c>
      <c r="X9" s="240"/>
      <c r="Y9" s="37"/>
      <c r="Z9" s="38"/>
      <c r="AA9" s="39"/>
      <c r="AB9" s="40"/>
      <c r="AC9" s="40"/>
      <c r="AD9" s="38"/>
      <c r="AE9" s="39"/>
      <c r="AF9" s="40" t="s">
        <v>0</v>
      </c>
      <c r="AG9" s="40"/>
      <c r="AH9" s="40"/>
      <c r="AI9" s="38"/>
      <c r="AJ9" s="39"/>
      <c r="AK9" s="40"/>
      <c r="AL9" s="41"/>
      <c r="AM9" s="241"/>
      <c r="AN9" s="263"/>
      <c r="AO9" s="431"/>
      <c r="AP9" s="169">
        <f t="shared" si="5"/>
        <v>30</v>
      </c>
      <c r="AQ9" s="211"/>
      <c r="AR9" s="274"/>
      <c r="AS9" s="265"/>
      <c r="AT9" s="260"/>
      <c r="AU9" s="266"/>
      <c r="AV9" s="266"/>
      <c r="AW9" s="266"/>
      <c r="AX9" s="267"/>
      <c r="AY9" s="260"/>
      <c r="AZ9" s="260"/>
      <c r="BA9" s="260"/>
      <c r="BB9" s="268"/>
      <c r="BC9" s="412" t="str">
        <f t="shared" si="6"/>
        <v/>
      </c>
      <c r="BD9" s="269" t="str">
        <f t="shared" si="8"/>
        <v/>
      </c>
      <c r="BE9" s="260"/>
      <c r="BF9" s="261"/>
      <c r="BG9" s="227"/>
      <c r="BH9" s="270"/>
      <c r="BI9" s="271"/>
      <c r="BJ9" s="272"/>
      <c r="BK9" s="273" t="str">
        <f t="shared" si="9"/>
        <v/>
      </c>
      <c r="BL9" s="260"/>
      <c r="BM9" s="268"/>
      <c r="BN9" s="227"/>
    </row>
    <row r="10" spans="1:66" s="251" customFormat="1" ht="15.95" customHeight="1">
      <c r="A10" s="227"/>
      <c r="B10" s="1085"/>
      <c r="C10" s="1086"/>
      <c r="D10" s="252" t="s">
        <v>102</v>
      </c>
      <c r="E10" s="1088"/>
      <c r="F10" s="211"/>
      <c r="G10" s="253" t="s">
        <v>103</v>
      </c>
      <c r="H10" s="676">
        <f t="shared" si="0"/>
        <v>2</v>
      </c>
      <c r="I10" s="677"/>
      <c r="J10" s="678">
        <v>2</v>
      </c>
      <c r="K10" s="677"/>
      <c r="L10" s="678"/>
      <c r="M10" s="254">
        <f t="shared" si="1"/>
        <v>30</v>
      </c>
      <c r="N10" s="255">
        <f t="shared" si="2"/>
        <v>22.5</v>
      </c>
      <c r="O10" s="256" t="s">
        <v>137</v>
      </c>
      <c r="P10" s="37" t="s">
        <v>64</v>
      </c>
      <c r="Q10" s="40"/>
      <c r="R10" s="257" t="s">
        <v>63</v>
      </c>
      <c r="S10" s="258" t="s">
        <v>191</v>
      </c>
      <c r="T10" s="275" t="str">
        <f t="shared" si="3"/>
        <v/>
      </c>
      <c r="U10" s="260"/>
      <c r="V10" s="261"/>
      <c r="W10" s="262" t="str">
        <f t="shared" si="4"/>
        <v/>
      </c>
      <c r="X10" s="276"/>
      <c r="Y10" s="37"/>
      <c r="Z10" s="38"/>
      <c r="AA10" s="39"/>
      <c r="AB10" s="40"/>
      <c r="AC10" s="40"/>
      <c r="AD10" s="38"/>
      <c r="AE10" s="39" t="s">
        <v>1</v>
      </c>
      <c r="AF10" s="40"/>
      <c r="AG10" s="40"/>
      <c r="AH10" s="40"/>
      <c r="AI10" s="38"/>
      <c r="AJ10" s="39" t="s">
        <v>0</v>
      </c>
      <c r="AK10" s="40"/>
      <c r="AL10" s="41"/>
      <c r="AM10" s="241"/>
      <c r="AN10" s="263" t="s">
        <v>191</v>
      </c>
      <c r="AO10" s="431"/>
      <c r="AP10" s="169">
        <f t="shared" si="5"/>
        <v>30</v>
      </c>
      <c r="AQ10" s="211"/>
      <c r="AR10" s="264" t="str">
        <f t="shared" si="7"/>
        <v/>
      </c>
      <c r="AS10" s="277"/>
      <c r="AT10" s="260"/>
      <c r="AU10" s="266"/>
      <c r="AV10" s="266"/>
      <c r="AW10" s="266"/>
      <c r="AX10" s="267"/>
      <c r="AY10" s="260"/>
      <c r="AZ10" s="260"/>
      <c r="BA10" s="260"/>
      <c r="BB10" s="268"/>
      <c r="BC10" s="412" t="str">
        <f t="shared" si="6"/>
        <v/>
      </c>
      <c r="BD10" s="278" t="str">
        <f t="shared" si="8"/>
        <v/>
      </c>
      <c r="BE10" s="260"/>
      <c r="BF10" s="261"/>
      <c r="BG10" s="227"/>
      <c r="BH10" s="270"/>
      <c r="BI10" s="260"/>
      <c r="BJ10" s="272"/>
      <c r="BK10" s="273" t="str">
        <f t="shared" si="9"/>
        <v/>
      </c>
      <c r="BL10" s="260"/>
      <c r="BM10" s="268"/>
      <c r="BN10" s="227"/>
    </row>
    <row r="11" spans="1:66" s="251" customFormat="1" ht="15.95" customHeight="1">
      <c r="A11" s="227"/>
      <c r="B11" s="1085"/>
      <c r="C11" s="1086"/>
      <c r="D11" s="252" t="s">
        <v>102</v>
      </c>
      <c r="E11" s="1088"/>
      <c r="F11" s="211"/>
      <c r="G11" s="253" t="s">
        <v>66</v>
      </c>
      <c r="H11" s="673">
        <f t="shared" si="0"/>
        <v>2</v>
      </c>
      <c r="I11" s="677">
        <v>2</v>
      </c>
      <c r="J11" s="678"/>
      <c r="K11" s="677"/>
      <c r="L11" s="678"/>
      <c r="M11" s="254">
        <f t="shared" si="1"/>
        <v>30</v>
      </c>
      <c r="N11" s="255">
        <f t="shared" si="2"/>
        <v>22.5</v>
      </c>
      <c r="O11" s="256" t="s">
        <v>137</v>
      </c>
      <c r="P11" s="37" t="s">
        <v>64</v>
      </c>
      <c r="Q11" s="40"/>
      <c r="R11" s="38"/>
      <c r="S11" s="279" t="s">
        <v>191</v>
      </c>
      <c r="T11" s="275" t="str">
        <f t="shared" si="3"/>
        <v/>
      </c>
      <c r="U11" s="260"/>
      <c r="V11" s="261"/>
      <c r="W11" s="280" t="str">
        <f t="shared" si="4"/>
        <v/>
      </c>
      <c r="X11" s="240"/>
      <c r="Y11" s="37"/>
      <c r="Z11" s="38"/>
      <c r="AA11" s="39"/>
      <c r="AB11" s="40"/>
      <c r="AC11" s="40"/>
      <c r="AD11" s="38"/>
      <c r="AE11" s="39" t="s">
        <v>1</v>
      </c>
      <c r="AF11" s="40"/>
      <c r="AG11" s="40"/>
      <c r="AH11" s="40"/>
      <c r="AI11" s="38"/>
      <c r="AJ11" s="39"/>
      <c r="AK11" s="40"/>
      <c r="AL11" s="41"/>
      <c r="AM11" s="241"/>
      <c r="AN11" s="281" t="s">
        <v>191</v>
      </c>
      <c r="AO11" s="432"/>
      <c r="AP11" s="169">
        <f t="shared" si="5"/>
        <v>30</v>
      </c>
      <c r="AQ11" s="211"/>
      <c r="AR11" s="264" t="str">
        <f t="shared" si="7"/>
        <v/>
      </c>
      <c r="AS11" s="277"/>
      <c r="AT11" s="260"/>
      <c r="AU11" s="266"/>
      <c r="AV11" s="266"/>
      <c r="AW11" s="266"/>
      <c r="AX11" s="267"/>
      <c r="AY11" s="260"/>
      <c r="AZ11" s="260"/>
      <c r="BA11" s="260"/>
      <c r="BB11" s="268"/>
      <c r="BC11" s="412" t="str">
        <f t="shared" si="6"/>
        <v/>
      </c>
      <c r="BD11" s="278" t="str">
        <f t="shared" si="8"/>
        <v/>
      </c>
      <c r="BE11" s="260"/>
      <c r="BF11" s="261"/>
      <c r="BG11" s="227"/>
      <c r="BH11" s="270"/>
      <c r="BI11" s="260"/>
      <c r="BJ11" s="272"/>
      <c r="BK11" s="273" t="str">
        <f t="shared" si="9"/>
        <v/>
      </c>
      <c r="BL11" s="260"/>
      <c r="BM11" s="268"/>
      <c r="BN11" s="227"/>
    </row>
    <row r="12" spans="1:66" s="251" customFormat="1" ht="15.95" customHeight="1">
      <c r="A12" s="227"/>
      <c r="B12" s="1085"/>
      <c r="C12" s="1086"/>
      <c r="D12" s="252" t="s">
        <v>102</v>
      </c>
      <c r="E12" s="1088"/>
      <c r="F12" s="211"/>
      <c r="G12" s="253" t="s">
        <v>104</v>
      </c>
      <c r="H12" s="676">
        <f t="shared" si="0"/>
        <v>2</v>
      </c>
      <c r="I12" s="677">
        <v>2</v>
      </c>
      <c r="J12" s="678"/>
      <c r="K12" s="677"/>
      <c r="L12" s="678"/>
      <c r="M12" s="254">
        <f t="shared" si="1"/>
        <v>30</v>
      </c>
      <c r="N12" s="255">
        <f t="shared" si="2"/>
        <v>22.5</v>
      </c>
      <c r="O12" s="256" t="s">
        <v>137</v>
      </c>
      <c r="P12" s="37"/>
      <c r="Q12" s="40"/>
      <c r="R12" s="257" t="s">
        <v>14</v>
      </c>
      <c r="S12" s="258"/>
      <c r="T12" s="275" t="str">
        <f t="shared" si="3"/>
        <v/>
      </c>
      <c r="U12" s="260"/>
      <c r="V12" s="261"/>
      <c r="W12" s="262" t="str">
        <f t="shared" si="4"/>
        <v/>
      </c>
      <c r="X12" s="276"/>
      <c r="Y12" s="37"/>
      <c r="Z12" s="38"/>
      <c r="AA12" s="39"/>
      <c r="AB12" s="40"/>
      <c r="AC12" s="40"/>
      <c r="AD12" s="38"/>
      <c r="AE12" s="39" t="s">
        <v>0</v>
      </c>
      <c r="AF12" s="40"/>
      <c r="AG12" s="40"/>
      <c r="AH12" s="40"/>
      <c r="AI12" s="38"/>
      <c r="AJ12" s="39"/>
      <c r="AK12" s="40"/>
      <c r="AL12" s="41"/>
      <c r="AM12" s="241"/>
      <c r="AN12" s="263"/>
      <c r="AO12" s="431"/>
      <c r="AP12" s="169">
        <f t="shared" si="5"/>
        <v>30</v>
      </c>
      <c r="AQ12" s="211"/>
      <c r="AR12" s="274"/>
      <c r="AS12" s="277"/>
      <c r="AT12" s="260"/>
      <c r="AU12" s="266"/>
      <c r="AV12" s="266"/>
      <c r="AW12" s="266"/>
      <c r="AX12" s="267"/>
      <c r="AY12" s="260"/>
      <c r="AZ12" s="260"/>
      <c r="BA12" s="260"/>
      <c r="BB12" s="268"/>
      <c r="BC12" s="412" t="str">
        <f t="shared" si="6"/>
        <v/>
      </c>
      <c r="BD12" s="278" t="str">
        <f t="shared" si="8"/>
        <v/>
      </c>
      <c r="BE12" s="260"/>
      <c r="BF12" s="261"/>
      <c r="BG12" s="227"/>
      <c r="BH12" s="270"/>
      <c r="BI12" s="260"/>
      <c r="BJ12" s="272"/>
      <c r="BK12" s="273" t="str">
        <f t="shared" si="9"/>
        <v/>
      </c>
      <c r="BL12" s="260"/>
      <c r="BM12" s="268"/>
      <c r="BN12" s="227"/>
    </row>
    <row r="13" spans="1:66" s="251" customFormat="1" ht="15.95" customHeight="1">
      <c r="A13" s="227"/>
      <c r="B13" s="1085"/>
      <c r="C13" s="1086"/>
      <c r="D13" s="282" t="s">
        <v>102</v>
      </c>
      <c r="E13" s="1088"/>
      <c r="F13" s="211"/>
      <c r="G13" s="283" t="s">
        <v>113</v>
      </c>
      <c r="H13" s="679">
        <f t="shared" si="0"/>
        <v>2</v>
      </c>
      <c r="I13" s="680">
        <v>2</v>
      </c>
      <c r="J13" s="681"/>
      <c r="K13" s="680"/>
      <c r="L13" s="681"/>
      <c r="M13" s="284">
        <f t="shared" si="1"/>
        <v>30</v>
      </c>
      <c r="N13" s="285">
        <f t="shared" si="2"/>
        <v>22.5</v>
      </c>
      <c r="O13" s="286" t="s">
        <v>137</v>
      </c>
      <c r="P13" s="61"/>
      <c r="Q13" s="64"/>
      <c r="R13" s="287" t="s">
        <v>63</v>
      </c>
      <c r="S13" s="288"/>
      <c r="T13" s="289" t="str">
        <f t="shared" si="3"/>
        <v/>
      </c>
      <c r="U13" s="290"/>
      <c r="V13" s="291"/>
      <c r="W13" s="292" t="str">
        <f t="shared" si="4"/>
        <v/>
      </c>
      <c r="X13" s="240"/>
      <c r="Y13" s="61"/>
      <c r="Z13" s="62"/>
      <c r="AA13" s="63"/>
      <c r="AB13" s="64"/>
      <c r="AC13" s="64"/>
      <c r="AD13" s="62"/>
      <c r="AE13" s="63"/>
      <c r="AF13" s="64"/>
      <c r="AG13" s="64"/>
      <c r="AH13" s="64"/>
      <c r="AI13" s="62" t="s">
        <v>0</v>
      </c>
      <c r="AJ13" s="63"/>
      <c r="AK13" s="64"/>
      <c r="AL13" s="65"/>
      <c r="AM13" s="241"/>
      <c r="AN13" s="293"/>
      <c r="AO13" s="433"/>
      <c r="AP13" s="172">
        <f t="shared" si="5"/>
        <v>30</v>
      </c>
      <c r="AQ13" s="211"/>
      <c r="AR13" s="472"/>
      <c r="AS13" s="295"/>
      <c r="AT13" s="290"/>
      <c r="AU13" s="296"/>
      <c r="AV13" s="296"/>
      <c r="AW13" s="296"/>
      <c r="AX13" s="297"/>
      <c r="AY13" s="290"/>
      <c r="AZ13" s="290"/>
      <c r="BA13" s="290"/>
      <c r="BB13" s="298"/>
      <c r="BC13" s="413" t="str">
        <f t="shared" si="6"/>
        <v/>
      </c>
      <c r="BD13" s="299" t="str">
        <f t="shared" si="8"/>
        <v/>
      </c>
      <c r="BE13" s="290"/>
      <c r="BF13" s="291"/>
      <c r="BG13" s="227"/>
      <c r="BH13" s="300"/>
      <c r="BI13" s="290"/>
      <c r="BJ13" s="301"/>
      <c r="BK13" s="302" t="str">
        <f t="shared" si="9"/>
        <v/>
      </c>
      <c r="BL13" s="290"/>
      <c r="BM13" s="298"/>
      <c r="BN13" s="227"/>
    </row>
    <row r="14" spans="1:66" s="251" customFormat="1" ht="15.95" customHeight="1">
      <c r="A14" s="227"/>
      <c r="B14" s="1089" t="s">
        <v>19</v>
      </c>
      <c r="C14" s="1071" t="s">
        <v>114</v>
      </c>
      <c r="D14" s="228" t="s">
        <v>136</v>
      </c>
      <c r="E14" s="1080">
        <v>4</v>
      </c>
      <c r="F14" s="211"/>
      <c r="G14" s="229" t="s">
        <v>215</v>
      </c>
      <c r="H14" s="673">
        <f t="shared" si="0"/>
        <v>2</v>
      </c>
      <c r="I14" s="674"/>
      <c r="J14" s="675"/>
      <c r="K14" s="674">
        <v>2</v>
      </c>
      <c r="L14" s="675"/>
      <c r="M14" s="230">
        <f t="shared" si="1"/>
        <v>30</v>
      </c>
      <c r="N14" s="233">
        <f t="shared" si="2"/>
        <v>22.5</v>
      </c>
      <c r="O14" s="234" t="s">
        <v>137</v>
      </c>
      <c r="P14" s="303" t="s">
        <v>64</v>
      </c>
      <c r="Q14" s="81" t="s">
        <v>216</v>
      </c>
      <c r="R14" s="232" t="s">
        <v>63</v>
      </c>
      <c r="S14" s="304" t="s">
        <v>3</v>
      </c>
      <c r="T14" s="305"/>
      <c r="U14" s="306" t="str">
        <f>IF($W14="○",$N14,"")</f>
        <v/>
      </c>
      <c r="V14" s="307"/>
      <c r="W14" s="696" t="str">
        <f t="shared" si="4"/>
        <v/>
      </c>
      <c r="X14" s="240"/>
      <c r="Y14" s="78"/>
      <c r="Z14" s="79"/>
      <c r="AA14" s="80"/>
      <c r="AB14" s="81"/>
      <c r="AC14" s="81"/>
      <c r="AD14" s="79"/>
      <c r="AE14" s="80"/>
      <c r="AF14" s="81"/>
      <c r="AG14" s="81"/>
      <c r="AH14" s="81"/>
      <c r="AI14" s="79"/>
      <c r="AJ14" s="80" t="s">
        <v>1</v>
      </c>
      <c r="AK14" s="81"/>
      <c r="AL14" s="82"/>
      <c r="AM14" s="241"/>
      <c r="AN14" s="308" t="s">
        <v>3</v>
      </c>
      <c r="AO14" s="432"/>
      <c r="AP14" s="443">
        <f t="shared" si="5"/>
        <v>30</v>
      </c>
      <c r="AQ14" s="211"/>
      <c r="AR14" s="309" t="str">
        <f t="shared" si="7"/>
        <v/>
      </c>
      <c r="AS14" s="310"/>
      <c r="AT14" s="311"/>
      <c r="AU14" s="312"/>
      <c r="AV14" s="312"/>
      <c r="AW14" s="312"/>
      <c r="AX14" s="305"/>
      <c r="AY14" s="311"/>
      <c r="AZ14" s="311"/>
      <c r="BA14" s="311"/>
      <c r="BB14" s="313" t="str">
        <f>IF(ISNUMBER($AO14),IF(AND($AO14&gt;=60,$AO14&lt;=100),"●",""),"")</f>
        <v/>
      </c>
      <c r="BC14" s="414" t="str">
        <f t="shared" si="6"/>
        <v/>
      </c>
      <c r="BD14" s="314"/>
      <c r="BE14" s="306" t="str">
        <f t="shared" si="8"/>
        <v/>
      </c>
      <c r="BF14" s="307"/>
      <c r="BG14" s="227"/>
      <c r="BH14" s="314"/>
      <c r="BI14" s="315" t="str">
        <f>IF(ISNUMBER($AO14),IF(AND($AO14&gt;=60,$AO14&lt;=100),$H14,""),"")</f>
        <v/>
      </c>
      <c r="BJ14" s="316"/>
      <c r="BK14" s="305"/>
      <c r="BL14" s="311"/>
      <c r="BM14" s="317"/>
      <c r="BN14" s="227"/>
    </row>
    <row r="15" spans="1:66" s="251" customFormat="1" ht="15.95" customHeight="1">
      <c r="A15" s="227"/>
      <c r="B15" s="1090"/>
      <c r="C15" s="1092"/>
      <c r="D15" s="318" t="s">
        <v>136</v>
      </c>
      <c r="E15" s="1093"/>
      <c r="F15" s="211"/>
      <c r="G15" s="283" t="s">
        <v>15</v>
      </c>
      <c r="H15" s="679">
        <f t="shared" si="0"/>
        <v>2</v>
      </c>
      <c r="I15" s="680"/>
      <c r="J15" s="681"/>
      <c r="K15" s="1066">
        <v>2</v>
      </c>
      <c r="L15" s="1067"/>
      <c r="M15" s="284">
        <f t="shared" si="1"/>
        <v>30</v>
      </c>
      <c r="N15" s="285">
        <f t="shared" si="2"/>
        <v>22.5</v>
      </c>
      <c r="O15" s="286" t="s">
        <v>137</v>
      </c>
      <c r="P15" s="319" t="s">
        <v>64</v>
      </c>
      <c r="Q15" s="64"/>
      <c r="R15" s="62" t="s">
        <v>63</v>
      </c>
      <c r="S15" s="288" t="s">
        <v>191</v>
      </c>
      <c r="T15" s="289" t="str">
        <f>IF($W15="○",$N15,"")</f>
        <v/>
      </c>
      <c r="U15" s="290"/>
      <c r="V15" s="291"/>
      <c r="W15" s="292" t="str">
        <f t="shared" si="4"/>
        <v/>
      </c>
      <c r="X15" s="240"/>
      <c r="Y15" s="61"/>
      <c r="Z15" s="62"/>
      <c r="AA15" s="63"/>
      <c r="AB15" s="64"/>
      <c r="AC15" s="64"/>
      <c r="AD15" s="62"/>
      <c r="AE15" s="63"/>
      <c r="AF15" s="64" t="s">
        <v>1</v>
      </c>
      <c r="AG15" s="64"/>
      <c r="AH15" s="64"/>
      <c r="AI15" s="62"/>
      <c r="AJ15" s="63"/>
      <c r="AK15" s="64"/>
      <c r="AL15" s="65"/>
      <c r="AM15" s="241"/>
      <c r="AN15" s="293" t="s">
        <v>191</v>
      </c>
      <c r="AO15" s="433"/>
      <c r="AP15" s="172">
        <f t="shared" si="5"/>
        <v>30</v>
      </c>
      <c r="AQ15" s="211"/>
      <c r="AR15" s="294" t="str">
        <f t="shared" si="7"/>
        <v/>
      </c>
      <c r="AS15" s="295"/>
      <c r="AT15" s="290"/>
      <c r="AU15" s="296"/>
      <c r="AV15" s="296"/>
      <c r="AW15" s="296"/>
      <c r="AX15" s="297"/>
      <c r="AY15" s="290"/>
      <c r="AZ15" s="290"/>
      <c r="BA15" s="290"/>
      <c r="BB15" s="298"/>
      <c r="BC15" s="413" t="str">
        <f t="shared" si="6"/>
        <v/>
      </c>
      <c r="BD15" s="320" t="str">
        <f t="shared" si="8"/>
        <v/>
      </c>
      <c r="BE15" s="290"/>
      <c r="BF15" s="291"/>
      <c r="BG15" s="227"/>
      <c r="BH15" s="300"/>
      <c r="BI15" s="321" t="str">
        <f>IF(ISNUMBER($AO15),IF(AND($AO15&gt;=60,$AO15&lt;=100),$H15,""),"")</f>
        <v/>
      </c>
      <c r="BJ15" s="301"/>
      <c r="BK15" s="297"/>
      <c r="BL15" s="290"/>
      <c r="BM15" s="298"/>
      <c r="BN15" s="227"/>
    </row>
    <row r="16" spans="1:66" s="251" customFormat="1" ht="15.95" customHeight="1">
      <c r="A16" s="227"/>
      <c r="B16" s="1090"/>
      <c r="C16" s="1092"/>
      <c r="D16" s="228" t="s">
        <v>102</v>
      </c>
      <c r="E16" s="1180" t="s">
        <v>33</v>
      </c>
      <c r="F16" s="211"/>
      <c r="G16" s="322" t="s">
        <v>115</v>
      </c>
      <c r="H16" s="682">
        <f t="shared" si="0"/>
        <v>2</v>
      </c>
      <c r="I16" s="683">
        <v>2</v>
      </c>
      <c r="J16" s="684"/>
      <c r="K16" s="683"/>
      <c r="L16" s="684"/>
      <c r="M16" s="323">
        <f t="shared" si="1"/>
        <v>30</v>
      </c>
      <c r="N16" s="324">
        <f t="shared" si="2"/>
        <v>22.5</v>
      </c>
      <c r="O16" s="325" t="s">
        <v>137</v>
      </c>
      <c r="P16" s="326" t="s">
        <v>64</v>
      </c>
      <c r="Q16" s="327" t="s">
        <v>64</v>
      </c>
      <c r="R16" s="232"/>
      <c r="S16" s="304" t="s">
        <v>191</v>
      </c>
      <c r="T16" s="328"/>
      <c r="U16" s="329" t="str">
        <f t="shared" ref="U16:U22" si="10">IF($W16="○",$N16,"")</f>
        <v/>
      </c>
      <c r="V16" s="330"/>
      <c r="W16" s="331" t="str">
        <f t="shared" si="4"/>
        <v/>
      </c>
      <c r="X16" s="332"/>
      <c r="Y16" s="78"/>
      <c r="Z16" s="79"/>
      <c r="AA16" s="80" t="s">
        <v>1</v>
      </c>
      <c r="AB16" s="81"/>
      <c r="AC16" s="81"/>
      <c r="AD16" s="79"/>
      <c r="AE16" s="80"/>
      <c r="AF16" s="81"/>
      <c r="AG16" s="81"/>
      <c r="AH16" s="81"/>
      <c r="AI16" s="79"/>
      <c r="AJ16" s="80"/>
      <c r="AK16" s="81"/>
      <c r="AL16" s="82"/>
      <c r="AM16" s="27"/>
      <c r="AN16" s="308" t="s">
        <v>191</v>
      </c>
      <c r="AO16" s="434"/>
      <c r="AP16" s="443">
        <f t="shared" si="5"/>
        <v>30</v>
      </c>
      <c r="AQ16" s="211"/>
      <c r="AR16" s="309" t="str">
        <f t="shared" si="7"/>
        <v/>
      </c>
      <c r="AS16" s="310"/>
      <c r="AT16" s="311"/>
      <c r="AU16" s="312"/>
      <c r="AV16" s="312"/>
      <c r="AW16" s="312"/>
      <c r="AX16" s="305"/>
      <c r="AY16" s="311"/>
      <c r="AZ16" s="311"/>
      <c r="BA16" s="311"/>
      <c r="BB16" s="317"/>
      <c r="BC16" s="414" t="str">
        <f t="shared" si="6"/>
        <v/>
      </c>
      <c r="BD16" s="333"/>
      <c r="BE16" s="329" t="str">
        <f t="shared" si="8"/>
        <v/>
      </c>
      <c r="BF16" s="330"/>
      <c r="BG16" s="227"/>
      <c r="BH16" s="314"/>
      <c r="BI16" s="311"/>
      <c r="BJ16" s="316"/>
      <c r="BK16" s="305"/>
      <c r="BL16" s="315" t="str">
        <f t="shared" ref="BL16:BL22" si="11">IF(ISNUMBER($AO16),IF(AND($AO16&gt;=60,$AO16&lt;=100),$H16,""),"")</f>
        <v/>
      </c>
      <c r="BM16" s="317"/>
      <c r="BN16" s="227"/>
    </row>
    <row r="17" spans="1:66" s="251" customFormat="1" ht="15.95" customHeight="1">
      <c r="A17" s="227"/>
      <c r="B17" s="1090"/>
      <c r="C17" s="1092"/>
      <c r="D17" s="252" t="s">
        <v>102</v>
      </c>
      <c r="E17" s="1088"/>
      <c r="F17" s="211"/>
      <c r="G17" s="253" t="s">
        <v>180</v>
      </c>
      <c r="H17" s="676">
        <f t="shared" si="0"/>
        <v>2</v>
      </c>
      <c r="I17" s="677"/>
      <c r="J17" s="678"/>
      <c r="K17" s="677">
        <v>2</v>
      </c>
      <c r="L17" s="678"/>
      <c r="M17" s="254">
        <f t="shared" si="1"/>
        <v>30</v>
      </c>
      <c r="N17" s="255">
        <f t="shared" si="2"/>
        <v>22.5</v>
      </c>
      <c r="O17" s="256" t="s">
        <v>137</v>
      </c>
      <c r="P17" s="37"/>
      <c r="Q17" s="327"/>
      <c r="R17" s="38" t="s">
        <v>63</v>
      </c>
      <c r="S17" s="258"/>
      <c r="T17" s="334"/>
      <c r="U17" s="335" t="str">
        <f t="shared" si="10"/>
        <v/>
      </c>
      <c r="V17" s="336"/>
      <c r="W17" s="262" t="str">
        <f t="shared" si="4"/>
        <v/>
      </c>
      <c r="X17" s="240"/>
      <c r="Y17" s="37"/>
      <c r="Z17" s="38"/>
      <c r="AA17" s="39" t="s">
        <v>0</v>
      </c>
      <c r="AB17" s="40"/>
      <c r="AC17" s="40"/>
      <c r="AD17" s="38"/>
      <c r="AE17" s="39"/>
      <c r="AF17" s="40"/>
      <c r="AG17" s="40"/>
      <c r="AH17" s="40"/>
      <c r="AI17" s="38"/>
      <c r="AJ17" s="39"/>
      <c r="AK17" s="40"/>
      <c r="AL17" s="41"/>
      <c r="AM17" s="241"/>
      <c r="AN17" s="263"/>
      <c r="AO17" s="431"/>
      <c r="AP17" s="169">
        <f t="shared" si="5"/>
        <v>30</v>
      </c>
      <c r="AQ17" s="211"/>
      <c r="AR17" s="274"/>
      <c r="AS17" s="277"/>
      <c r="AT17" s="260"/>
      <c r="AU17" s="266"/>
      <c r="AV17" s="266"/>
      <c r="AW17" s="266"/>
      <c r="AX17" s="267"/>
      <c r="AY17" s="260"/>
      <c r="AZ17" s="260"/>
      <c r="BA17" s="260"/>
      <c r="BB17" s="268"/>
      <c r="BC17" s="412" t="str">
        <f t="shared" si="6"/>
        <v/>
      </c>
      <c r="BD17" s="337"/>
      <c r="BE17" s="335" t="str">
        <f t="shared" si="8"/>
        <v/>
      </c>
      <c r="BF17" s="336"/>
      <c r="BG17" s="227"/>
      <c r="BH17" s="270"/>
      <c r="BI17" s="260"/>
      <c r="BJ17" s="272"/>
      <c r="BK17" s="267"/>
      <c r="BL17" s="338" t="str">
        <f t="shared" si="11"/>
        <v/>
      </c>
      <c r="BM17" s="268"/>
      <c r="BN17" s="227"/>
    </row>
    <row r="18" spans="1:66" s="251" customFormat="1" ht="15.95" customHeight="1">
      <c r="A18" s="227"/>
      <c r="B18" s="1090"/>
      <c r="C18" s="1092"/>
      <c r="D18" s="252" t="s">
        <v>102</v>
      </c>
      <c r="E18" s="1088"/>
      <c r="F18" s="211"/>
      <c r="G18" s="253" t="s">
        <v>34</v>
      </c>
      <c r="H18" s="676">
        <f t="shared" si="0"/>
        <v>2</v>
      </c>
      <c r="I18" s="677"/>
      <c r="J18" s="678">
        <v>2</v>
      </c>
      <c r="K18" s="677"/>
      <c r="L18" s="678"/>
      <c r="M18" s="254">
        <f t="shared" si="1"/>
        <v>30</v>
      </c>
      <c r="N18" s="255">
        <f t="shared" si="2"/>
        <v>22.5</v>
      </c>
      <c r="O18" s="256" t="s">
        <v>137</v>
      </c>
      <c r="P18" s="37" t="s">
        <v>191</v>
      </c>
      <c r="Q18" s="327" t="s">
        <v>64</v>
      </c>
      <c r="R18" s="38" t="s">
        <v>63</v>
      </c>
      <c r="S18" s="258" t="s">
        <v>191</v>
      </c>
      <c r="T18" s="334"/>
      <c r="U18" s="335" t="str">
        <f t="shared" si="10"/>
        <v/>
      </c>
      <c r="V18" s="336"/>
      <c r="W18" s="262" t="str">
        <f t="shared" si="4"/>
        <v/>
      </c>
      <c r="X18" s="240"/>
      <c r="Y18" s="37"/>
      <c r="Z18" s="38"/>
      <c r="AA18" s="39" t="s">
        <v>1</v>
      </c>
      <c r="AB18" s="40"/>
      <c r="AC18" s="40"/>
      <c r="AD18" s="38"/>
      <c r="AE18" s="39"/>
      <c r="AF18" s="40"/>
      <c r="AG18" s="40"/>
      <c r="AH18" s="40"/>
      <c r="AI18" s="38"/>
      <c r="AJ18" s="39"/>
      <c r="AK18" s="40"/>
      <c r="AL18" s="41"/>
      <c r="AM18" s="241"/>
      <c r="AN18" s="263" t="s">
        <v>191</v>
      </c>
      <c r="AO18" s="431"/>
      <c r="AP18" s="169">
        <f t="shared" si="5"/>
        <v>30</v>
      </c>
      <c r="AQ18" s="211"/>
      <c r="AR18" s="264" t="str">
        <f t="shared" si="7"/>
        <v/>
      </c>
      <c r="AS18" s="277"/>
      <c r="AT18" s="260"/>
      <c r="AU18" s="266"/>
      <c r="AV18" s="266"/>
      <c r="AW18" s="266"/>
      <c r="AX18" s="267"/>
      <c r="AY18" s="260"/>
      <c r="AZ18" s="260"/>
      <c r="BA18" s="260"/>
      <c r="BB18" s="268"/>
      <c r="BC18" s="412" t="str">
        <f t="shared" si="6"/>
        <v/>
      </c>
      <c r="BD18" s="337"/>
      <c r="BE18" s="335" t="str">
        <f t="shared" si="8"/>
        <v/>
      </c>
      <c r="BF18" s="336"/>
      <c r="BG18" s="227"/>
      <c r="BH18" s="270"/>
      <c r="BI18" s="260"/>
      <c r="BJ18" s="272"/>
      <c r="BK18" s="267"/>
      <c r="BL18" s="338" t="str">
        <f t="shared" si="11"/>
        <v/>
      </c>
      <c r="BM18" s="268"/>
      <c r="BN18" s="227"/>
    </row>
    <row r="19" spans="1:66" s="251" customFormat="1" ht="15.95" customHeight="1">
      <c r="A19" s="227"/>
      <c r="B19" s="1090"/>
      <c r="C19" s="1092"/>
      <c r="D19" s="252" t="s">
        <v>102</v>
      </c>
      <c r="E19" s="1088"/>
      <c r="F19" s="211"/>
      <c r="G19" s="253" t="s">
        <v>186</v>
      </c>
      <c r="H19" s="676">
        <f t="shared" si="0"/>
        <v>2</v>
      </c>
      <c r="I19" s="677"/>
      <c r="J19" s="678"/>
      <c r="K19" s="677"/>
      <c r="L19" s="678">
        <v>2</v>
      </c>
      <c r="M19" s="254">
        <f t="shared" si="1"/>
        <v>30</v>
      </c>
      <c r="N19" s="255">
        <f t="shared" si="2"/>
        <v>22.5</v>
      </c>
      <c r="O19" s="256" t="s">
        <v>137</v>
      </c>
      <c r="P19" s="37" t="s">
        <v>63</v>
      </c>
      <c r="Q19" s="40" t="s">
        <v>191</v>
      </c>
      <c r="R19" s="38" t="s">
        <v>63</v>
      </c>
      <c r="S19" s="258" t="s">
        <v>191</v>
      </c>
      <c r="T19" s="334"/>
      <c r="U19" s="335" t="str">
        <f t="shared" si="10"/>
        <v/>
      </c>
      <c r="V19" s="336"/>
      <c r="W19" s="262" t="str">
        <f t="shared" si="4"/>
        <v/>
      </c>
      <c r="X19" s="240"/>
      <c r="Y19" s="37"/>
      <c r="Z19" s="38"/>
      <c r="AA19" s="39"/>
      <c r="AB19" s="40" t="s">
        <v>1</v>
      </c>
      <c r="AC19" s="40"/>
      <c r="AD19" s="38"/>
      <c r="AE19" s="39"/>
      <c r="AF19" s="40"/>
      <c r="AG19" s="40"/>
      <c r="AH19" s="40"/>
      <c r="AI19" s="38"/>
      <c r="AJ19" s="39"/>
      <c r="AK19" s="40"/>
      <c r="AL19" s="41"/>
      <c r="AM19" s="241"/>
      <c r="AN19" s="263" t="s">
        <v>191</v>
      </c>
      <c r="AO19" s="431"/>
      <c r="AP19" s="176">
        <f t="shared" si="5"/>
        <v>30</v>
      </c>
      <c r="AQ19" s="211"/>
      <c r="AR19" s="264" t="str">
        <f t="shared" si="7"/>
        <v/>
      </c>
      <c r="AS19" s="277"/>
      <c r="AT19" s="339"/>
      <c r="AU19" s="340"/>
      <c r="AV19" s="340"/>
      <c r="AW19" s="340"/>
      <c r="AX19" s="334"/>
      <c r="AY19" s="339"/>
      <c r="AZ19" s="339"/>
      <c r="BA19" s="339"/>
      <c r="BB19" s="341"/>
      <c r="BC19" s="412" t="str">
        <f t="shared" si="6"/>
        <v/>
      </c>
      <c r="BD19" s="337"/>
      <c r="BE19" s="335" t="str">
        <f t="shared" si="8"/>
        <v/>
      </c>
      <c r="BF19" s="336"/>
      <c r="BG19" s="227"/>
      <c r="BH19" s="270"/>
      <c r="BI19" s="260"/>
      <c r="BJ19" s="342"/>
      <c r="BK19" s="334"/>
      <c r="BL19" s="338" t="str">
        <f t="shared" si="11"/>
        <v/>
      </c>
      <c r="BM19" s="341"/>
      <c r="BN19" s="227"/>
    </row>
    <row r="20" spans="1:66" s="251" customFormat="1" ht="15.95" customHeight="1">
      <c r="A20" s="227"/>
      <c r="B20" s="1090"/>
      <c r="C20" s="1092"/>
      <c r="D20" s="252" t="s">
        <v>102</v>
      </c>
      <c r="E20" s="1088"/>
      <c r="F20" s="211"/>
      <c r="G20" s="253" t="s">
        <v>89</v>
      </c>
      <c r="H20" s="676">
        <f t="shared" si="0"/>
        <v>2</v>
      </c>
      <c r="I20" s="677"/>
      <c r="J20" s="678"/>
      <c r="K20" s="677"/>
      <c r="L20" s="678">
        <v>2</v>
      </c>
      <c r="M20" s="254">
        <f t="shared" si="1"/>
        <v>30</v>
      </c>
      <c r="N20" s="255">
        <f t="shared" si="2"/>
        <v>22.5</v>
      </c>
      <c r="O20" s="256" t="s">
        <v>137</v>
      </c>
      <c r="P20" s="37"/>
      <c r="Q20" s="40" t="s">
        <v>65</v>
      </c>
      <c r="R20" s="38" t="s">
        <v>63</v>
      </c>
      <c r="S20" s="258" t="s">
        <v>179</v>
      </c>
      <c r="T20" s="334"/>
      <c r="U20" s="335" t="str">
        <f t="shared" si="10"/>
        <v/>
      </c>
      <c r="V20" s="336"/>
      <c r="W20" s="262" t="str">
        <f t="shared" si="4"/>
        <v/>
      </c>
      <c r="X20" s="240"/>
      <c r="Y20" s="37"/>
      <c r="Z20" s="38"/>
      <c r="AA20" s="39"/>
      <c r="AB20" s="40" t="s">
        <v>0</v>
      </c>
      <c r="AC20" s="40"/>
      <c r="AD20" s="38"/>
      <c r="AE20" s="39"/>
      <c r="AF20" s="40"/>
      <c r="AG20" s="40"/>
      <c r="AH20" s="40"/>
      <c r="AI20" s="38"/>
      <c r="AJ20" s="39"/>
      <c r="AK20" s="40"/>
      <c r="AL20" s="41"/>
      <c r="AM20" s="241"/>
      <c r="AN20" s="263" t="s">
        <v>179</v>
      </c>
      <c r="AO20" s="431"/>
      <c r="AP20" s="176">
        <f t="shared" si="5"/>
        <v>30</v>
      </c>
      <c r="AQ20" s="211"/>
      <c r="AR20" s="274"/>
      <c r="AS20" s="277"/>
      <c r="AT20" s="339"/>
      <c r="AU20" s="340"/>
      <c r="AV20" s="340"/>
      <c r="AW20" s="340"/>
      <c r="AX20" s="334"/>
      <c r="AY20" s="339"/>
      <c r="AZ20" s="339"/>
      <c r="BA20" s="40" t="str">
        <f>IF(ISNUMBER($AO20),IF(AND($AO20&gt;=60,$AO20&lt;=100),"●",""),"")</f>
        <v/>
      </c>
      <c r="BB20" s="341"/>
      <c r="BC20" s="412" t="str">
        <f t="shared" si="6"/>
        <v/>
      </c>
      <c r="BD20" s="337"/>
      <c r="BE20" s="335" t="str">
        <f t="shared" si="8"/>
        <v/>
      </c>
      <c r="BF20" s="336"/>
      <c r="BG20" s="227"/>
      <c r="BH20" s="270"/>
      <c r="BI20" s="260"/>
      <c r="BJ20" s="342"/>
      <c r="BK20" s="334"/>
      <c r="BL20" s="338" t="str">
        <f t="shared" si="11"/>
        <v/>
      </c>
      <c r="BM20" s="341"/>
      <c r="BN20" s="227"/>
    </row>
    <row r="21" spans="1:66" s="251" customFormat="1" ht="15.95" customHeight="1">
      <c r="A21" s="227"/>
      <c r="B21" s="1090"/>
      <c r="C21" s="1092"/>
      <c r="D21" s="252" t="s">
        <v>102</v>
      </c>
      <c r="E21" s="1088"/>
      <c r="F21" s="211"/>
      <c r="G21" s="253" t="s">
        <v>94</v>
      </c>
      <c r="H21" s="676">
        <f t="shared" si="0"/>
        <v>2</v>
      </c>
      <c r="I21" s="677"/>
      <c r="J21" s="678">
        <v>2</v>
      </c>
      <c r="K21" s="677"/>
      <c r="L21" s="678"/>
      <c r="M21" s="254">
        <f t="shared" si="1"/>
        <v>30</v>
      </c>
      <c r="N21" s="255">
        <f t="shared" si="2"/>
        <v>22.5</v>
      </c>
      <c r="O21" s="256" t="s">
        <v>137</v>
      </c>
      <c r="P21" s="37" t="s">
        <v>191</v>
      </c>
      <c r="Q21" s="327" t="s">
        <v>64</v>
      </c>
      <c r="R21" s="38"/>
      <c r="S21" s="343" t="s">
        <v>191</v>
      </c>
      <c r="T21" s="334"/>
      <c r="U21" s="335" t="str">
        <f t="shared" si="10"/>
        <v/>
      </c>
      <c r="V21" s="336"/>
      <c r="W21" s="344" t="str">
        <f t="shared" si="4"/>
        <v/>
      </c>
      <c r="X21" s="240"/>
      <c r="Y21" s="37"/>
      <c r="Z21" s="38"/>
      <c r="AA21" s="39" t="s">
        <v>1</v>
      </c>
      <c r="AB21" s="40"/>
      <c r="AC21" s="40"/>
      <c r="AD21" s="38"/>
      <c r="AE21" s="39"/>
      <c r="AF21" s="40"/>
      <c r="AG21" s="40"/>
      <c r="AH21" s="40"/>
      <c r="AI21" s="38"/>
      <c r="AJ21" s="39"/>
      <c r="AK21" s="40"/>
      <c r="AL21" s="41"/>
      <c r="AM21" s="241"/>
      <c r="AN21" s="345" t="s">
        <v>191</v>
      </c>
      <c r="AO21" s="431"/>
      <c r="AP21" s="176">
        <f t="shared" si="5"/>
        <v>30</v>
      </c>
      <c r="AQ21" s="211"/>
      <c r="AR21" s="264" t="str">
        <f t="shared" si="7"/>
        <v/>
      </c>
      <c r="AS21" s="277"/>
      <c r="AT21" s="260"/>
      <c r="AU21" s="266"/>
      <c r="AV21" s="266"/>
      <c r="AW21" s="266"/>
      <c r="AX21" s="267"/>
      <c r="AY21" s="260"/>
      <c r="AZ21" s="260"/>
      <c r="BA21" s="260"/>
      <c r="BB21" s="268"/>
      <c r="BC21" s="412" t="str">
        <f t="shared" si="6"/>
        <v/>
      </c>
      <c r="BD21" s="337"/>
      <c r="BE21" s="335" t="str">
        <f t="shared" si="8"/>
        <v/>
      </c>
      <c r="BF21" s="336"/>
      <c r="BG21" s="227"/>
      <c r="BH21" s="270"/>
      <c r="BI21" s="260"/>
      <c r="BJ21" s="272"/>
      <c r="BK21" s="267"/>
      <c r="BL21" s="338" t="str">
        <f t="shared" si="11"/>
        <v/>
      </c>
      <c r="BM21" s="268"/>
      <c r="BN21" s="227"/>
    </row>
    <row r="22" spans="1:66" s="251" customFormat="1" ht="15.95" customHeight="1">
      <c r="A22" s="227"/>
      <c r="B22" s="1090"/>
      <c r="C22" s="1092"/>
      <c r="D22" s="282" t="s">
        <v>102</v>
      </c>
      <c r="E22" s="1088"/>
      <c r="F22" s="211"/>
      <c r="G22" s="445" t="s">
        <v>149</v>
      </c>
      <c r="H22" s="697">
        <f t="shared" si="0"/>
        <v>2</v>
      </c>
      <c r="I22" s="685" t="s">
        <v>254</v>
      </c>
      <c r="J22" s="686"/>
      <c r="K22" s="685">
        <v>2</v>
      </c>
      <c r="L22" s="686"/>
      <c r="M22" s="698">
        <f t="shared" si="1"/>
        <v>30</v>
      </c>
      <c r="N22" s="447">
        <f t="shared" si="2"/>
        <v>22.5</v>
      </c>
      <c r="O22" s="444" t="s">
        <v>137</v>
      </c>
      <c r="P22" s="61" t="s">
        <v>191</v>
      </c>
      <c r="Q22" s="64" t="s">
        <v>150</v>
      </c>
      <c r="R22" s="62"/>
      <c r="S22" s="288" t="s">
        <v>255</v>
      </c>
      <c r="T22" s="346"/>
      <c r="U22" s="347" t="str">
        <f t="shared" si="10"/>
        <v/>
      </c>
      <c r="V22" s="348"/>
      <c r="W22" s="292" t="str">
        <f t="shared" si="4"/>
        <v/>
      </c>
      <c r="X22" s="240"/>
      <c r="Y22" s="128"/>
      <c r="Z22" s="129"/>
      <c r="AA22" s="131" t="s">
        <v>1</v>
      </c>
      <c r="AB22" s="130" t="s">
        <v>1</v>
      </c>
      <c r="AC22" s="130"/>
      <c r="AD22" s="129"/>
      <c r="AE22" s="131"/>
      <c r="AF22" s="130"/>
      <c r="AG22" s="130"/>
      <c r="AH22" s="130"/>
      <c r="AI22" s="129"/>
      <c r="AJ22" s="131"/>
      <c r="AK22" s="130"/>
      <c r="AL22" s="132"/>
      <c r="AM22" s="241"/>
      <c r="AN22" s="345" t="s">
        <v>255</v>
      </c>
      <c r="AO22" s="704"/>
      <c r="AP22" s="705">
        <f t="shared" si="5"/>
        <v>30</v>
      </c>
      <c r="AQ22" s="211"/>
      <c r="AR22" s="706" t="str">
        <f t="shared" si="7"/>
        <v/>
      </c>
      <c r="AS22" s="468"/>
      <c r="AT22" s="360"/>
      <c r="AU22" s="469"/>
      <c r="AV22" s="469"/>
      <c r="AW22" s="469"/>
      <c r="AX22" s="361"/>
      <c r="AY22" s="360"/>
      <c r="AZ22" s="360"/>
      <c r="BA22" s="360"/>
      <c r="BB22" s="470"/>
      <c r="BC22" s="707" t="str">
        <f t="shared" si="6"/>
        <v/>
      </c>
      <c r="BD22" s="708"/>
      <c r="BE22" s="699" t="str">
        <f t="shared" si="8"/>
        <v/>
      </c>
      <c r="BF22" s="700"/>
      <c r="BG22" s="227"/>
      <c r="BH22" s="471"/>
      <c r="BI22" s="360"/>
      <c r="BJ22" s="709"/>
      <c r="BK22" s="361"/>
      <c r="BL22" s="710" t="str">
        <f t="shared" si="11"/>
        <v/>
      </c>
      <c r="BM22" s="470"/>
      <c r="BN22" s="227"/>
    </row>
    <row r="23" spans="1:66" s="251" customFormat="1" ht="15.95" customHeight="1">
      <c r="A23" s="227"/>
      <c r="B23" s="1090"/>
      <c r="C23" s="1071" t="s">
        <v>40</v>
      </c>
      <c r="D23" s="80" t="s">
        <v>136</v>
      </c>
      <c r="E23" s="349">
        <v>2</v>
      </c>
      <c r="F23" s="211"/>
      <c r="G23" s="322" t="s">
        <v>54</v>
      </c>
      <c r="H23" s="682">
        <f t="shared" si="0"/>
        <v>2</v>
      </c>
      <c r="I23" s="683">
        <v>2</v>
      </c>
      <c r="J23" s="684"/>
      <c r="K23" s="683"/>
      <c r="L23" s="684"/>
      <c r="M23" s="350">
        <f>H23*15*1</f>
        <v>30</v>
      </c>
      <c r="N23" s="324">
        <f t="shared" si="2"/>
        <v>22.5</v>
      </c>
      <c r="O23" s="325" t="s">
        <v>137</v>
      </c>
      <c r="P23" s="303" t="s">
        <v>191</v>
      </c>
      <c r="Q23" s="327"/>
      <c r="R23" s="232"/>
      <c r="S23" s="279" t="s">
        <v>191</v>
      </c>
      <c r="T23" s="701"/>
      <c r="U23" s="702"/>
      <c r="V23" s="703" t="str">
        <f t="shared" ref="V23:V40" si="12">IF($W23="○",$N23,"")</f>
        <v/>
      </c>
      <c r="W23" s="280" t="str">
        <f t="shared" si="4"/>
        <v/>
      </c>
      <c r="X23" s="240"/>
      <c r="Y23" s="78"/>
      <c r="Z23" s="79"/>
      <c r="AA23" s="80"/>
      <c r="AB23" s="81"/>
      <c r="AC23" s="81"/>
      <c r="AD23" s="79"/>
      <c r="AE23" s="80"/>
      <c r="AF23" s="81"/>
      <c r="AG23" s="81" t="s">
        <v>58</v>
      </c>
      <c r="AH23" s="81"/>
      <c r="AI23" s="79"/>
      <c r="AJ23" s="80"/>
      <c r="AK23" s="81"/>
      <c r="AL23" s="82"/>
      <c r="AM23" s="241"/>
      <c r="AN23" s="364" t="s">
        <v>191</v>
      </c>
      <c r="AO23" s="434"/>
      <c r="AP23" s="174">
        <f t="shared" si="5"/>
        <v>30</v>
      </c>
      <c r="AQ23" s="211"/>
      <c r="AR23" s="309" t="str">
        <f t="shared" si="7"/>
        <v/>
      </c>
      <c r="AS23" s="310"/>
      <c r="AT23" s="311"/>
      <c r="AU23" s="312"/>
      <c r="AV23" s="312"/>
      <c r="AW23" s="312"/>
      <c r="AX23" s="305"/>
      <c r="AY23" s="311"/>
      <c r="AZ23" s="311"/>
      <c r="BA23" s="311"/>
      <c r="BB23" s="317"/>
      <c r="BC23" s="415" t="str">
        <f t="shared" si="6"/>
        <v/>
      </c>
      <c r="BD23" s="314"/>
      <c r="BE23" s="311"/>
      <c r="BF23" s="351" t="str">
        <f t="shared" ref="BF23:BF50" si="13">IF(ISNUMBER($AO23),IF(AND($AO23&gt;=60,$AO23&lt;=100),$AP23*45/60,""),"")</f>
        <v/>
      </c>
      <c r="BG23" s="227"/>
      <c r="BH23" s="314"/>
      <c r="BI23" s="311"/>
      <c r="BJ23" s="315" t="str">
        <f t="shared" ref="BJ23:BJ30" si="14">IF(ISNUMBER($AO23),IF(AND($AO23&gt;=60,$AO23&lt;=100),$H23,""),"")</f>
        <v/>
      </c>
      <c r="BK23" s="305"/>
      <c r="BL23" s="311"/>
      <c r="BM23" s="317"/>
      <c r="BN23" s="227"/>
    </row>
    <row r="24" spans="1:66" s="251" customFormat="1" ht="15.95" customHeight="1">
      <c r="A24" s="227"/>
      <c r="B24" s="1090"/>
      <c r="C24" s="1072"/>
      <c r="D24" s="39" t="s">
        <v>136</v>
      </c>
      <c r="E24" s="353">
        <v>4</v>
      </c>
      <c r="F24" s="211"/>
      <c r="G24" s="253" t="s">
        <v>55</v>
      </c>
      <c r="H24" s="676">
        <f t="shared" si="0"/>
        <v>4</v>
      </c>
      <c r="I24" s="677">
        <v>2</v>
      </c>
      <c r="J24" s="678">
        <v>2</v>
      </c>
      <c r="K24" s="677"/>
      <c r="L24" s="678"/>
      <c r="M24" s="354">
        <f>H24*15*3</f>
        <v>180</v>
      </c>
      <c r="N24" s="255">
        <f t="shared" si="2"/>
        <v>135</v>
      </c>
      <c r="O24" s="256" t="s">
        <v>25</v>
      </c>
      <c r="P24" s="37" t="s">
        <v>191</v>
      </c>
      <c r="Q24" s="355"/>
      <c r="R24" s="38" t="s">
        <v>191</v>
      </c>
      <c r="S24" s="258" t="s">
        <v>191</v>
      </c>
      <c r="T24" s="267"/>
      <c r="U24" s="260"/>
      <c r="V24" s="356" t="str">
        <f t="shared" si="12"/>
        <v/>
      </c>
      <c r="W24" s="262" t="str">
        <f t="shared" si="4"/>
        <v/>
      </c>
      <c r="X24" s="240"/>
      <c r="Y24" s="37" t="s">
        <v>191</v>
      </c>
      <c r="Z24" s="38"/>
      <c r="AA24" s="39"/>
      <c r="AB24" s="40"/>
      <c r="AC24" s="40" t="s">
        <v>58</v>
      </c>
      <c r="AD24" s="38"/>
      <c r="AE24" s="39"/>
      <c r="AF24" s="40"/>
      <c r="AG24" s="40"/>
      <c r="AH24" s="40"/>
      <c r="AI24" s="38"/>
      <c r="AJ24" s="39"/>
      <c r="AK24" s="40" t="s">
        <v>58</v>
      </c>
      <c r="AL24" s="41"/>
      <c r="AM24" s="241"/>
      <c r="AN24" s="263" t="s">
        <v>191</v>
      </c>
      <c r="AO24" s="431"/>
      <c r="AP24" s="176">
        <f t="shared" si="5"/>
        <v>180</v>
      </c>
      <c r="AQ24" s="211"/>
      <c r="AR24" s="264" t="str">
        <f t="shared" si="7"/>
        <v/>
      </c>
      <c r="AS24" s="277"/>
      <c r="AT24" s="260"/>
      <c r="AU24" s="266"/>
      <c r="AV24" s="266"/>
      <c r="AW24" s="266"/>
      <c r="AX24" s="267"/>
      <c r="AY24" s="260"/>
      <c r="AZ24" s="260"/>
      <c r="BA24" s="260"/>
      <c r="BB24" s="268"/>
      <c r="BC24" s="412" t="str">
        <f t="shared" si="6"/>
        <v/>
      </c>
      <c r="BD24" s="270"/>
      <c r="BE24" s="260"/>
      <c r="BF24" s="356" t="str">
        <f t="shared" si="13"/>
        <v/>
      </c>
      <c r="BG24" s="227"/>
      <c r="BH24" s="270"/>
      <c r="BI24" s="260"/>
      <c r="BJ24" s="338" t="str">
        <f t="shared" si="14"/>
        <v/>
      </c>
      <c r="BK24" s="267"/>
      <c r="BL24" s="260"/>
      <c r="BM24" s="268"/>
      <c r="BN24" s="227"/>
    </row>
    <row r="25" spans="1:66" s="251" customFormat="1" ht="15.95" customHeight="1">
      <c r="A25" s="227"/>
      <c r="B25" s="1090"/>
      <c r="C25" s="1072"/>
      <c r="D25" s="39" t="s">
        <v>167</v>
      </c>
      <c r="E25" s="353">
        <v>1</v>
      </c>
      <c r="F25" s="211"/>
      <c r="G25" s="229" t="s">
        <v>248</v>
      </c>
      <c r="H25" s="676">
        <f t="shared" si="0"/>
        <v>1</v>
      </c>
      <c r="I25" s="677">
        <v>1</v>
      </c>
      <c r="J25" s="678"/>
      <c r="K25" s="677"/>
      <c r="L25" s="678"/>
      <c r="M25" s="354">
        <f>H25*15*2</f>
        <v>30</v>
      </c>
      <c r="N25" s="255">
        <f t="shared" si="2"/>
        <v>22.5</v>
      </c>
      <c r="O25" s="256" t="s">
        <v>249</v>
      </c>
      <c r="P25" s="37" t="s">
        <v>0</v>
      </c>
      <c r="Q25" s="355"/>
      <c r="R25" s="38" t="s">
        <v>0</v>
      </c>
      <c r="S25" s="258" t="s">
        <v>0</v>
      </c>
      <c r="T25" s="267"/>
      <c r="U25" s="260"/>
      <c r="V25" s="356" t="str">
        <f t="shared" si="12"/>
        <v/>
      </c>
      <c r="W25" s="262" t="str">
        <f t="shared" si="4"/>
        <v/>
      </c>
      <c r="X25" s="240"/>
      <c r="Y25" s="37"/>
      <c r="Z25" s="38" t="s">
        <v>1</v>
      </c>
      <c r="AA25" s="39"/>
      <c r="AB25" s="40"/>
      <c r="AC25" s="40"/>
      <c r="AD25" s="38"/>
      <c r="AE25" s="39"/>
      <c r="AF25" s="40"/>
      <c r="AG25" s="40"/>
      <c r="AH25" s="40"/>
      <c r="AI25" s="38"/>
      <c r="AJ25" s="39"/>
      <c r="AK25" s="40"/>
      <c r="AL25" s="41"/>
      <c r="AM25" s="241"/>
      <c r="AN25" s="263" t="s">
        <v>0</v>
      </c>
      <c r="AO25" s="431"/>
      <c r="AP25" s="176">
        <f t="shared" si="5"/>
        <v>30</v>
      </c>
      <c r="AQ25" s="211"/>
      <c r="AR25" s="264" t="str">
        <f t="shared" si="7"/>
        <v/>
      </c>
      <c r="AS25" s="277"/>
      <c r="AT25" s="260"/>
      <c r="AU25" s="266"/>
      <c r="AV25" s="266"/>
      <c r="AW25" s="266"/>
      <c r="AX25" s="267"/>
      <c r="AY25" s="260"/>
      <c r="AZ25" s="260"/>
      <c r="BA25" s="260"/>
      <c r="BB25" s="268"/>
      <c r="BC25" s="412" t="str">
        <f t="shared" si="6"/>
        <v/>
      </c>
      <c r="BD25" s="270"/>
      <c r="BE25" s="260"/>
      <c r="BF25" s="356" t="str">
        <f t="shared" si="13"/>
        <v/>
      </c>
      <c r="BG25" s="227"/>
      <c r="BH25" s="270"/>
      <c r="BI25" s="260"/>
      <c r="BJ25" s="338" t="str">
        <f t="shared" si="14"/>
        <v/>
      </c>
      <c r="BK25" s="267"/>
      <c r="BL25" s="260"/>
      <c r="BM25" s="268"/>
      <c r="BN25" s="227"/>
    </row>
    <row r="26" spans="1:66" s="251" customFormat="1" ht="15.95" customHeight="1">
      <c r="A26" s="227"/>
      <c r="B26" s="1090"/>
      <c r="C26" s="1072"/>
      <c r="D26" s="39" t="s">
        <v>136</v>
      </c>
      <c r="E26" s="353">
        <v>3</v>
      </c>
      <c r="F26" s="211"/>
      <c r="G26" s="229" t="s">
        <v>56</v>
      </c>
      <c r="H26" s="676">
        <f t="shared" si="0"/>
        <v>3</v>
      </c>
      <c r="I26" s="677"/>
      <c r="J26" s="678">
        <v>1</v>
      </c>
      <c r="K26" s="677">
        <v>1</v>
      </c>
      <c r="L26" s="678">
        <v>1</v>
      </c>
      <c r="M26" s="354">
        <f>H26*15*2</f>
        <v>90</v>
      </c>
      <c r="N26" s="255">
        <f t="shared" si="2"/>
        <v>67.5</v>
      </c>
      <c r="O26" s="256" t="s">
        <v>51</v>
      </c>
      <c r="P26" s="37" t="s">
        <v>191</v>
      </c>
      <c r="Q26" s="40"/>
      <c r="R26" s="38" t="s">
        <v>191</v>
      </c>
      <c r="S26" s="258" t="s">
        <v>191</v>
      </c>
      <c r="T26" s="267"/>
      <c r="U26" s="260"/>
      <c r="V26" s="356" t="str">
        <f t="shared" si="12"/>
        <v/>
      </c>
      <c r="W26" s="262" t="str">
        <f t="shared" si="4"/>
        <v/>
      </c>
      <c r="X26" s="240"/>
      <c r="Y26" s="37"/>
      <c r="Z26" s="38" t="s">
        <v>58</v>
      </c>
      <c r="AA26" s="39"/>
      <c r="AB26" s="40"/>
      <c r="AC26" s="40"/>
      <c r="AD26" s="38"/>
      <c r="AE26" s="39"/>
      <c r="AF26" s="40"/>
      <c r="AG26" s="40"/>
      <c r="AH26" s="40"/>
      <c r="AI26" s="38"/>
      <c r="AJ26" s="39"/>
      <c r="AK26" s="40"/>
      <c r="AL26" s="41"/>
      <c r="AM26" s="241"/>
      <c r="AN26" s="263" t="s">
        <v>191</v>
      </c>
      <c r="AO26" s="431"/>
      <c r="AP26" s="176">
        <f t="shared" si="5"/>
        <v>90</v>
      </c>
      <c r="AQ26" s="211"/>
      <c r="AR26" s="264" t="str">
        <f t="shared" si="7"/>
        <v/>
      </c>
      <c r="AS26" s="277"/>
      <c r="AT26" s="260"/>
      <c r="AU26" s="266"/>
      <c r="AV26" s="266"/>
      <c r="AW26" s="266"/>
      <c r="AX26" s="267"/>
      <c r="AY26" s="260"/>
      <c r="AZ26" s="260"/>
      <c r="BA26" s="260"/>
      <c r="BB26" s="268"/>
      <c r="BC26" s="412" t="str">
        <f t="shared" si="6"/>
        <v/>
      </c>
      <c r="BD26" s="270"/>
      <c r="BE26" s="260"/>
      <c r="BF26" s="356" t="str">
        <f t="shared" si="13"/>
        <v/>
      </c>
      <c r="BG26" s="227"/>
      <c r="BH26" s="270"/>
      <c r="BI26" s="260"/>
      <c r="BJ26" s="338" t="str">
        <f t="shared" si="14"/>
        <v/>
      </c>
      <c r="BK26" s="267"/>
      <c r="BL26" s="260"/>
      <c r="BM26" s="268"/>
      <c r="BN26" s="227"/>
    </row>
    <row r="27" spans="1:66" s="251" customFormat="1" ht="15.95" customHeight="1">
      <c r="A27" s="227"/>
      <c r="B27" s="1090"/>
      <c r="C27" s="1072"/>
      <c r="D27" s="39" t="s">
        <v>136</v>
      </c>
      <c r="E27" s="353">
        <v>2</v>
      </c>
      <c r="F27" s="211"/>
      <c r="G27" s="253" t="s">
        <v>42</v>
      </c>
      <c r="H27" s="676">
        <f t="shared" si="0"/>
        <v>2</v>
      </c>
      <c r="I27" s="1079">
        <v>2</v>
      </c>
      <c r="J27" s="1024"/>
      <c r="K27" s="677"/>
      <c r="L27" s="678"/>
      <c r="M27" s="354">
        <f>H27*15*3</f>
        <v>90</v>
      </c>
      <c r="N27" s="255">
        <f t="shared" si="2"/>
        <v>67.5</v>
      </c>
      <c r="O27" s="256" t="s">
        <v>95</v>
      </c>
      <c r="P27" s="37" t="s">
        <v>191</v>
      </c>
      <c r="Q27" s="40"/>
      <c r="R27" s="38" t="s">
        <v>191</v>
      </c>
      <c r="S27" s="258" t="s">
        <v>191</v>
      </c>
      <c r="T27" s="267"/>
      <c r="U27" s="260"/>
      <c r="V27" s="356" t="str">
        <f t="shared" si="12"/>
        <v/>
      </c>
      <c r="W27" s="262" t="str">
        <f t="shared" si="4"/>
        <v/>
      </c>
      <c r="X27" s="240"/>
      <c r="Y27" s="37" t="s">
        <v>191</v>
      </c>
      <c r="Z27" s="38"/>
      <c r="AA27" s="39"/>
      <c r="AB27" s="40"/>
      <c r="AC27" s="40" t="s">
        <v>58</v>
      </c>
      <c r="AD27" s="38"/>
      <c r="AE27" s="39"/>
      <c r="AF27" s="40"/>
      <c r="AG27" s="40"/>
      <c r="AH27" s="40"/>
      <c r="AI27" s="38" t="s">
        <v>58</v>
      </c>
      <c r="AJ27" s="39"/>
      <c r="AK27" s="40" t="s">
        <v>58</v>
      </c>
      <c r="AL27" s="41" t="s">
        <v>58</v>
      </c>
      <c r="AM27" s="241"/>
      <c r="AN27" s="263" t="s">
        <v>191</v>
      </c>
      <c r="AO27" s="431"/>
      <c r="AP27" s="176">
        <f t="shared" si="5"/>
        <v>90</v>
      </c>
      <c r="AQ27" s="211"/>
      <c r="AR27" s="264" t="str">
        <f t="shared" si="7"/>
        <v/>
      </c>
      <c r="AS27" s="277"/>
      <c r="AT27" s="260"/>
      <c r="AU27" s="266"/>
      <c r="AV27" s="266"/>
      <c r="AW27" s="266"/>
      <c r="AX27" s="267"/>
      <c r="AY27" s="260"/>
      <c r="AZ27" s="260"/>
      <c r="BA27" s="260"/>
      <c r="BB27" s="268"/>
      <c r="BC27" s="412" t="str">
        <f t="shared" si="6"/>
        <v/>
      </c>
      <c r="BD27" s="270"/>
      <c r="BE27" s="260"/>
      <c r="BF27" s="356" t="str">
        <f t="shared" si="13"/>
        <v/>
      </c>
      <c r="BG27" s="227"/>
      <c r="BH27" s="270"/>
      <c r="BI27" s="260"/>
      <c r="BJ27" s="338" t="str">
        <f t="shared" si="14"/>
        <v/>
      </c>
      <c r="BK27" s="267"/>
      <c r="BL27" s="260"/>
      <c r="BM27" s="268"/>
      <c r="BN27" s="227"/>
    </row>
    <row r="28" spans="1:66" s="251" customFormat="1" ht="15.95" customHeight="1">
      <c r="A28" s="227"/>
      <c r="B28" s="1090"/>
      <c r="C28" s="1072"/>
      <c r="D28" s="39" t="s">
        <v>136</v>
      </c>
      <c r="E28" s="353">
        <v>2</v>
      </c>
      <c r="F28" s="211"/>
      <c r="G28" s="229" t="s">
        <v>57</v>
      </c>
      <c r="H28" s="676">
        <f t="shared" si="0"/>
        <v>2</v>
      </c>
      <c r="I28" s="677">
        <v>1</v>
      </c>
      <c r="J28" s="678">
        <v>1</v>
      </c>
      <c r="K28" s="677"/>
      <c r="L28" s="678"/>
      <c r="M28" s="354">
        <f>H28*15*2</f>
        <v>60</v>
      </c>
      <c r="N28" s="255">
        <f t="shared" si="2"/>
        <v>45</v>
      </c>
      <c r="O28" s="256" t="s">
        <v>51</v>
      </c>
      <c r="P28" s="303" t="s">
        <v>191</v>
      </c>
      <c r="Q28" s="327"/>
      <c r="R28" s="232" t="s">
        <v>191</v>
      </c>
      <c r="S28" s="279" t="s">
        <v>191</v>
      </c>
      <c r="T28" s="267"/>
      <c r="U28" s="260"/>
      <c r="V28" s="357" t="str">
        <f t="shared" si="12"/>
        <v/>
      </c>
      <c r="W28" s="280" t="str">
        <f t="shared" si="4"/>
        <v/>
      </c>
      <c r="X28" s="240"/>
      <c r="Y28" s="37" t="s">
        <v>191</v>
      </c>
      <c r="Z28" s="38"/>
      <c r="AA28" s="39"/>
      <c r="AB28" s="40"/>
      <c r="AC28" s="40" t="s">
        <v>191</v>
      </c>
      <c r="AD28" s="38"/>
      <c r="AE28" s="39"/>
      <c r="AF28" s="40"/>
      <c r="AG28" s="40"/>
      <c r="AH28" s="40"/>
      <c r="AI28" s="38"/>
      <c r="AJ28" s="39"/>
      <c r="AK28" s="40"/>
      <c r="AL28" s="41"/>
      <c r="AM28" s="241"/>
      <c r="AN28" s="263" t="s">
        <v>191</v>
      </c>
      <c r="AO28" s="431"/>
      <c r="AP28" s="176">
        <f t="shared" si="5"/>
        <v>60</v>
      </c>
      <c r="AQ28" s="211"/>
      <c r="AR28" s="264" t="str">
        <f t="shared" si="7"/>
        <v/>
      </c>
      <c r="AS28" s="277"/>
      <c r="AT28" s="260"/>
      <c r="AU28" s="266"/>
      <c r="AV28" s="266"/>
      <c r="AW28" s="266"/>
      <c r="AX28" s="267"/>
      <c r="AY28" s="260"/>
      <c r="AZ28" s="260"/>
      <c r="BA28" s="260"/>
      <c r="BB28" s="268"/>
      <c r="BC28" s="412" t="str">
        <f t="shared" si="6"/>
        <v/>
      </c>
      <c r="BD28" s="270"/>
      <c r="BE28" s="260"/>
      <c r="BF28" s="357" t="str">
        <f t="shared" si="13"/>
        <v/>
      </c>
      <c r="BG28" s="227"/>
      <c r="BH28" s="270"/>
      <c r="BI28" s="260"/>
      <c r="BJ28" s="338" t="str">
        <f t="shared" si="14"/>
        <v/>
      </c>
      <c r="BK28" s="267"/>
      <c r="BL28" s="260"/>
      <c r="BM28" s="268"/>
      <c r="BN28" s="227"/>
    </row>
    <row r="29" spans="1:66" s="251" customFormat="1" ht="15.95" customHeight="1">
      <c r="A29" s="227"/>
      <c r="B29" s="1090"/>
      <c r="C29" s="1072"/>
      <c r="D29" s="131" t="s">
        <v>167</v>
      </c>
      <c r="E29" s="466">
        <v>6</v>
      </c>
      <c r="F29" s="211"/>
      <c r="G29" s="467" t="s">
        <v>245</v>
      </c>
      <c r="H29" s="676">
        <f t="shared" si="0"/>
        <v>6</v>
      </c>
      <c r="I29" s="685">
        <v>3</v>
      </c>
      <c r="J29" s="686">
        <v>3</v>
      </c>
      <c r="K29" s="685"/>
      <c r="L29" s="686"/>
      <c r="M29" s="446">
        <f>H29*15*3</f>
        <v>270</v>
      </c>
      <c r="N29" s="447">
        <f t="shared" si="2"/>
        <v>202.5</v>
      </c>
      <c r="O29" s="444" t="s">
        <v>25</v>
      </c>
      <c r="P29" s="128" t="s">
        <v>191</v>
      </c>
      <c r="Q29" s="130"/>
      <c r="R29" s="129" t="s">
        <v>191</v>
      </c>
      <c r="S29" s="343" t="s">
        <v>191</v>
      </c>
      <c r="T29" s="361"/>
      <c r="U29" s="360"/>
      <c r="V29" s="362" t="str">
        <f t="shared" si="12"/>
        <v/>
      </c>
      <c r="W29" s="696" t="str">
        <f t="shared" si="4"/>
        <v/>
      </c>
      <c r="X29" s="240"/>
      <c r="Y29" s="37" t="s">
        <v>58</v>
      </c>
      <c r="Z29" s="38" t="s">
        <v>58</v>
      </c>
      <c r="AA29" s="39"/>
      <c r="AB29" s="40"/>
      <c r="AC29" s="40" t="s">
        <v>58</v>
      </c>
      <c r="AD29" s="38" t="s">
        <v>58</v>
      </c>
      <c r="AE29" s="39"/>
      <c r="AF29" s="40"/>
      <c r="AG29" s="40"/>
      <c r="AH29" s="40"/>
      <c r="AI29" s="38" t="s">
        <v>58</v>
      </c>
      <c r="AJ29" s="39"/>
      <c r="AK29" s="40" t="s">
        <v>58</v>
      </c>
      <c r="AL29" s="41" t="s">
        <v>58</v>
      </c>
      <c r="AM29" s="241"/>
      <c r="AN29" s="263" t="s">
        <v>191</v>
      </c>
      <c r="AO29" s="431"/>
      <c r="AP29" s="176">
        <f t="shared" si="5"/>
        <v>270</v>
      </c>
      <c r="AQ29" s="211"/>
      <c r="AR29" s="264" t="str">
        <f t="shared" si="7"/>
        <v/>
      </c>
      <c r="AS29" s="468"/>
      <c r="AT29" s="360"/>
      <c r="AU29" s="469"/>
      <c r="AV29" s="469"/>
      <c r="AW29" s="469"/>
      <c r="AX29" s="361"/>
      <c r="AY29" s="360"/>
      <c r="AZ29" s="360"/>
      <c r="BA29" s="360"/>
      <c r="BB29" s="470"/>
      <c r="BC29" s="412" t="str">
        <f t="shared" si="6"/>
        <v/>
      </c>
      <c r="BD29" s="471"/>
      <c r="BE29" s="360"/>
      <c r="BF29" s="357" t="str">
        <f t="shared" si="13"/>
        <v/>
      </c>
      <c r="BG29" s="227"/>
      <c r="BH29" s="471"/>
      <c r="BI29" s="360"/>
      <c r="BJ29" s="338" t="str">
        <f t="shared" si="14"/>
        <v/>
      </c>
      <c r="BK29" s="361"/>
      <c r="BL29" s="360"/>
      <c r="BM29" s="470"/>
      <c r="BN29" s="227"/>
    </row>
    <row r="30" spans="1:66" s="251" customFormat="1" ht="15.95" customHeight="1">
      <c r="A30" s="227"/>
      <c r="B30" s="1090"/>
      <c r="C30" s="1072"/>
      <c r="D30" s="63" t="s">
        <v>136</v>
      </c>
      <c r="E30" s="358">
        <v>8</v>
      </c>
      <c r="F30" s="211"/>
      <c r="G30" s="445" t="s">
        <v>246</v>
      </c>
      <c r="H30" s="676">
        <f t="shared" si="0"/>
        <v>8</v>
      </c>
      <c r="I30" s="685"/>
      <c r="J30" s="686"/>
      <c r="K30" s="685">
        <v>4</v>
      </c>
      <c r="L30" s="686">
        <v>4</v>
      </c>
      <c r="M30" s="446">
        <f>H30*15*3</f>
        <v>360</v>
      </c>
      <c r="N30" s="447">
        <f t="shared" si="2"/>
        <v>270</v>
      </c>
      <c r="O30" s="444" t="s">
        <v>25</v>
      </c>
      <c r="P30" s="128" t="s">
        <v>191</v>
      </c>
      <c r="Q30" s="130"/>
      <c r="R30" s="129" t="s">
        <v>191</v>
      </c>
      <c r="S30" s="343" t="s">
        <v>191</v>
      </c>
      <c r="T30" s="361"/>
      <c r="U30" s="360"/>
      <c r="V30" s="362" t="str">
        <f t="shared" si="12"/>
        <v/>
      </c>
      <c r="W30" s="344" t="str">
        <f t="shared" si="4"/>
        <v/>
      </c>
      <c r="X30" s="240"/>
      <c r="Y30" s="61" t="s">
        <v>58</v>
      </c>
      <c r="Z30" s="62" t="s">
        <v>58</v>
      </c>
      <c r="AA30" s="63"/>
      <c r="AB30" s="64"/>
      <c r="AC30" s="64" t="s">
        <v>58</v>
      </c>
      <c r="AD30" s="62" t="s">
        <v>58</v>
      </c>
      <c r="AE30" s="63"/>
      <c r="AF30" s="64"/>
      <c r="AG30" s="64"/>
      <c r="AH30" s="64"/>
      <c r="AI30" s="62" t="s">
        <v>58</v>
      </c>
      <c r="AJ30" s="63"/>
      <c r="AK30" s="64" t="s">
        <v>58</v>
      </c>
      <c r="AL30" s="65" t="s">
        <v>58</v>
      </c>
      <c r="AM30" s="241"/>
      <c r="AN30" s="293" t="s">
        <v>191</v>
      </c>
      <c r="AO30" s="433"/>
      <c r="AP30" s="178">
        <f t="shared" si="5"/>
        <v>360</v>
      </c>
      <c r="AQ30" s="211"/>
      <c r="AR30" s="294" t="str">
        <f t="shared" si="7"/>
        <v/>
      </c>
      <c r="AS30" s="295"/>
      <c r="AT30" s="290"/>
      <c r="AU30" s="296"/>
      <c r="AV30" s="296"/>
      <c r="AW30" s="296"/>
      <c r="AX30" s="297"/>
      <c r="AY30" s="290"/>
      <c r="AZ30" s="290"/>
      <c r="BA30" s="290"/>
      <c r="BB30" s="298"/>
      <c r="BC30" s="413" t="str">
        <f t="shared" si="6"/>
        <v/>
      </c>
      <c r="BD30" s="300"/>
      <c r="BE30" s="290"/>
      <c r="BF30" s="359" t="str">
        <f t="shared" si="13"/>
        <v/>
      </c>
      <c r="BG30" s="227"/>
      <c r="BH30" s="300"/>
      <c r="BI30" s="290"/>
      <c r="BJ30" s="321" t="str">
        <f t="shared" si="14"/>
        <v/>
      </c>
      <c r="BK30" s="297"/>
      <c r="BL30" s="290"/>
      <c r="BM30" s="298"/>
      <c r="BN30" s="227"/>
    </row>
    <row r="31" spans="1:66" s="251" customFormat="1" ht="15.95" customHeight="1">
      <c r="A31" s="227"/>
      <c r="B31" s="1090"/>
      <c r="C31" s="1072"/>
      <c r="D31" s="231" t="s">
        <v>102</v>
      </c>
      <c r="E31" s="1080" t="s">
        <v>26</v>
      </c>
      <c r="F31" s="211"/>
      <c r="G31" s="322" t="s">
        <v>81</v>
      </c>
      <c r="H31" s="682">
        <f t="shared" si="0"/>
        <v>2</v>
      </c>
      <c r="I31" s="683"/>
      <c r="J31" s="684"/>
      <c r="K31" s="683">
        <v>2</v>
      </c>
      <c r="L31" s="684"/>
      <c r="M31" s="323">
        <f t="shared" ref="M31:M51" si="15">H31*15*1</f>
        <v>30</v>
      </c>
      <c r="N31" s="324">
        <f t="shared" si="2"/>
        <v>22.5</v>
      </c>
      <c r="O31" s="325" t="s">
        <v>137</v>
      </c>
      <c r="P31" s="78" t="s">
        <v>6</v>
      </c>
      <c r="Q31" s="315" t="s">
        <v>179</v>
      </c>
      <c r="R31" s="365"/>
      <c r="S31" s="448" t="s">
        <v>147</v>
      </c>
      <c r="T31" s="305"/>
      <c r="U31" s="449"/>
      <c r="V31" s="351" t="str">
        <f t="shared" si="12"/>
        <v/>
      </c>
      <c r="W31" s="363" t="str">
        <f t="shared" si="4"/>
        <v/>
      </c>
      <c r="X31" s="240"/>
      <c r="Y31" s="78"/>
      <c r="Z31" s="79"/>
      <c r="AA31" s="80"/>
      <c r="AB31" s="81" t="s">
        <v>191</v>
      </c>
      <c r="AC31" s="81"/>
      <c r="AD31" s="79"/>
      <c r="AE31" s="80"/>
      <c r="AF31" s="81"/>
      <c r="AG31" s="81"/>
      <c r="AH31" s="81"/>
      <c r="AI31" s="79"/>
      <c r="AJ31" s="80"/>
      <c r="AK31" s="81"/>
      <c r="AL31" s="82"/>
      <c r="AM31" s="241"/>
      <c r="AN31" s="451" t="s">
        <v>147</v>
      </c>
      <c r="AO31" s="434"/>
      <c r="AP31" s="174">
        <f t="shared" si="5"/>
        <v>30</v>
      </c>
      <c r="AQ31" s="211"/>
      <c r="AR31" s="454"/>
      <c r="AS31" s="305"/>
      <c r="AT31" s="311"/>
      <c r="AU31" s="311"/>
      <c r="AV31" s="311"/>
      <c r="AW31" s="365" t="str">
        <f t="shared" ref="AW31:AW40" si="16">IF(ISNUMBER($AO31),IF(AND($AO31&gt;=60,$AO31&lt;=100),"●",""),"")</f>
        <v/>
      </c>
      <c r="AX31" s="305"/>
      <c r="AY31" s="311"/>
      <c r="AZ31" s="311"/>
      <c r="BA31" s="315" t="str">
        <f>IF(ISNUMBER($AO31),IF(AND($AO31&gt;=60,$AO31&lt;=100),"●",""),"")</f>
        <v/>
      </c>
      <c r="BB31" s="317"/>
      <c r="BC31" s="415" t="str">
        <f t="shared" si="6"/>
        <v/>
      </c>
      <c r="BD31" s="314"/>
      <c r="BE31" s="449"/>
      <c r="BF31" s="351" t="str">
        <f t="shared" si="13"/>
        <v/>
      </c>
      <c r="BG31" s="227"/>
      <c r="BH31" s="314"/>
      <c r="BI31" s="311"/>
      <c r="BJ31" s="316"/>
      <c r="BK31" s="305"/>
      <c r="BL31" s="311"/>
      <c r="BM31" s="313" t="str">
        <f t="shared" ref="BM31:BM51" si="17">IF(ISNUMBER($AO31),IF(AND($AO31&gt;=60,$AO31&lt;=100),$H31,""),"")</f>
        <v/>
      </c>
      <c r="BN31" s="227"/>
    </row>
    <row r="32" spans="1:66" s="251" customFormat="1" ht="15.95" customHeight="1">
      <c r="A32" s="227"/>
      <c r="B32" s="1090"/>
      <c r="C32" s="1072"/>
      <c r="D32" s="231" t="s">
        <v>102</v>
      </c>
      <c r="E32" s="1081"/>
      <c r="F32" s="211"/>
      <c r="G32" s="253" t="s">
        <v>72</v>
      </c>
      <c r="H32" s="676">
        <f t="shared" si="0"/>
        <v>2</v>
      </c>
      <c r="I32" s="677"/>
      <c r="J32" s="678">
        <v>2</v>
      </c>
      <c r="K32" s="677"/>
      <c r="L32" s="678"/>
      <c r="M32" s="254">
        <f t="shared" si="15"/>
        <v>30</v>
      </c>
      <c r="N32" s="255">
        <f t="shared" si="2"/>
        <v>22.5</v>
      </c>
      <c r="O32" s="256" t="s">
        <v>137</v>
      </c>
      <c r="P32" s="37" t="s">
        <v>4</v>
      </c>
      <c r="Q32" s="40" t="s">
        <v>28</v>
      </c>
      <c r="R32" s="38"/>
      <c r="S32" s="258" t="s">
        <v>5</v>
      </c>
      <c r="T32" s="267"/>
      <c r="U32" s="366"/>
      <c r="V32" s="357" t="str">
        <f t="shared" si="12"/>
        <v/>
      </c>
      <c r="W32" s="262" t="str">
        <f t="shared" si="4"/>
        <v/>
      </c>
      <c r="X32" s="240"/>
      <c r="Y32" s="37"/>
      <c r="Z32" s="38"/>
      <c r="AA32" s="39"/>
      <c r="AB32" s="40" t="s">
        <v>191</v>
      </c>
      <c r="AC32" s="40"/>
      <c r="AD32" s="38"/>
      <c r="AE32" s="39"/>
      <c r="AF32" s="40"/>
      <c r="AG32" s="40"/>
      <c r="AH32" s="40"/>
      <c r="AI32" s="38"/>
      <c r="AJ32" s="39"/>
      <c r="AK32" s="40"/>
      <c r="AL32" s="41"/>
      <c r="AM32" s="241"/>
      <c r="AN32" s="263" t="s">
        <v>5</v>
      </c>
      <c r="AO32" s="431"/>
      <c r="AP32" s="176">
        <f t="shared" si="5"/>
        <v>30</v>
      </c>
      <c r="AQ32" s="211"/>
      <c r="AR32" s="274"/>
      <c r="AS32" s="267"/>
      <c r="AT32" s="260"/>
      <c r="AU32" s="260"/>
      <c r="AV32" s="338" t="str">
        <f>IF(ISNUMBER($AO32),IF(AND($AO32&gt;=60,$AO32&lt;=100),"●",""),"")</f>
        <v/>
      </c>
      <c r="AW32" s="367" t="str">
        <f t="shared" si="16"/>
        <v/>
      </c>
      <c r="AX32" s="273" t="str">
        <f>IF(ISNUMBER($AO32),IF(AND($AO32&gt;=60,$AO32&lt;=100),"●",""),"")</f>
        <v/>
      </c>
      <c r="AY32" s="260"/>
      <c r="AZ32" s="260"/>
      <c r="BA32" s="260"/>
      <c r="BB32" s="268"/>
      <c r="BC32" s="412" t="str">
        <f t="shared" si="6"/>
        <v/>
      </c>
      <c r="BD32" s="270"/>
      <c r="BE32" s="366"/>
      <c r="BF32" s="357" t="str">
        <f t="shared" si="13"/>
        <v/>
      </c>
      <c r="BG32" s="227"/>
      <c r="BH32" s="270"/>
      <c r="BI32" s="260"/>
      <c r="BJ32" s="272"/>
      <c r="BK32" s="267"/>
      <c r="BL32" s="260"/>
      <c r="BM32" s="368" t="str">
        <f t="shared" si="17"/>
        <v/>
      </c>
      <c r="BN32" s="227"/>
    </row>
    <row r="33" spans="1:66" s="251" customFormat="1" ht="15.95" customHeight="1">
      <c r="A33" s="227"/>
      <c r="B33" s="1090"/>
      <c r="C33" s="1072"/>
      <c r="D33" s="39" t="s">
        <v>102</v>
      </c>
      <c r="E33" s="1081"/>
      <c r="F33" s="211"/>
      <c r="G33" s="253" t="s">
        <v>80</v>
      </c>
      <c r="H33" s="676">
        <f t="shared" si="0"/>
        <v>2</v>
      </c>
      <c r="I33" s="677"/>
      <c r="J33" s="678">
        <v>2</v>
      </c>
      <c r="K33" s="677"/>
      <c r="L33" s="678"/>
      <c r="M33" s="254">
        <f t="shared" si="15"/>
        <v>30</v>
      </c>
      <c r="N33" s="255">
        <f t="shared" si="2"/>
        <v>22.5</v>
      </c>
      <c r="O33" s="256" t="s">
        <v>137</v>
      </c>
      <c r="P33" s="37" t="s">
        <v>6</v>
      </c>
      <c r="Q33" s="40"/>
      <c r="R33" s="38"/>
      <c r="S33" s="258" t="s">
        <v>6</v>
      </c>
      <c r="T33" s="267"/>
      <c r="U33" s="366"/>
      <c r="V33" s="357" t="str">
        <f t="shared" si="12"/>
        <v/>
      </c>
      <c r="W33" s="262" t="str">
        <f t="shared" si="4"/>
        <v/>
      </c>
      <c r="X33" s="240"/>
      <c r="Y33" s="37"/>
      <c r="Z33" s="38"/>
      <c r="AA33" s="39"/>
      <c r="AB33" s="40" t="s">
        <v>191</v>
      </c>
      <c r="AC33" s="40"/>
      <c r="AD33" s="38"/>
      <c r="AE33" s="39"/>
      <c r="AF33" s="40"/>
      <c r="AG33" s="40"/>
      <c r="AH33" s="40"/>
      <c r="AI33" s="38"/>
      <c r="AJ33" s="39"/>
      <c r="AK33" s="40"/>
      <c r="AL33" s="41"/>
      <c r="AM33" s="241"/>
      <c r="AN33" s="263" t="s">
        <v>6</v>
      </c>
      <c r="AO33" s="431"/>
      <c r="AP33" s="176">
        <f t="shared" si="5"/>
        <v>30</v>
      </c>
      <c r="AQ33" s="211"/>
      <c r="AR33" s="274"/>
      <c r="AS33" s="267"/>
      <c r="AT33" s="260"/>
      <c r="AU33" s="260"/>
      <c r="AV33" s="260"/>
      <c r="AW33" s="367" t="str">
        <f t="shared" si="16"/>
        <v/>
      </c>
      <c r="AX33" s="267"/>
      <c r="AY33" s="260"/>
      <c r="AZ33" s="260"/>
      <c r="BA33" s="260"/>
      <c r="BB33" s="268"/>
      <c r="BC33" s="412" t="str">
        <f t="shared" si="6"/>
        <v/>
      </c>
      <c r="BD33" s="270"/>
      <c r="BE33" s="366"/>
      <c r="BF33" s="357" t="str">
        <f t="shared" si="13"/>
        <v/>
      </c>
      <c r="BG33" s="227"/>
      <c r="BH33" s="270"/>
      <c r="BI33" s="260"/>
      <c r="BJ33" s="272"/>
      <c r="BK33" s="267"/>
      <c r="BL33" s="260"/>
      <c r="BM33" s="368" t="str">
        <f t="shared" si="17"/>
        <v/>
      </c>
      <c r="BN33" s="227"/>
    </row>
    <row r="34" spans="1:66" s="251" customFormat="1" ht="15.95" customHeight="1">
      <c r="A34" s="227"/>
      <c r="B34" s="1090"/>
      <c r="C34" s="1072"/>
      <c r="D34" s="39" t="s">
        <v>102</v>
      </c>
      <c r="E34" s="1081"/>
      <c r="F34" s="211"/>
      <c r="G34" s="253" t="s">
        <v>73</v>
      </c>
      <c r="H34" s="676">
        <f t="shared" si="0"/>
        <v>2</v>
      </c>
      <c r="I34" s="677"/>
      <c r="J34" s="678"/>
      <c r="K34" s="677"/>
      <c r="L34" s="678">
        <v>2</v>
      </c>
      <c r="M34" s="254">
        <f t="shared" si="15"/>
        <v>30</v>
      </c>
      <c r="N34" s="255">
        <f t="shared" si="2"/>
        <v>22.5</v>
      </c>
      <c r="O34" s="256" t="s">
        <v>137</v>
      </c>
      <c r="P34" s="37" t="s">
        <v>4</v>
      </c>
      <c r="Q34" s="40" t="s">
        <v>28</v>
      </c>
      <c r="R34" s="38"/>
      <c r="S34" s="258" t="s">
        <v>5</v>
      </c>
      <c r="T34" s="267"/>
      <c r="U34" s="366"/>
      <c r="V34" s="357" t="str">
        <f t="shared" si="12"/>
        <v/>
      </c>
      <c r="W34" s="262" t="str">
        <f t="shared" si="4"/>
        <v/>
      </c>
      <c r="X34" s="240"/>
      <c r="Y34" s="37"/>
      <c r="Z34" s="38"/>
      <c r="AA34" s="39"/>
      <c r="AB34" s="40" t="s">
        <v>191</v>
      </c>
      <c r="AC34" s="40"/>
      <c r="AD34" s="38"/>
      <c r="AE34" s="39"/>
      <c r="AF34" s="40"/>
      <c r="AG34" s="40"/>
      <c r="AH34" s="40"/>
      <c r="AI34" s="38"/>
      <c r="AJ34" s="39"/>
      <c r="AK34" s="40"/>
      <c r="AL34" s="41"/>
      <c r="AM34" s="241"/>
      <c r="AN34" s="263" t="s">
        <v>5</v>
      </c>
      <c r="AO34" s="431"/>
      <c r="AP34" s="176">
        <f t="shared" si="5"/>
        <v>30</v>
      </c>
      <c r="AQ34" s="211"/>
      <c r="AR34" s="274"/>
      <c r="AS34" s="267"/>
      <c r="AT34" s="260"/>
      <c r="AU34" s="260"/>
      <c r="AV34" s="338" t="str">
        <f>IF(ISNUMBER($AO34),IF(AND($AO34&gt;=60,$AO34&lt;=100),"●",""),"")</f>
        <v/>
      </c>
      <c r="AW34" s="367" t="str">
        <f t="shared" si="16"/>
        <v/>
      </c>
      <c r="AX34" s="273" t="str">
        <f>IF(ISNUMBER($AO34),IF(AND($AO34&gt;=60,$AO34&lt;=100),"●",""),"")</f>
        <v/>
      </c>
      <c r="AY34" s="260"/>
      <c r="AZ34" s="260"/>
      <c r="BA34" s="260"/>
      <c r="BB34" s="268"/>
      <c r="BC34" s="412" t="str">
        <f t="shared" si="6"/>
        <v/>
      </c>
      <c r="BD34" s="270"/>
      <c r="BE34" s="366"/>
      <c r="BF34" s="357" t="str">
        <f t="shared" si="13"/>
        <v/>
      </c>
      <c r="BG34" s="227"/>
      <c r="BH34" s="270"/>
      <c r="BI34" s="260"/>
      <c r="BJ34" s="272"/>
      <c r="BK34" s="267"/>
      <c r="BL34" s="260"/>
      <c r="BM34" s="368" t="str">
        <f t="shared" si="17"/>
        <v/>
      </c>
      <c r="BN34" s="227"/>
    </row>
    <row r="35" spans="1:66" s="251" customFormat="1" ht="15.95" customHeight="1">
      <c r="A35" s="227"/>
      <c r="B35" s="1090"/>
      <c r="C35" s="1072"/>
      <c r="D35" s="39" t="s">
        <v>102</v>
      </c>
      <c r="E35" s="1081"/>
      <c r="F35" s="211"/>
      <c r="G35" s="253" t="s">
        <v>247</v>
      </c>
      <c r="H35" s="676">
        <f t="shared" si="0"/>
        <v>2</v>
      </c>
      <c r="I35" s="677">
        <v>2</v>
      </c>
      <c r="J35" s="678"/>
      <c r="K35" s="677"/>
      <c r="L35" s="678"/>
      <c r="M35" s="254">
        <f t="shared" si="15"/>
        <v>30</v>
      </c>
      <c r="N35" s="255">
        <f t="shared" si="2"/>
        <v>22.5</v>
      </c>
      <c r="O35" s="256" t="s">
        <v>137</v>
      </c>
      <c r="P35" s="369" t="s">
        <v>6</v>
      </c>
      <c r="Q35" s="40" t="s">
        <v>218</v>
      </c>
      <c r="R35" s="367"/>
      <c r="S35" s="370" t="s">
        <v>146</v>
      </c>
      <c r="T35" s="267"/>
      <c r="U35" s="366"/>
      <c r="V35" s="357" t="str">
        <f t="shared" si="12"/>
        <v/>
      </c>
      <c r="W35" s="262" t="str">
        <f t="shared" si="4"/>
        <v/>
      </c>
      <c r="X35" s="240"/>
      <c r="Y35" s="37"/>
      <c r="Z35" s="38"/>
      <c r="AA35" s="39"/>
      <c r="AB35" s="40" t="s">
        <v>191</v>
      </c>
      <c r="AC35" s="40"/>
      <c r="AD35" s="38"/>
      <c r="AE35" s="39"/>
      <c r="AF35" s="40"/>
      <c r="AG35" s="40"/>
      <c r="AH35" s="40"/>
      <c r="AI35" s="38"/>
      <c r="AJ35" s="39"/>
      <c r="AK35" s="40"/>
      <c r="AL35" s="41"/>
      <c r="AM35" s="241"/>
      <c r="AN35" s="371" t="s">
        <v>146</v>
      </c>
      <c r="AO35" s="431"/>
      <c r="AP35" s="176">
        <f t="shared" si="5"/>
        <v>30</v>
      </c>
      <c r="AQ35" s="211"/>
      <c r="AR35" s="274"/>
      <c r="AS35" s="267"/>
      <c r="AT35" s="260"/>
      <c r="AU35" s="260"/>
      <c r="AV35" s="260"/>
      <c r="AW35" s="367" t="str">
        <f t="shared" si="16"/>
        <v/>
      </c>
      <c r="AX35" s="267"/>
      <c r="AY35" s="260"/>
      <c r="AZ35" s="338" t="str">
        <f>IF(ISNUMBER($AO35),IF(AND($AO35&gt;=60,$AO35&lt;=100),"●",""),"")</f>
        <v/>
      </c>
      <c r="BA35" s="260"/>
      <c r="BB35" s="268"/>
      <c r="BC35" s="412" t="str">
        <f t="shared" si="6"/>
        <v/>
      </c>
      <c r="BD35" s="270"/>
      <c r="BE35" s="366"/>
      <c r="BF35" s="357" t="str">
        <f t="shared" si="13"/>
        <v/>
      </c>
      <c r="BG35" s="227"/>
      <c r="BH35" s="270"/>
      <c r="BI35" s="260"/>
      <c r="BJ35" s="272"/>
      <c r="BK35" s="267"/>
      <c r="BL35" s="260"/>
      <c r="BM35" s="368" t="str">
        <f t="shared" si="17"/>
        <v/>
      </c>
      <c r="BN35" s="227"/>
    </row>
    <row r="36" spans="1:66" s="251" customFormat="1" ht="15.95" customHeight="1">
      <c r="A36" s="227"/>
      <c r="B36" s="1090"/>
      <c r="C36" s="1072"/>
      <c r="D36" s="39" t="s">
        <v>102</v>
      </c>
      <c r="E36" s="1081"/>
      <c r="F36" s="211"/>
      <c r="G36" s="253" t="s">
        <v>78</v>
      </c>
      <c r="H36" s="676">
        <f t="shared" si="0"/>
        <v>2</v>
      </c>
      <c r="I36" s="677" t="s">
        <v>254</v>
      </c>
      <c r="J36" s="678"/>
      <c r="K36" s="677">
        <v>2</v>
      </c>
      <c r="L36" s="678"/>
      <c r="M36" s="254">
        <f t="shared" si="15"/>
        <v>30</v>
      </c>
      <c r="N36" s="255">
        <f t="shared" si="2"/>
        <v>22.5</v>
      </c>
      <c r="O36" s="256" t="s">
        <v>137</v>
      </c>
      <c r="P36" s="37" t="s">
        <v>6</v>
      </c>
      <c r="Q36" s="40" t="s">
        <v>218</v>
      </c>
      <c r="R36" s="38"/>
      <c r="S36" s="258" t="s">
        <v>146</v>
      </c>
      <c r="T36" s="267"/>
      <c r="U36" s="366"/>
      <c r="V36" s="357" t="str">
        <f t="shared" si="12"/>
        <v/>
      </c>
      <c r="W36" s="262" t="str">
        <f t="shared" si="4"/>
        <v/>
      </c>
      <c r="X36" s="240"/>
      <c r="Y36" s="37"/>
      <c r="Z36" s="38"/>
      <c r="AA36" s="39"/>
      <c r="AB36" s="40" t="s">
        <v>191</v>
      </c>
      <c r="AC36" s="40"/>
      <c r="AD36" s="38"/>
      <c r="AE36" s="39"/>
      <c r="AF36" s="40"/>
      <c r="AG36" s="40"/>
      <c r="AH36" s="40"/>
      <c r="AI36" s="38"/>
      <c r="AJ36" s="39"/>
      <c r="AK36" s="40"/>
      <c r="AL36" s="41"/>
      <c r="AM36" s="241"/>
      <c r="AN36" s="263" t="s">
        <v>146</v>
      </c>
      <c r="AO36" s="431"/>
      <c r="AP36" s="176">
        <f t="shared" si="5"/>
        <v>30</v>
      </c>
      <c r="AQ36" s="211"/>
      <c r="AR36" s="274"/>
      <c r="AS36" s="267"/>
      <c r="AT36" s="260"/>
      <c r="AU36" s="260"/>
      <c r="AV36" s="260"/>
      <c r="AW36" s="367" t="str">
        <f t="shared" si="16"/>
        <v/>
      </c>
      <c r="AX36" s="267"/>
      <c r="AY36" s="260"/>
      <c r="AZ36" s="338" t="str">
        <f>IF(ISNUMBER($AO36),IF(AND($AO36&gt;=60,$AO36&lt;=100),"●",""),"")</f>
        <v/>
      </c>
      <c r="BA36" s="260"/>
      <c r="BB36" s="268"/>
      <c r="BC36" s="412" t="str">
        <f t="shared" si="6"/>
        <v/>
      </c>
      <c r="BD36" s="270"/>
      <c r="BE36" s="366"/>
      <c r="BF36" s="357" t="str">
        <f t="shared" si="13"/>
        <v/>
      </c>
      <c r="BG36" s="227"/>
      <c r="BH36" s="270"/>
      <c r="BI36" s="260"/>
      <c r="BJ36" s="272"/>
      <c r="BK36" s="267"/>
      <c r="BL36" s="260"/>
      <c r="BM36" s="368" t="str">
        <f t="shared" si="17"/>
        <v/>
      </c>
      <c r="BN36" s="227"/>
    </row>
    <row r="37" spans="1:66" s="251" customFormat="1" ht="15.95" customHeight="1">
      <c r="A37" s="227"/>
      <c r="B37" s="1090"/>
      <c r="C37" s="1072"/>
      <c r="D37" s="39" t="s">
        <v>102</v>
      </c>
      <c r="E37" s="1081"/>
      <c r="F37" s="211"/>
      <c r="G37" s="253" t="s">
        <v>79</v>
      </c>
      <c r="H37" s="676">
        <f t="shared" si="0"/>
        <v>2</v>
      </c>
      <c r="I37" s="677" t="s">
        <v>254</v>
      </c>
      <c r="J37" s="678"/>
      <c r="K37" s="677"/>
      <c r="L37" s="678">
        <v>2</v>
      </c>
      <c r="M37" s="254">
        <f t="shared" si="15"/>
        <v>30</v>
      </c>
      <c r="N37" s="255">
        <f t="shared" si="2"/>
        <v>22.5</v>
      </c>
      <c r="O37" s="256" t="s">
        <v>137</v>
      </c>
      <c r="P37" s="37" t="s">
        <v>6</v>
      </c>
      <c r="Q37" s="40" t="s">
        <v>179</v>
      </c>
      <c r="R37" s="38"/>
      <c r="S37" s="258" t="s">
        <v>147</v>
      </c>
      <c r="T37" s="267"/>
      <c r="U37" s="366"/>
      <c r="V37" s="357" t="str">
        <f t="shared" si="12"/>
        <v/>
      </c>
      <c r="W37" s="262" t="str">
        <f t="shared" si="4"/>
        <v/>
      </c>
      <c r="X37" s="240"/>
      <c r="Y37" s="37"/>
      <c r="Z37" s="38"/>
      <c r="AA37" s="39"/>
      <c r="AB37" s="40" t="s">
        <v>191</v>
      </c>
      <c r="AC37" s="40"/>
      <c r="AD37" s="38"/>
      <c r="AE37" s="39"/>
      <c r="AF37" s="40"/>
      <c r="AG37" s="40"/>
      <c r="AH37" s="40"/>
      <c r="AI37" s="38"/>
      <c r="AJ37" s="39"/>
      <c r="AK37" s="40"/>
      <c r="AL37" s="41"/>
      <c r="AM37" s="241"/>
      <c r="AN37" s="263" t="s">
        <v>147</v>
      </c>
      <c r="AO37" s="431"/>
      <c r="AP37" s="176">
        <f t="shared" si="5"/>
        <v>30</v>
      </c>
      <c r="AQ37" s="211"/>
      <c r="AR37" s="274"/>
      <c r="AS37" s="267"/>
      <c r="AT37" s="260"/>
      <c r="AU37" s="260"/>
      <c r="AV37" s="260"/>
      <c r="AW37" s="367" t="str">
        <f t="shared" si="16"/>
        <v/>
      </c>
      <c r="AX37" s="267"/>
      <c r="AY37" s="260"/>
      <c r="AZ37" s="260"/>
      <c r="BA37" s="338" t="str">
        <f>IF(ISNUMBER($AO37),IF(AND($AO37&gt;=60,$AO37&lt;=100),"●",""),"")</f>
        <v/>
      </c>
      <c r="BB37" s="268"/>
      <c r="BC37" s="412" t="str">
        <f t="shared" si="6"/>
        <v/>
      </c>
      <c r="BD37" s="270"/>
      <c r="BE37" s="366"/>
      <c r="BF37" s="357" t="str">
        <f t="shared" si="13"/>
        <v/>
      </c>
      <c r="BG37" s="227"/>
      <c r="BH37" s="270"/>
      <c r="BI37" s="260"/>
      <c r="BJ37" s="272"/>
      <c r="BK37" s="267"/>
      <c r="BL37" s="260"/>
      <c r="BM37" s="368" t="str">
        <f t="shared" si="17"/>
        <v/>
      </c>
      <c r="BN37" s="227"/>
    </row>
    <row r="38" spans="1:66" s="251" customFormat="1" ht="15.95" customHeight="1">
      <c r="A38" s="227"/>
      <c r="B38" s="1090"/>
      <c r="C38" s="1072"/>
      <c r="D38" s="39" t="s">
        <v>102</v>
      </c>
      <c r="E38" s="1081"/>
      <c r="F38" s="211"/>
      <c r="G38" s="253" t="s">
        <v>71</v>
      </c>
      <c r="H38" s="676">
        <f t="shared" si="0"/>
        <v>2</v>
      </c>
      <c r="I38" s="677"/>
      <c r="J38" s="678"/>
      <c r="K38" s="677">
        <v>2</v>
      </c>
      <c r="L38" s="678"/>
      <c r="M38" s="254">
        <f t="shared" si="15"/>
        <v>30</v>
      </c>
      <c r="N38" s="255">
        <f t="shared" si="2"/>
        <v>22.5</v>
      </c>
      <c r="O38" s="256" t="s">
        <v>137</v>
      </c>
      <c r="P38" s="37" t="s">
        <v>4</v>
      </c>
      <c r="Q38" s="40" t="s">
        <v>179</v>
      </c>
      <c r="R38" s="38"/>
      <c r="S38" s="258" t="s">
        <v>87</v>
      </c>
      <c r="T38" s="267"/>
      <c r="U38" s="366"/>
      <c r="V38" s="357" t="str">
        <f t="shared" si="12"/>
        <v/>
      </c>
      <c r="W38" s="262" t="str">
        <f t="shared" si="4"/>
        <v/>
      </c>
      <c r="X38" s="240"/>
      <c r="Y38" s="37"/>
      <c r="Z38" s="38"/>
      <c r="AA38" s="39"/>
      <c r="AB38" s="40" t="s">
        <v>191</v>
      </c>
      <c r="AC38" s="40"/>
      <c r="AD38" s="38"/>
      <c r="AE38" s="39"/>
      <c r="AF38" s="40"/>
      <c r="AG38" s="40"/>
      <c r="AH38" s="40"/>
      <c r="AI38" s="38"/>
      <c r="AJ38" s="39"/>
      <c r="AK38" s="40"/>
      <c r="AL38" s="41"/>
      <c r="AM38" s="696"/>
      <c r="AN38" s="263" t="s">
        <v>87</v>
      </c>
      <c r="AO38" s="431"/>
      <c r="AP38" s="176">
        <f t="shared" si="5"/>
        <v>30</v>
      </c>
      <c r="AQ38" s="211"/>
      <c r="AR38" s="274"/>
      <c r="AS38" s="267"/>
      <c r="AT38" s="260"/>
      <c r="AU38" s="260"/>
      <c r="AV38" s="338" t="str">
        <f>IF(ISNUMBER($AO38),IF(AND($AO38&gt;=60,$AO38&lt;=100),"●",""),"")</f>
        <v/>
      </c>
      <c r="AW38" s="367" t="str">
        <f t="shared" si="16"/>
        <v/>
      </c>
      <c r="AX38" s="267"/>
      <c r="AY38" s="260"/>
      <c r="AZ38" s="260"/>
      <c r="BA38" s="338" t="str">
        <f>IF(ISNUMBER($AO38),IF(AND($AO38&gt;=60,$AO38&lt;=100),"●",""),"")</f>
        <v/>
      </c>
      <c r="BB38" s="268"/>
      <c r="BC38" s="412" t="str">
        <f t="shared" si="6"/>
        <v/>
      </c>
      <c r="BD38" s="270"/>
      <c r="BE38" s="366"/>
      <c r="BF38" s="357" t="str">
        <f t="shared" si="13"/>
        <v/>
      </c>
      <c r="BG38" s="227"/>
      <c r="BH38" s="270"/>
      <c r="BI38" s="260"/>
      <c r="BJ38" s="272"/>
      <c r="BK38" s="267"/>
      <c r="BL38" s="260"/>
      <c r="BM38" s="368" t="str">
        <f t="shared" si="17"/>
        <v/>
      </c>
      <c r="BN38" s="227"/>
    </row>
    <row r="39" spans="1:66" s="251" customFormat="1" ht="15.95" customHeight="1">
      <c r="A39" s="227"/>
      <c r="B39" s="1090"/>
      <c r="C39" s="1072"/>
      <c r="D39" s="39" t="s">
        <v>102</v>
      </c>
      <c r="E39" s="1081"/>
      <c r="F39" s="211"/>
      <c r="G39" s="253" t="s">
        <v>82</v>
      </c>
      <c r="H39" s="676">
        <f t="shared" si="0"/>
        <v>2</v>
      </c>
      <c r="I39" s="677"/>
      <c r="J39" s="678"/>
      <c r="K39" s="677">
        <v>2</v>
      </c>
      <c r="L39" s="678"/>
      <c r="M39" s="254">
        <f t="shared" si="15"/>
        <v>30</v>
      </c>
      <c r="N39" s="255">
        <f t="shared" si="2"/>
        <v>22.5</v>
      </c>
      <c r="O39" s="256" t="s">
        <v>137</v>
      </c>
      <c r="P39" s="37" t="s">
        <v>6</v>
      </c>
      <c r="Q39" s="40" t="s">
        <v>179</v>
      </c>
      <c r="R39" s="38"/>
      <c r="S39" s="258" t="s">
        <v>147</v>
      </c>
      <c r="T39" s="267"/>
      <c r="U39" s="366"/>
      <c r="V39" s="357" t="str">
        <f t="shared" si="12"/>
        <v/>
      </c>
      <c r="W39" s="262" t="str">
        <f t="shared" si="4"/>
        <v/>
      </c>
      <c r="X39" s="240"/>
      <c r="Y39" s="37"/>
      <c r="Z39" s="38"/>
      <c r="AA39" s="39"/>
      <c r="AB39" s="40" t="s">
        <v>191</v>
      </c>
      <c r="AC39" s="40"/>
      <c r="AD39" s="38"/>
      <c r="AE39" s="39"/>
      <c r="AF39" s="40"/>
      <c r="AG39" s="40"/>
      <c r="AH39" s="40"/>
      <c r="AI39" s="38"/>
      <c r="AJ39" s="39"/>
      <c r="AK39" s="40"/>
      <c r="AL39" s="41"/>
      <c r="AM39" s="696"/>
      <c r="AN39" s="263" t="s">
        <v>147</v>
      </c>
      <c r="AO39" s="431"/>
      <c r="AP39" s="176">
        <f t="shared" si="5"/>
        <v>30</v>
      </c>
      <c r="AQ39" s="211"/>
      <c r="AR39" s="274"/>
      <c r="AS39" s="267"/>
      <c r="AT39" s="260"/>
      <c r="AU39" s="260"/>
      <c r="AV39" s="260"/>
      <c r="AW39" s="367" t="str">
        <f t="shared" si="16"/>
        <v/>
      </c>
      <c r="AX39" s="267"/>
      <c r="AY39" s="260"/>
      <c r="AZ39" s="260"/>
      <c r="BA39" s="338" t="str">
        <f>IF(ISNUMBER($AO39),IF(AND($AO39&gt;=60,$AO39&lt;=100),"●",""),"")</f>
        <v/>
      </c>
      <c r="BB39" s="268"/>
      <c r="BC39" s="412" t="str">
        <f t="shared" si="6"/>
        <v/>
      </c>
      <c r="BD39" s="270"/>
      <c r="BE39" s="366"/>
      <c r="BF39" s="357" t="str">
        <f t="shared" si="13"/>
        <v/>
      </c>
      <c r="BG39" s="227"/>
      <c r="BH39" s="270"/>
      <c r="BI39" s="260"/>
      <c r="BJ39" s="272"/>
      <c r="BK39" s="267"/>
      <c r="BL39" s="260"/>
      <c r="BM39" s="368" t="str">
        <f t="shared" si="17"/>
        <v/>
      </c>
      <c r="BN39" s="227"/>
    </row>
    <row r="40" spans="1:66" s="251" customFormat="1" ht="15.95" customHeight="1">
      <c r="A40" s="227"/>
      <c r="B40" s="1090"/>
      <c r="C40" s="1072"/>
      <c r="D40" s="39" t="s">
        <v>102</v>
      </c>
      <c r="E40" s="1081"/>
      <c r="F40" s="211"/>
      <c r="G40" s="253" t="s">
        <v>70</v>
      </c>
      <c r="H40" s="676">
        <f t="shared" si="0"/>
        <v>2</v>
      </c>
      <c r="I40" s="677"/>
      <c r="J40" s="678"/>
      <c r="K40" s="677"/>
      <c r="L40" s="678">
        <v>2</v>
      </c>
      <c r="M40" s="254">
        <f t="shared" si="15"/>
        <v>30</v>
      </c>
      <c r="N40" s="255">
        <f t="shared" si="2"/>
        <v>22.5</v>
      </c>
      <c r="O40" s="256" t="s">
        <v>137</v>
      </c>
      <c r="P40" s="37" t="s">
        <v>4</v>
      </c>
      <c r="Q40" s="40" t="s">
        <v>28</v>
      </c>
      <c r="R40" s="38"/>
      <c r="S40" s="258" t="s">
        <v>5</v>
      </c>
      <c r="T40" s="267"/>
      <c r="U40" s="260"/>
      <c r="V40" s="357" t="str">
        <f t="shared" si="12"/>
        <v/>
      </c>
      <c r="W40" s="280" t="str">
        <f t="shared" si="4"/>
        <v/>
      </c>
      <c r="X40" s="240"/>
      <c r="Y40" s="37"/>
      <c r="Z40" s="38"/>
      <c r="AA40" s="39"/>
      <c r="AB40" s="40" t="s">
        <v>191</v>
      </c>
      <c r="AC40" s="40"/>
      <c r="AD40" s="38"/>
      <c r="AE40" s="39"/>
      <c r="AF40" s="40"/>
      <c r="AG40" s="40"/>
      <c r="AH40" s="40"/>
      <c r="AI40" s="38"/>
      <c r="AJ40" s="39"/>
      <c r="AK40" s="40"/>
      <c r="AL40" s="41"/>
      <c r="AM40" s="696"/>
      <c r="AN40" s="263" t="s">
        <v>5</v>
      </c>
      <c r="AO40" s="431"/>
      <c r="AP40" s="176">
        <f t="shared" si="5"/>
        <v>30</v>
      </c>
      <c r="AQ40" s="211"/>
      <c r="AR40" s="274"/>
      <c r="AS40" s="267"/>
      <c r="AT40" s="260"/>
      <c r="AU40" s="260"/>
      <c r="AV40" s="338" t="str">
        <f>IF(ISNUMBER($AO40),IF(AND($AO40&gt;=60,$AO40&lt;=100),"●",""),"")</f>
        <v/>
      </c>
      <c r="AW40" s="367" t="str">
        <f t="shared" si="16"/>
        <v/>
      </c>
      <c r="AX40" s="273" t="str">
        <f>IF(ISNUMBER($AO40),IF(AND($AO40&gt;=60,$AO40&lt;=100),"●",""),"")</f>
        <v/>
      </c>
      <c r="AY40" s="260"/>
      <c r="AZ40" s="260"/>
      <c r="BA40" s="260"/>
      <c r="BB40" s="268"/>
      <c r="BC40" s="412" t="str">
        <f t="shared" si="6"/>
        <v/>
      </c>
      <c r="BD40" s="270"/>
      <c r="BE40" s="260"/>
      <c r="BF40" s="357" t="str">
        <f t="shared" si="13"/>
        <v/>
      </c>
      <c r="BG40" s="227"/>
      <c r="BH40" s="270"/>
      <c r="BI40" s="260"/>
      <c r="BJ40" s="272"/>
      <c r="BK40" s="267"/>
      <c r="BL40" s="260"/>
      <c r="BM40" s="368" t="str">
        <f t="shared" si="17"/>
        <v/>
      </c>
      <c r="BN40" s="227"/>
    </row>
    <row r="41" spans="1:66" s="251" customFormat="1" ht="15.95" customHeight="1">
      <c r="A41" s="227"/>
      <c r="B41" s="1090"/>
      <c r="C41" s="1072"/>
      <c r="D41" s="39" t="s">
        <v>102</v>
      </c>
      <c r="E41" s="1081"/>
      <c r="F41" s="211"/>
      <c r="G41" s="253" t="s">
        <v>83</v>
      </c>
      <c r="H41" s="676">
        <f t="shared" si="0"/>
        <v>2</v>
      </c>
      <c r="I41" s="677"/>
      <c r="J41" s="678"/>
      <c r="K41" s="677"/>
      <c r="L41" s="678">
        <v>2</v>
      </c>
      <c r="M41" s="254">
        <f t="shared" si="15"/>
        <v>30</v>
      </c>
      <c r="N41" s="255">
        <f t="shared" si="2"/>
        <v>22.5</v>
      </c>
      <c r="O41" s="256" t="s">
        <v>137</v>
      </c>
      <c r="P41" s="37" t="s">
        <v>191</v>
      </c>
      <c r="Q41" s="40" t="s">
        <v>75</v>
      </c>
      <c r="R41" s="38"/>
      <c r="S41" s="258" t="s">
        <v>217</v>
      </c>
      <c r="T41" s="267"/>
      <c r="U41" s="335" t="str">
        <f>IF($W41="○",$N41,"")</f>
        <v/>
      </c>
      <c r="V41" s="336"/>
      <c r="W41" s="262" t="str">
        <f t="shared" si="4"/>
        <v/>
      </c>
      <c r="X41" s="240"/>
      <c r="Y41" s="37"/>
      <c r="Z41" s="38"/>
      <c r="AA41" s="39"/>
      <c r="AB41" s="40" t="s">
        <v>191</v>
      </c>
      <c r="AC41" s="40"/>
      <c r="AD41" s="38"/>
      <c r="AE41" s="39"/>
      <c r="AF41" s="40"/>
      <c r="AG41" s="40"/>
      <c r="AH41" s="40"/>
      <c r="AI41" s="38"/>
      <c r="AJ41" s="39"/>
      <c r="AK41" s="40"/>
      <c r="AL41" s="41"/>
      <c r="AM41" s="696"/>
      <c r="AN41" s="263" t="s">
        <v>217</v>
      </c>
      <c r="AO41" s="431"/>
      <c r="AP41" s="176">
        <f t="shared" si="5"/>
        <v>30</v>
      </c>
      <c r="AQ41" s="211"/>
      <c r="AR41" s="264" t="str">
        <f>IF(ISNUMBER($AO41),IF(AND($AO41&gt;=60,$AO41&lt;=100),"●",""),"")</f>
        <v/>
      </c>
      <c r="AS41" s="267"/>
      <c r="AT41" s="260"/>
      <c r="AU41" s="260"/>
      <c r="AV41" s="266"/>
      <c r="AW41" s="266"/>
      <c r="AX41" s="267"/>
      <c r="AY41" s="338" t="str">
        <f>IF(ISNUMBER($AO41),IF(AND($AO41&gt;=60,$AO41&lt;=100),"●",""),"")</f>
        <v/>
      </c>
      <c r="AZ41" s="260"/>
      <c r="BA41" s="260"/>
      <c r="BB41" s="268"/>
      <c r="BC41" s="412" t="str">
        <f t="shared" si="6"/>
        <v/>
      </c>
      <c r="BD41" s="270"/>
      <c r="BE41" s="335" t="str">
        <f>IF(ISNUMBER($AO41),IF(AND($AO41&gt;=60,$AO41&lt;=100),$AP41*45/60,""),"")</f>
        <v/>
      </c>
      <c r="BF41" s="336"/>
      <c r="BG41" s="227"/>
      <c r="BH41" s="270"/>
      <c r="BI41" s="260"/>
      <c r="BJ41" s="272"/>
      <c r="BK41" s="267"/>
      <c r="BL41" s="260"/>
      <c r="BM41" s="368" t="str">
        <f t="shared" si="17"/>
        <v/>
      </c>
      <c r="BN41" s="227"/>
    </row>
    <row r="42" spans="1:66" s="251" customFormat="1" ht="15.95" customHeight="1">
      <c r="A42" s="227"/>
      <c r="B42" s="1090"/>
      <c r="C42" s="1072"/>
      <c r="D42" s="39" t="s">
        <v>102</v>
      </c>
      <c r="E42" s="1081"/>
      <c r="F42" s="211"/>
      <c r="G42" s="253" t="s">
        <v>157</v>
      </c>
      <c r="H42" s="676">
        <f t="shared" si="0"/>
        <v>2</v>
      </c>
      <c r="I42" s="677"/>
      <c r="J42" s="678">
        <v>2</v>
      </c>
      <c r="K42" s="677"/>
      <c r="L42" s="678"/>
      <c r="M42" s="254">
        <f t="shared" si="15"/>
        <v>30</v>
      </c>
      <c r="N42" s="255">
        <f>M42*45/60</f>
        <v>22.5</v>
      </c>
      <c r="O42" s="256" t="s">
        <v>137</v>
      </c>
      <c r="P42" s="37"/>
      <c r="Q42" s="40" t="s">
        <v>75</v>
      </c>
      <c r="R42" s="38"/>
      <c r="S42" s="258" t="s">
        <v>75</v>
      </c>
      <c r="T42" s="267"/>
      <c r="U42" s="335" t="str">
        <f>IF($W42="○",$N42,"")</f>
        <v/>
      </c>
      <c r="V42" s="336"/>
      <c r="W42" s="262" t="str">
        <f>IF(AO42&gt;=60,"○","")</f>
        <v/>
      </c>
      <c r="X42" s="240"/>
      <c r="Y42" s="37"/>
      <c r="Z42" s="38"/>
      <c r="AA42" s="39"/>
      <c r="AB42" s="40" t="s">
        <v>191</v>
      </c>
      <c r="AC42" s="40"/>
      <c r="AD42" s="38"/>
      <c r="AE42" s="39"/>
      <c r="AF42" s="40"/>
      <c r="AG42" s="40"/>
      <c r="AH42" s="40"/>
      <c r="AI42" s="38"/>
      <c r="AJ42" s="39"/>
      <c r="AK42" s="40"/>
      <c r="AL42" s="41"/>
      <c r="AM42" s="241"/>
      <c r="AN42" s="263" t="s">
        <v>75</v>
      </c>
      <c r="AO42" s="431"/>
      <c r="AP42" s="176">
        <f t="shared" si="5"/>
        <v>30</v>
      </c>
      <c r="AQ42" s="211"/>
      <c r="AR42" s="274"/>
      <c r="AS42" s="267"/>
      <c r="AT42" s="260"/>
      <c r="AU42" s="260"/>
      <c r="AV42" s="266"/>
      <c r="AW42" s="266"/>
      <c r="AX42" s="267"/>
      <c r="AY42" s="338" t="str">
        <f>IF(ISNUMBER($AO42),IF(AND($AO42&gt;=60,$AO42&lt;=100),"●",""),"")</f>
        <v/>
      </c>
      <c r="AZ42" s="260"/>
      <c r="BA42" s="260"/>
      <c r="BB42" s="268"/>
      <c r="BC42" s="412" t="str">
        <f t="shared" si="6"/>
        <v/>
      </c>
      <c r="BD42" s="270"/>
      <c r="BE42" s="335" t="str">
        <f>IF(ISNUMBER($AO42),IF(AND($AO42&gt;=60,$AO42&lt;=100),$AP42*45/60,""),"")</f>
        <v/>
      </c>
      <c r="BF42" s="336"/>
      <c r="BG42" s="227"/>
      <c r="BH42" s="270"/>
      <c r="BI42" s="260"/>
      <c r="BJ42" s="272"/>
      <c r="BK42" s="267"/>
      <c r="BL42" s="260"/>
      <c r="BM42" s="368" t="str">
        <f t="shared" si="17"/>
        <v/>
      </c>
      <c r="BN42" s="227"/>
    </row>
    <row r="43" spans="1:66" s="251" customFormat="1" ht="15.95" customHeight="1">
      <c r="A43" s="227"/>
      <c r="B43" s="1090"/>
      <c r="C43" s="1072"/>
      <c r="D43" s="39" t="s">
        <v>102</v>
      </c>
      <c r="E43" s="1081"/>
      <c r="F43" s="211"/>
      <c r="G43" s="253" t="s">
        <v>158</v>
      </c>
      <c r="H43" s="676">
        <f t="shared" si="0"/>
        <v>2</v>
      </c>
      <c r="I43" s="677"/>
      <c r="J43" s="678"/>
      <c r="K43" s="677"/>
      <c r="L43" s="678">
        <v>2</v>
      </c>
      <c r="M43" s="254">
        <f t="shared" si="15"/>
        <v>30</v>
      </c>
      <c r="N43" s="255">
        <f>M43*45/60</f>
        <v>22.5</v>
      </c>
      <c r="O43" s="256" t="s">
        <v>137</v>
      </c>
      <c r="P43" s="37"/>
      <c r="Q43" s="40"/>
      <c r="R43" s="38"/>
      <c r="S43" s="258"/>
      <c r="T43" s="267"/>
      <c r="U43" s="366"/>
      <c r="V43" s="357" t="str">
        <f>IF($W43="○",$N43,"")</f>
        <v/>
      </c>
      <c r="W43" s="262" t="str">
        <f>IF(AO43&gt;=60,"○","")</f>
        <v/>
      </c>
      <c r="X43" s="240"/>
      <c r="Y43" s="37"/>
      <c r="Z43" s="38"/>
      <c r="AA43" s="39"/>
      <c r="AB43" s="40" t="s">
        <v>191</v>
      </c>
      <c r="AC43" s="40"/>
      <c r="AD43" s="38"/>
      <c r="AE43" s="39"/>
      <c r="AF43" s="40"/>
      <c r="AG43" s="40"/>
      <c r="AH43" s="40"/>
      <c r="AI43" s="38"/>
      <c r="AJ43" s="39"/>
      <c r="AK43" s="40"/>
      <c r="AL43" s="41"/>
      <c r="AM43" s="241"/>
      <c r="AN43" s="263"/>
      <c r="AO43" s="431"/>
      <c r="AP43" s="176">
        <f t="shared" si="5"/>
        <v>30</v>
      </c>
      <c r="AQ43" s="211"/>
      <c r="AR43" s="274"/>
      <c r="AS43" s="267"/>
      <c r="AT43" s="260"/>
      <c r="AU43" s="260"/>
      <c r="AV43" s="266"/>
      <c r="AW43" s="266"/>
      <c r="AX43" s="267"/>
      <c r="AY43" s="260"/>
      <c r="AZ43" s="260"/>
      <c r="BA43" s="260"/>
      <c r="BB43" s="268"/>
      <c r="BC43" s="412" t="str">
        <f t="shared" si="6"/>
        <v/>
      </c>
      <c r="BD43" s="270"/>
      <c r="BE43" s="366"/>
      <c r="BF43" s="357" t="str">
        <f t="shared" si="13"/>
        <v/>
      </c>
      <c r="BG43" s="227"/>
      <c r="BH43" s="270"/>
      <c r="BI43" s="260"/>
      <c r="BJ43" s="272"/>
      <c r="BK43" s="267"/>
      <c r="BL43" s="260"/>
      <c r="BM43" s="368" t="str">
        <f t="shared" si="17"/>
        <v/>
      </c>
      <c r="BN43" s="227"/>
    </row>
    <row r="44" spans="1:66" s="251" customFormat="1" ht="15.95" customHeight="1">
      <c r="A44" s="227"/>
      <c r="B44" s="1090"/>
      <c r="C44" s="1072"/>
      <c r="D44" s="39" t="s">
        <v>102</v>
      </c>
      <c r="E44" s="1081"/>
      <c r="F44" s="211"/>
      <c r="G44" s="253" t="s">
        <v>85</v>
      </c>
      <c r="H44" s="676">
        <f t="shared" si="0"/>
        <v>2</v>
      </c>
      <c r="I44" s="677"/>
      <c r="J44" s="678">
        <v>2</v>
      </c>
      <c r="K44" s="677"/>
      <c r="L44" s="678"/>
      <c r="M44" s="254">
        <f t="shared" si="15"/>
        <v>30</v>
      </c>
      <c r="N44" s="255">
        <f>M44*45/60</f>
        <v>22.5</v>
      </c>
      <c r="O44" s="256" t="s">
        <v>137</v>
      </c>
      <c r="P44" s="369" t="s">
        <v>191</v>
      </c>
      <c r="Q44" s="40" t="s">
        <v>75</v>
      </c>
      <c r="R44" s="367"/>
      <c r="S44" s="370" t="s">
        <v>217</v>
      </c>
      <c r="T44" s="267"/>
      <c r="U44" s="335" t="str">
        <f>IF($W44="○",$N44,"")</f>
        <v/>
      </c>
      <c r="V44" s="336"/>
      <c r="W44" s="262" t="str">
        <f>IF(AO44&gt;=60,"○","")</f>
        <v/>
      </c>
      <c r="X44" s="240"/>
      <c r="Y44" s="37"/>
      <c r="Z44" s="38"/>
      <c r="AA44" s="39"/>
      <c r="AB44" s="40" t="s">
        <v>191</v>
      </c>
      <c r="AC44" s="40"/>
      <c r="AD44" s="38"/>
      <c r="AE44" s="39"/>
      <c r="AF44" s="40"/>
      <c r="AG44" s="40"/>
      <c r="AH44" s="40"/>
      <c r="AI44" s="38"/>
      <c r="AJ44" s="39"/>
      <c r="AK44" s="40"/>
      <c r="AL44" s="41"/>
      <c r="AM44" s="241"/>
      <c r="AN44" s="371" t="s">
        <v>217</v>
      </c>
      <c r="AO44" s="431"/>
      <c r="AP44" s="176">
        <f t="shared" si="5"/>
        <v>30</v>
      </c>
      <c r="AQ44" s="211"/>
      <c r="AR44" s="264" t="str">
        <f>IF(ISNUMBER($AO44),IF(AND($AO44&gt;=60,$AO44&lt;=100),"●",""),"")</f>
        <v/>
      </c>
      <c r="AS44" s="267"/>
      <c r="AT44" s="260"/>
      <c r="AU44" s="260"/>
      <c r="AV44" s="266"/>
      <c r="AW44" s="266"/>
      <c r="AX44" s="267"/>
      <c r="AY44" s="338" t="str">
        <f>IF(ISNUMBER($AO44),IF(AND($AO44&gt;=60,$AO44&lt;=100),"●",""),"")</f>
        <v/>
      </c>
      <c r="AZ44" s="260"/>
      <c r="BA44" s="260"/>
      <c r="BB44" s="268"/>
      <c r="BC44" s="412" t="str">
        <f t="shared" si="6"/>
        <v/>
      </c>
      <c r="BD44" s="270"/>
      <c r="BE44" s="335" t="str">
        <f>IF(ISNUMBER($AO44),IF(AND($AO44&gt;=60,$AO44&lt;=100),$AP44*45/60,""),"")</f>
        <v/>
      </c>
      <c r="BF44" s="336"/>
      <c r="BG44" s="227"/>
      <c r="BH44" s="270"/>
      <c r="BI44" s="260"/>
      <c r="BJ44" s="272"/>
      <c r="BK44" s="267"/>
      <c r="BL44" s="260"/>
      <c r="BM44" s="368" t="str">
        <f t="shared" si="17"/>
        <v/>
      </c>
      <c r="BN44" s="227"/>
    </row>
    <row r="45" spans="1:66" s="251" customFormat="1" ht="15.95" customHeight="1">
      <c r="A45" s="227"/>
      <c r="B45" s="1090"/>
      <c r="C45" s="1072"/>
      <c r="D45" s="39" t="s">
        <v>102</v>
      </c>
      <c r="E45" s="1081"/>
      <c r="F45" s="211"/>
      <c r="G45" s="253" t="s">
        <v>84</v>
      </c>
      <c r="H45" s="676">
        <f t="shared" si="0"/>
        <v>2</v>
      </c>
      <c r="I45" s="677"/>
      <c r="J45" s="678">
        <v>2</v>
      </c>
      <c r="K45" s="677"/>
      <c r="L45" s="678"/>
      <c r="M45" s="254">
        <f t="shared" si="15"/>
        <v>30</v>
      </c>
      <c r="N45" s="255">
        <f t="shared" si="2"/>
        <v>22.5</v>
      </c>
      <c r="O45" s="256" t="s">
        <v>137</v>
      </c>
      <c r="P45" s="37" t="s">
        <v>191</v>
      </c>
      <c r="Q45" s="40" t="s">
        <v>218</v>
      </c>
      <c r="R45" s="38"/>
      <c r="S45" s="258" t="s">
        <v>219</v>
      </c>
      <c r="T45" s="267"/>
      <c r="U45" s="366"/>
      <c r="V45" s="357" t="str">
        <f t="shared" ref="V45:V50" si="18">IF($W45="○",$N45,"")</f>
        <v/>
      </c>
      <c r="W45" s="262" t="str">
        <f t="shared" si="4"/>
        <v/>
      </c>
      <c r="X45" s="240"/>
      <c r="Y45" s="37"/>
      <c r="Z45" s="38"/>
      <c r="AA45" s="39"/>
      <c r="AB45" s="40" t="s">
        <v>191</v>
      </c>
      <c r="AC45" s="40"/>
      <c r="AD45" s="38"/>
      <c r="AE45" s="39"/>
      <c r="AF45" s="40"/>
      <c r="AG45" s="40"/>
      <c r="AH45" s="40"/>
      <c r="AI45" s="38"/>
      <c r="AJ45" s="39"/>
      <c r="AK45" s="40"/>
      <c r="AL45" s="41"/>
      <c r="AM45" s="241"/>
      <c r="AN45" s="263" t="s">
        <v>219</v>
      </c>
      <c r="AO45" s="431"/>
      <c r="AP45" s="176">
        <f t="shared" si="5"/>
        <v>30</v>
      </c>
      <c r="AQ45" s="211"/>
      <c r="AR45" s="264" t="str">
        <f>IF(ISNUMBER($AO45),IF(AND($AO45&gt;=60,$AO45&lt;=100),"●",""),"")</f>
        <v/>
      </c>
      <c r="AS45" s="267"/>
      <c r="AT45" s="260"/>
      <c r="AU45" s="260"/>
      <c r="AV45" s="266"/>
      <c r="AW45" s="266"/>
      <c r="AX45" s="267"/>
      <c r="AY45" s="260"/>
      <c r="AZ45" s="338" t="str">
        <f>IF(ISNUMBER($AO45),IF(AND($AO45&gt;=60,$AO45&lt;=100),"●",""),"")</f>
        <v/>
      </c>
      <c r="BA45" s="260"/>
      <c r="BB45" s="268"/>
      <c r="BC45" s="412" t="str">
        <f t="shared" si="6"/>
        <v/>
      </c>
      <c r="BD45" s="270"/>
      <c r="BE45" s="366"/>
      <c r="BF45" s="357" t="str">
        <f t="shared" si="13"/>
        <v/>
      </c>
      <c r="BG45" s="227"/>
      <c r="BH45" s="270"/>
      <c r="BI45" s="260"/>
      <c r="BJ45" s="272"/>
      <c r="BK45" s="267"/>
      <c r="BL45" s="260"/>
      <c r="BM45" s="368" t="str">
        <f t="shared" si="17"/>
        <v/>
      </c>
      <c r="BN45" s="227"/>
    </row>
    <row r="46" spans="1:66" s="251" customFormat="1" ht="15.95" customHeight="1">
      <c r="A46" s="227"/>
      <c r="B46" s="1090"/>
      <c r="C46" s="1072"/>
      <c r="D46" s="39" t="s">
        <v>102</v>
      </c>
      <c r="E46" s="1081"/>
      <c r="F46" s="211"/>
      <c r="G46" s="253" t="s">
        <v>159</v>
      </c>
      <c r="H46" s="676">
        <f t="shared" si="0"/>
        <v>2</v>
      </c>
      <c r="I46" s="677"/>
      <c r="J46" s="678"/>
      <c r="K46" s="677"/>
      <c r="L46" s="678">
        <v>2</v>
      </c>
      <c r="M46" s="254">
        <f t="shared" si="15"/>
        <v>30</v>
      </c>
      <c r="N46" s="255">
        <f>M46*45/60</f>
        <v>22.5</v>
      </c>
      <c r="O46" s="256" t="s">
        <v>137</v>
      </c>
      <c r="P46" s="37"/>
      <c r="Q46" s="338" t="s">
        <v>218</v>
      </c>
      <c r="R46" s="367"/>
      <c r="S46" s="370" t="s">
        <v>218</v>
      </c>
      <c r="T46" s="267"/>
      <c r="U46" s="366"/>
      <c r="V46" s="357" t="str">
        <f t="shared" si="18"/>
        <v/>
      </c>
      <c r="W46" s="262" t="str">
        <f>IF(AO46&gt;=60,"○","")</f>
        <v/>
      </c>
      <c r="X46" s="240"/>
      <c r="Y46" s="37"/>
      <c r="Z46" s="38"/>
      <c r="AA46" s="39"/>
      <c r="AB46" s="40" t="s">
        <v>191</v>
      </c>
      <c r="AC46" s="40"/>
      <c r="AD46" s="38"/>
      <c r="AE46" s="39"/>
      <c r="AF46" s="40"/>
      <c r="AG46" s="40"/>
      <c r="AH46" s="40"/>
      <c r="AI46" s="38"/>
      <c r="AJ46" s="39"/>
      <c r="AK46" s="40"/>
      <c r="AL46" s="41"/>
      <c r="AM46" s="241"/>
      <c r="AN46" s="371" t="s">
        <v>218</v>
      </c>
      <c r="AO46" s="431"/>
      <c r="AP46" s="176">
        <f t="shared" si="5"/>
        <v>30</v>
      </c>
      <c r="AQ46" s="211"/>
      <c r="AR46" s="274"/>
      <c r="AS46" s="267"/>
      <c r="AT46" s="260"/>
      <c r="AU46" s="260"/>
      <c r="AV46" s="266"/>
      <c r="AW46" s="266"/>
      <c r="AX46" s="267"/>
      <c r="AY46" s="260"/>
      <c r="AZ46" s="338" t="str">
        <f>IF(ISNUMBER($AO46),IF(AND($AO46&gt;=60,$AO46&lt;=100),"●",""),"")</f>
        <v/>
      </c>
      <c r="BA46" s="260"/>
      <c r="BB46" s="268"/>
      <c r="BC46" s="412" t="str">
        <f t="shared" si="6"/>
        <v/>
      </c>
      <c r="BD46" s="270"/>
      <c r="BE46" s="366"/>
      <c r="BF46" s="357" t="str">
        <f t="shared" si="13"/>
        <v/>
      </c>
      <c r="BG46" s="227"/>
      <c r="BH46" s="270"/>
      <c r="BI46" s="260"/>
      <c r="BJ46" s="272"/>
      <c r="BK46" s="267"/>
      <c r="BL46" s="260"/>
      <c r="BM46" s="368" t="str">
        <f t="shared" si="17"/>
        <v/>
      </c>
      <c r="BN46" s="227"/>
    </row>
    <row r="47" spans="1:66" s="251" customFormat="1" ht="15.95" customHeight="1">
      <c r="A47" s="227"/>
      <c r="B47" s="1090"/>
      <c r="C47" s="1072"/>
      <c r="D47" s="39" t="s">
        <v>102</v>
      </c>
      <c r="E47" s="1081"/>
      <c r="F47" s="211"/>
      <c r="G47" s="253" t="s">
        <v>160</v>
      </c>
      <c r="H47" s="676">
        <f t="shared" si="0"/>
        <v>2</v>
      </c>
      <c r="I47" s="677"/>
      <c r="J47" s="678"/>
      <c r="K47" s="677"/>
      <c r="L47" s="678">
        <v>2</v>
      </c>
      <c r="M47" s="254">
        <f t="shared" si="15"/>
        <v>30</v>
      </c>
      <c r="N47" s="255">
        <f>M47*45/60</f>
        <v>22.5</v>
      </c>
      <c r="O47" s="256" t="s">
        <v>137</v>
      </c>
      <c r="P47" s="37"/>
      <c r="Q47" s="40" t="s">
        <v>218</v>
      </c>
      <c r="R47" s="38"/>
      <c r="S47" s="258" t="s">
        <v>218</v>
      </c>
      <c r="T47" s="267"/>
      <c r="U47" s="366"/>
      <c r="V47" s="357" t="str">
        <f t="shared" si="18"/>
        <v/>
      </c>
      <c r="W47" s="262" t="str">
        <f>IF(AO47&gt;=60,"○","")</f>
        <v/>
      </c>
      <c r="X47" s="240"/>
      <c r="Y47" s="37"/>
      <c r="Z47" s="38"/>
      <c r="AA47" s="39"/>
      <c r="AB47" s="40" t="s">
        <v>191</v>
      </c>
      <c r="AC47" s="40"/>
      <c r="AD47" s="38"/>
      <c r="AE47" s="39"/>
      <c r="AF47" s="40"/>
      <c r="AG47" s="40"/>
      <c r="AH47" s="40"/>
      <c r="AI47" s="38"/>
      <c r="AJ47" s="39"/>
      <c r="AK47" s="40"/>
      <c r="AL47" s="41"/>
      <c r="AM47" s="241"/>
      <c r="AN47" s="263" t="s">
        <v>218</v>
      </c>
      <c r="AO47" s="431"/>
      <c r="AP47" s="176">
        <f t="shared" si="5"/>
        <v>30</v>
      </c>
      <c r="AQ47" s="211"/>
      <c r="AR47" s="274"/>
      <c r="AS47" s="267"/>
      <c r="AT47" s="260"/>
      <c r="AU47" s="260"/>
      <c r="AV47" s="266"/>
      <c r="AW47" s="266"/>
      <c r="AX47" s="267"/>
      <c r="AY47" s="260"/>
      <c r="AZ47" s="338" t="str">
        <f>IF(ISNUMBER($AO47),IF(AND($AO47&gt;=60,$AO47&lt;=100),"●",""),"")</f>
        <v/>
      </c>
      <c r="BA47" s="260"/>
      <c r="BB47" s="268"/>
      <c r="BC47" s="412" t="str">
        <f t="shared" si="6"/>
        <v/>
      </c>
      <c r="BD47" s="270"/>
      <c r="BE47" s="366"/>
      <c r="BF47" s="357" t="str">
        <f t="shared" si="13"/>
        <v/>
      </c>
      <c r="BG47" s="227"/>
      <c r="BH47" s="270"/>
      <c r="BI47" s="260"/>
      <c r="BJ47" s="272"/>
      <c r="BK47" s="267"/>
      <c r="BL47" s="260"/>
      <c r="BM47" s="368" t="str">
        <f t="shared" si="17"/>
        <v/>
      </c>
      <c r="BN47" s="227"/>
    </row>
    <row r="48" spans="1:66" s="251" customFormat="1" ht="15.95" customHeight="1">
      <c r="A48" s="227"/>
      <c r="B48" s="1090"/>
      <c r="C48" s="1072"/>
      <c r="D48" s="39" t="s">
        <v>102</v>
      </c>
      <c r="E48" s="1081"/>
      <c r="F48" s="211"/>
      <c r="G48" s="253" t="s">
        <v>161</v>
      </c>
      <c r="H48" s="676">
        <f t="shared" si="0"/>
        <v>2</v>
      </c>
      <c r="I48" s="677"/>
      <c r="J48" s="678"/>
      <c r="K48" s="677"/>
      <c r="L48" s="678">
        <v>2</v>
      </c>
      <c r="M48" s="254">
        <f t="shared" si="15"/>
        <v>30</v>
      </c>
      <c r="N48" s="255">
        <f>M48*45/60</f>
        <v>22.5</v>
      </c>
      <c r="O48" s="256" t="s">
        <v>137</v>
      </c>
      <c r="P48" s="37"/>
      <c r="Q48" s="40" t="s">
        <v>218</v>
      </c>
      <c r="R48" s="38"/>
      <c r="S48" s="258" t="s">
        <v>218</v>
      </c>
      <c r="T48" s="267"/>
      <c r="U48" s="366"/>
      <c r="V48" s="357" t="str">
        <f t="shared" si="18"/>
        <v/>
      </c>
      <c r="W48" s="262" t="str">
        <f>IF(AO48&gt;=60,"○","")</f>
        <v/>
      </c>
      <c r="X48" s="240"/>
      <c r="Y48" s="37"/>
      <c r="Z48" s="38"/>
      <c r="AA48" s="39"/>
      <c r="AB48" s="40" t="s">
        <v>191</v>
      </c>
      <c r="AC48" s="40"/>
      <c r="AD48" s="38"/>
      <c r="AE48" s="39"/>
      <c r="AF48" s="40"/>
      <c r="AG48" s="40"/>
      <c r="AH48" s="40"/>
      <c r="AI48" s="38"/>
      <c r="AJ48" s="39"/>
      <c r="AK48" s="40"/>
      <c r="AL48" s="41"/>
      <c r="AM48" s="241"/>
      <c r="AN48" s="263" t="s">
        <v>218</v>
      </c>
      <c r="AO48" s="431"/>
      <c r="AP48" s="176">
        <f t="shared" si="5"/>
        <v>30</v>
      </c>
      <c r="AQ48" s="211"/>
      <c r="AR48" s="274"/>
      <c r="AS48" s="267"/>
      <c r="AT48" s="260"/>
      <c r="AU48" s="260"/>
      <c r="AV48" s="266"/>
      <c r="AW48" s="266"/>
      <c r="AX48" s="267"/>
      <c r="AY48" s="260"/>
      <c r="AZ48" s="338" t="str">
        <f>IF(ISNUMBER($AO48),IF(AND($AO48&gt;=60,$AO48&lt;=100),"●",""),"")</f>
        <v/>
      </c>
      <c r="BA48" s="260"/>
      <c r="BB48" s="268"/>
      <c r="BC48" s="412" t="str">
        <f t="shared" si="6"/>
        <v/>
      </c>
      <c r="BD48" s="270"/>
      <c r="BE48" s="366"/>
      <c r="BF48" s="357" t="str">
        <f t="shared" si="13"/>
        <v/>
      </c>
      <c r="BG48" s="227"/>
      <c r="BH48" s="270"/>
      <c r="BI48" s="260"/>
      <c r="BJ48" s="272"/>
      <c r="BK48" s="267"/>
      <c r="BL48" s="260"/>
      <c r="BM48" s="368" t="str">
        <f t="shared" si="17"/>
        <v/>
      </c>
      <c r="BN48" s="227"/>
    </row>
    <row r="49" spans="1:67" s="251" customFormat="1" ht="15.95" customHeight="1">
      <c r="A49" s="227"/>
      <c r="B49" s="1090"/>
      <c r="C49" s="1072"/>
      <c r="D49" s="39" t="s">
        <v>102</v>
      </c>
      <c r="E49" s="1081"/>
      <c r="F49" s="211"/>
      <c r="G49" s="253" t="s">
        <v>162</v>
      </c>
      <c r="H49" s="676">
        <f t="shared" si="0"/>
        <v>2</v>
      </c>
      <c r="I49" s="677"/>
      <c r="J49" s="678"/>
      <c r="K49" s="677">
        <v>2</v>
      </c>
      <c r="L49" s="678"/>
      <c r="M49" s="254">
        <f t="shared" si="15"/>
        <v>30</v>
      </c>
      <c r="N49" s="255">
        <f>M49*45/60</f>
        <v>22.5</v>
      </c>
      <c r="O49" s="256" t="s">
        <v>137</v>
      </c>
      <c r="P49" s="37"/>
      <c r="Q49" s="40" t="s">
        <v>218</v>
      </c>
      <c r="R49" s="38"/>
      <c r="S49" s="258" t="s">
        <v>218</v>
      </c>
      <c r="T49" s="267"/>
      <c r="U49" s="366"/>
      <c r="V49" s="357" t="str">
        <f t="shared" si="18"/>
        <v/>
      </c>
      <c r="W49" s="262" t="str">
        <f>IF(AO49&gt;=60,"○","")</f>
        <v/>
      </c>
      <c r="X49" s="240"/>
      <c r="Y49" s="37"/>
      <c r="Z49" s="38"/>
      <c r="AA49" s="39"/>
      <c r="AB49" s="40" t="s">
        <v>191</v>
      </c>
      <c r="AC49" s="40"/>
      <c r="AD49" s="38"/>
      <c r="AE49" s="39"/>
      <c r="AF49" s="40"/>
      <c r="AG49" s="40"/>
      <c r="AH49" s="40"/>
      <c r="AI49" s="38"/>
      <c r="AJ49" s="39"/>
      <c r="AK49" s="40"/>
      <c r="AL49" s="41"/>
      <c r="AM49" s="241"/>
      <c r="AN49" s="263" t="s">
        <v>218</v>
      </c>
      <c r="AO49" s="431"/>
      <c r="AP49" s="176">
        <f t="shared" si="5"/>
        <v>30</v>
      </c>
      <c r="AQ49" s="211"/>
      <c r="AR49" s="274"/>
      <c r="AS49" s="267"/>
      <c r="AT49" s="260"/>
      <c r="AU49" s="260"/>
      <c r="AV49" s="266"/>
      <c r="AW49" s="266"/>
      <c r="AX49" s="267"/>
      <c r="AY49" s="260"/>
      <c r="AZ49" s="338" t="str">
        <f>IF(ISNUMBER($AO49),IF(AND($AO49&gt;=60,$AO49&lt;=100),"●",""),"")</f>
        <v/>
      </c>
      <c r="BA49" s="260"/>
      <c r="BB49" s="268"/>
      <c r="BC49" s="412" t="str">
        <f t="shared" si="6"/>
        <v/>
      </c>
      <c r="BD49" s="270"/>
      <c r="BE49" s="366"/>
      <c r="BF49" s="357" t="str">
        <f t="shared" si="13"/>
        <v/>
      </c>
      <c r="BG49" s="227"/>
      <c r="BH49" s="270"/>
      <c r="BI49" s="260"/>
      <c r="BJ49" s="272"/>
      <c r="BK49" s="267"/>
      <c r="BL49" s="260"/>
      <c r="BM49" s="368" t="str">
        <f t="shared" si="17"/>
        <v/>
      </c>
      <c r="BN49" s="227"/>
    </row>
    <row r="50" spans="1:67" s="251" customFormat="1" ht="15.95" customHeight="1">
      <c r="A50" s="227"/>
      <c r="B50" s="1090"/>
      <c r="C50" s="1072"/>
      <c r="D50" s="231" t="s">
        <v>102</v>
      </c>
      <c r="E50" s="1081"/>
      <c r="F50" s="211"/>
      <c r="G50" s="253" t="s">
        <v>156</v>
      </c>
      <c r="H50" s="676">
        <f t="shared" si="0"/>
        <v>2</v>
      </c>
      <c r="I50" s="677">
        <v>2</v>
      </c>
      <c r="J50" s="678"/>
      <c r="K50" s="677"/>
      <c r="L50" s="678"/>
      <c r="M50" s="254">
        <f t="shared" si="15"/>
        <v>30</v>
      </c>
      <c r="N50" s="255">
        <f t="shared" si="2"/>
        <v>22.5</v>
      </c>
      <c r="O50" s="256" t="s">
        <v>137</v>
      </c>
      <c r="P50" s="37" t="s">
        <v>191</v>
      </c>
      <c r="Q50" s="40" t="s">
        <v>28</v>
      </c>
      <c r="R50" s="38"/>
      <c r="S50" s="258" t="s">
        <v>29</v>
      </c>
      <c r="T50" s="267"/>
      <c r="U50" s="366"/>
      <c r="V50" s="357" t="str">
        <f t="shared" si="18"/>
        <v/>
      </c>
      <c r="W50" s="262" t="str">
        <f t="shared" si="4"/>
        <v/>
      </c>
      <c r="X50" s="240"/>
      <c r="Y50" s="37"/>
      <c r="Z50" s="38"/>
      <c r="AA50" s="39"/>
      <c r="AB50" s="40" t="s">
        <v>191</v>
      </c>
      <c r="AC50" s="40"/>
      <c r="AD50" s="38"/>
      <c r="AE50" s="39"/>
      <c r="AF50" s="40"/>
      <c r="AG50" s="40"/>
      <c r="AH50" s="40"/>
      <c r="AI50" s="38"/>
      <c r="AJ50" s="39"/>
      <c r="AK50" s="40"/>
      <c r="AL50" s="41"/>
      <c r="AM50" s="241"/>
      <c r="AN50" s="263" t="s">
        <v>29</v>
      </c>
      <c r="AO50" s="431"/>
      <c r="AP50" s="176">
        <f t="shared" si="5"/>
        <v>30</v>
      </c>
      <c r="AQ50" s="211"/>
      <c r="AR50" s="264" t="str">
        <f>IF(ISNUMBER($AO50),IF(AND($AO50&gt;=60,$AO50&lt;=100),"●",""),"")</f>
        <v/>
      </c>
      <c r="AS50" s="267"/>
      <c r="AT50" s="260"/>
      <c r="AU50" s="260"/>
      <c r="AV50" s="266"/>
      <c r="AW50" s="266"/>
      <c r="AX50" s="273" t="str">
        <f>IF(ISNUMBER($AO50),IF(AND($AO50&gt;=60,$AO50&lt;=100),"●",""),"")</f>
        <v/>
      </c>
      <c r="AY50" s="260"/>
      <c r="AZ50" s="260"/>
      <c r="BA50" s="260"/>
      <c r="BB50" s="268"/>
      <c r="BC50" s="412" t="str">
        <f t="shared" si="6"/>
        <v/>
      </c>
      <c r="BD50" s="270"/>
      <c r="BE50" s="366"/>
      <c r="BF50" s="357" t="str">
        <f t="shared" si="13"/>
        <v/>
      </c>
      <c r="BG50" s="227"/>
      <c r="BH50" s="270"/>
      <c r="BI50" s="260"/>
      <c r="BJ50" s="272"/>
      <c r="BK50" s="267"/>
      <c r="BL50" s="260"/>
      <c r="BM50" s="368" t="str">
        <f t="shared" si="17"/>
        <v/>
      </c>
      <c r="BN50" s="227"/>
    </row>
    <row r="51" spans="1:67" s="251" customFormat="1" ht="15.95" customHeight="1" thickBot="1">
      <c r="A51" s="227"/>
      <c r="B51" s="1091"/>
      <c r="C51" s="1073"/>
      <c r="D51" s="143" t="s">
        <v>102</v>
      </c>
      <c r="E51" s="1082"/>
      <c r="F51" s="211"/>
      <c r="G51" s="450" t="s">
        <v>181</v>
      </c>
      <c r="H51" s="687">
        <f t="shared" si="0"/>
        <v>2</v>
      </c>
      <c r="I51" s="688"/>
      <c r="J51" s="689"/>
      <c r="K51" s="688"/>
      <c r="L51" s="689">
        <v>2</v>
      </c>
      <c r="M51" s="372">
        <f t="shared" si="15"/>
        <v>30</v>
      </c>
      <c r="N51" s="373">
        <f t="shared" si="2"/>
        <v>22.5</v>
      </c>
      <c r="O51" s="374" t="s">
        <v>137</v>
      </c>
      <c r="P51" s="141"/>
      <c r="Q51" s="144" t="s">
        <v>75</v>
      </c>
      <c r="R51" s="142"/>
      <c r="S51" s="375" t="s">
        <v>75</v>
      </c>
      <c r="T51" s="376"/>
      <c r="U51" s="377" t="str">
        <f>IF($W51="○",$N51,"")</f>
        <v/>
      </c>
      <c r="V51" s="378"/>
      <c r="W51" s="379" t="str">
        <f t="shared" si="4"/>
        <v/>
      </c>
      <c r="X51" s="240"/>
      <c r="Y51" s="141"/>
      <c r="Z51" s="142"/>
      <c r="AA51" s="143"/>
      <c r="AB51" s="144" t="s">
        <v>191</v>
      </c>
      <c r="AC51" s="144"/>
      <c r="AD51" s="142"/>
      <c r="AE51" s="143"/>
      <c r="AF51" s="144"/>
      <c r="AG51" s="144"/>
      <c r="AH51" s="144"/>
      <c r="AI51" s="142"/>
      <c r="AJ51" s="143"/>
      <c r="AK51" s="144"/>
      <c r="AL51" s="145"/>
      <c r="AM51" s="241"/>
      <c r="AN51" s="380" t="s">
        <v>75</v>
      </c>
      <c r="AO51" s="452"/>
      <c r="AP51" s="453">
        <f t="shared" si="5"/>
        <v>30</v>
      </c>
      <c r="AQ51" s="211"/>
      <c r="AR51" s="455"/>
      <c r="AS51" s="376"/>
      <c r="AT51" s="381"/>
      <c r="AU51" s="381"/>
      <c r="AV51" s="382"/>
      <c r="AW51" s="382"/>
      <c r="AX51" s="376"/>
      <c r="AY51" s="383" t="str">
        <f>IF(ISNUMBER($AO51),IF(AND($AO51&gt;=60,$AO51&lt;=100),"●",""),"")</f>
        <v/>
      </c>
      <c r="AZ51" s="381"/>
      <c r="BA51" s="381"/>
      <c r="BB51" s="384"/>
      <c r="BC51" s="416" t="str">
        <f t="shared" si="6"/>
        <v/>
      </c>
      <c r="BD51" s="385"/>
      <c r="BE51" s="377" t="str">
        <f>IF(ISNUMBER($AO51),IF(AND($AO51&gt;=60,$AO51&lt;=100),$AP51*45/60,""),"")</f>
        <v/>
      </c>
      <c r="BF51" s="378"/>
      <c r="BG51" s="227"/>
      <c r="BH51" s="385"/>
      <c r="BI51" s="381"/>
      <c r="BJ51" s="386"/>
      <c r="BK51" s="376"/>
      <c r="BL51" s="381"/>
      <c r="BM51" s="387" t="str">
        <f t="shared" si="17"/>
        <v/>
      </c>
      <c r="BN51" s="227"/>
    </row>
    <row r="52" spans="1:67" ht="3.95" customHeight="1" thickBot="1">
      <c r="A52" s="195"/>
      <c r="B52" s="388"/>
      <c r="C52" s="388"/>
      <c r="D52" s="388"/>
      <c r="E52" s="388"/>
      <c r="F52" s="388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388"/>
      <c r="AQ52" s="388"/>
      <c r="AR52" s="388"/>
      <c r="AS52" s="388"/>
      <c r="AT52" s="388"/>
      <c r="AU52" s="388"/>
      <c r="AV52" s="388"/>
      <c r="AW52" s="388"/>
      <c r="AX52" s="388"/>
      <c r="AY52" s="388"/>
      <c r="AZ52" s="388"/>
      <c r="BA52" s="388"/>
      <c r="BB52" s="388"/>
      <c r="BC52" s="388"/>
      <c r="BD52" s="2"/>
      <c r="BE52" s="388"/>
      <c r="BF52" s="388"/>
      <c r="BG52" s="388"/>
      <c r="BH52" s="195"/>
      <c r="BI52" s="388"/>
      <c r="BJ52" s="388"/>
      <c r="BK52" s="388"/>
      <c r="BL52" s="388"/>
      <c r="BM52" s="388"/>
      <c r="BN52" s="388"/>
      <c r="BO52" s="195"/>
    </row>
    <row r="53" spans="1:67" ht="35.1" customHeight="1">
      <c r="A53" s="195"/>
      <c r="B53" s="388"/>
      <c r="C53" s="388"/>
      <c r="D53" s="388"/>
      <c r="E53" s="388"/>
      <c r="F53" s="388"/>
      <c r="G53" s="1102" t="s">
        <v>192</v>
      </c>
      <c r="H53" s="1102"/>
      <c r="I53" s="1102"/>
      <c r="J53" s="1102"/>
      <c r="K53" s="1102"/>
      <c r="L53" s="1102"/>
      <c r="M53" s="1102"/>
      <c r="N53" s="1102"/>
      <c r="O53" s="1102"/>
      <c r="P53" s="1102"/>
      <c r="Q53" s="1102"/>
      <c r="R53" s="1102"/>
      <c r="S53" s="2"/>
      <c r="T53" s="1001" t="s">
        <v>221</v>
      </c>
      <c r="U53" s="1002"/>
      <c r="V53" s="1003"/>
      <c r="W53" s="2"/>
      <c r="X53" s="2"/>
      <c r="Y53" s="2"/>
      <c r="Z53" s="2"/>
      <c r="AA53" s="2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 s="1057" t="s">
        <v>148</v>
      </c>
      <c r="AS53" s="1058"/>
      <c r="AT53" s="1058"/>
      <c r="AU53" s="1058"/>
      <c r="AV53" s="1058"/>
      <c r="AW53" s="1058"/>
      <c r="AX53" s="1058"/>
      <c r="AY53" s="1058"/>
      <c r="AZ53" s="1058"/>
      <c r="BA53" s="1058"/>
      <c r="BB53" s="1059"/>
      <c r="BC53" s="458" t="s">
        <v>182</v>
      </c>
      <c r="BD53" s="1001" t="s">
        <v>287</v>
      </c>
      <c r="BE53" s="1002"/>
      <c r="BF53" s="1003"/>
      <c r="BG53" s="195"/>
      <c r="BH53" s="1057" t="s">
        <v>169</v>
      </c>
      <c r="BI53" s="1058"/>
      <c r="BJ53" s="1106"/>
      <c r="BK53" s="1109" t="s">
        <v>59</v>
      </c>
      <c r="BL53" s="1058"/>
      <c r="BM53" s="1059"/>
      <c r="BN53" s="195"/>
    </row>
    <row r="54" spans="1:67" ht="21.95" customHeight="1" thickBot="1">
      <c r="A54" s="195"/>
      <c r="B54" s="389"/>
      <c r="C54" s="389"/>
      <c r="D54" s="390"/>
      <c r="E54" s="390"/>
      <c r="F54" s="211"/>
      <c r="G54" s="1102"/>
      <c r="H54" s="1102"/>
      <c r="I54" s="1102"/>
      <c r="J54" s="1102"/>
      <c r="K54" s="1102"/>
      <c r="L54" s="1102"/>
      <c r="M54" s="1102"/>
      <c r="N54" s="1102"/>
      <c r="O54" s="1102"/>
      <c r="P54" s="1102"/>
      <c r="Q54" s="1102"/>
      <c r="R54" s="1102"/>
      <c r="S54" s="390"/>
      <c r="T54" s="391">
        <f>SUM(T7:T51)+'（E）H26本科入学　H29プログラム入学 1c'!T48</f>
        <v>0</v>
      </c>
      <c r="U54" s="392">
        <f>SUM(U7:U51)+'（E）H26本科入学　H29プログラム入学 1c'!U48</f>
        <v>0</v>
      </c>
      <c r="V54" s="393">
        <f>SUM(V7:V51)+'（E）H26本科入学　H29プログラム入学 1c'!T49:V49</f>
        <v>0</v>
      </c>
      <c r="W54" s="2"/>
      <c r="X54" s="2"/>
      <c r="Y54" s="211"/>
      <c r="Z54" s="211"/>
      <c r="AA54" s="211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 s="1110">
        <f>COUNTIF(AR7:AR51,"●")+'（E）H26本科入学　H29プログラム入学 1c'!AR48</f>
        <v>0</v>
      </c>
      <c r="AS54" s="1112">
        <f>COUNTIF(AS7:AS51,"●")+'（E）H26本科入学　H29プログラム入学 1c'!AS48</f>
        <v>0</v>
      </c>
      <c r="AT54" s="1107">
        <f>COUNTIF(AT7:AT51,"●")+'（E）H26本科入学　H29プログラム入学 1c'!AT48</f>
        <v>0</v>
      </c>
      <c r="AU54" s="1107">
        <f>COUNTIF(AU7:AU51,"●")+'（E）H26本科入学　H29プログラム入学 1c'!AU48</f>
        <v>0</v>
      </c>
      <c r="AV54" s="1107">
        <f>COUNTIF(AV7:AV51,"●")+'（E）H26本科入学　H29プログラム入学 1c'!AV48</f>
        <v>0</v>
      </c>
      <c r="AW54" s="1114">
        <f>COUNTIF(AW7:AW51,"●")+'（E）H26本科入学　H29プログラム入学 1c'!AW48</f>
        <v>0</v>
      </c>
      <c r="AX54" s="394">
        <f>COUNTIF(AX7:AX51,"●")+'（E）H26本科入学　H29プログラム入学 1c'!AX48</f>
        <v>0</v>
      </c>
      <c r="AY54" s="327">
        <f>COUNTIF(AY7:AY51,"●")+'（E）H26本科入学　H29プログラム入学 1c'!AY48</f>
        <v>0</v>
      </c>
      <c r="AZ54" s="327">
        <f>COUNTIF(AZ7:AZ51,"●")+'（E）H26本科入学　H29プログラム入学 1c'!AZ48</f>
        <v>0</v>
      </c>
      <c r="BA54" s="327">
        <f>COUNTIF(BA7:BA51,"●")+'（E）H26本科入学　H29プログラム入学 1c'!BA48</f>
        <v>0</v>
      </c>
      <c r="BB54" s="352">
        <f>COUNTIF(BB7:BB51,"●")+'（E）H26本科入学　H29プログラム入学 1c'!BB48</f>
        <v>0</v>
      </c>
      <c r="BC54" s="1116">
        <f>SUM(BC7:BC51)+'（E）H26本科入学　H29プログラム入学 1c'!BC48</f>
        <v>0</v>
      </c>
      <c r="BD54" s="391">
        <f>SUM(BD7:BD51)+'（E）H26本科入学　H29プログラム入学 1c'!BD48</f>
        <v>0</v>
      </c>
      <c r="BE54" s="392">
        <f>SUM(BE7:BE51)+'（E）H26本科入学　H29プログラム入学 1c'!BE48</f>
        <v>0</v>
      </c>
      <c r="BF54" s="393">
        <f>SUM(BF7:BF51)+'（E）H26本科入学　H29プログラム入学 1c'!BF48</f>
        <v>0</v>
      </c>
      <c r="BG54" s="195"/>
      <c r="BH54" s="422">
        <f t="shared" ref="BH54:BM54" si="19">SUM(BH7:BH51)</f>
        <v>0</v>
      </c>
      <c r="BI54" s="423">
        <f t="shared" si="19"/>
        <v>0</v>
      </c>
      <c r="BJ54" s="424">
        <f t="shared" si="19"/>
        <v>0</v>
      </c>
      <c r="BK54" s="425">
        <f t="shared" si="19"/>
        <v>0</v>
      </c>
      <c r="BL54" s="423">
        <f t="shared" si="19"/>
        <v>0</v>
      </c>
      <c r="BM54" s="426">
        <f t="shared" si="19"/>
        <v>0</v>
      </c>
      <c r="BN54" s="195"/>
    </row>
    <row r="55" spans="1:67" s="396" customFormat="1" ht="21.95" customHeight="1" thickBot="1">
      <c r="A55" s="204"/>
      <c r="B55" s="389"/>
      <c r="C55" s="389"/>
      <c r="D55" s="390"/>
      <c r="E55" s="390"/>
      <c r="F55" s="211"/>
      <c r="G55" s="1102"/>
      <c r="H55" s="1102"/>
      <c r="I55" s="1102"/>
      <c r="J55" s="1102"/>
      <c r="K55" s="1102"/>
      <c r="L55" s="1102"/>
      <c r="M55" s="1102"/>
      <c r="N55" s="1102"/>
      <c r="O55" s="1102"/>
      <c r="P55" s="1102"/>
      <c r="Q55" s="1102"/>
      <c r="R55" s="1102"/>
      <c r="S55" s="395"/>
      <c r="T55" s="1103">
        <f>T54+U54+V54</f>
        <v>0</v>
      </c>
      <c r="U55" s="1104"/>
      <c r="V55" s="1105"/>
      <c r="W55" s="2"/>
      <c r="X55" s="2"/>
      <c r="Y55" s="395"/>
      <c r="Z55" s="395"/>
      <c r="AA55" s="39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 s="1111"/>
      <c r="AS55" s="1113"/>
      <c r="AT55" s="1108"/>
      <c r="AU55" s="1108"/>
      <c r="AV55" s="1108"/>
      <c r="AW55" s="1115"/>
      <c r="AX55" s="1015">
        <f>SUM(AX54:BB54)</f>
        <v>0</v>
      </c>
      <c r="AY55" s="1016"/>
      <c r="AZ55" s="1016"/>
      <c r="BA55" s="1016"/>
      <c r="BB55" s="1017"/>
      <c r="BC55" s="1117"/>
      <c r="BD55" s="1118">
        <f>BD54+BE54+BF54</f>
        <v>0</v>
      </c>
      <c r="BE55" s="1119"/>
      <c r="BF55" s="1120"/>
      <c r="BG55" s="204"/>
      <c r="BH55" s="1121">
        <f>SUM(BH54:BM54)</f>
        <v>0</v>
      </c>
      <c r="BI55" s="1077"/>
      <c r="BJ55" s="1077"/>
      <c r="BK55" s="1077"/>
      <c r="BL55" s="1077"/>
      <c r="BM55" s="1078"/>
      <c r="BN55" s="204"/>
    </row>
    <row r="56" spans="1:67" ht="11.1" customHeight="1">
      <c r="A56" s="195"/>
      <c r="B56" s="195"/>
      <c r="C56" s="195"/>
      <c r="D56" s="212"/>
      <c r="E56" s="212"/>
      <c r="F56" s="195"/>
      <c r="G56" s="195"/>
      <c r="H56" s="212"/>
      <c r="I56" s="212"/>
      <c r="J56" s="212"/>
      <c r="K56" s="212"/>
      <c r="L56" s="212"/>
      <c r="M56" s="212"/>
      <c r="N56" s="212"/>
      <c r="O56" s="212"/>
      <c r="P56" s="212"/>
      <c r="Q56" s="212"/>
      <c r="R56" s="212"/>
      <c r="S56" s="212"/>
      <c r="T56" s="212"/>
      <c r="U56" s="212"/>
      <c r="V56" s="213"/>
      <c r="W56" s="212"/>
      <c r="X56" s="212"/>
      <c r="Y56" s="195"/>
      <c r="Z56" s="195"/>
      <c r="AA56" s="195"/>
      <c r="AB56" s="195"/>
      <c r="AC56" s="195"/>
      <c r="AD56" s="195"/>
      <c r="AE56" s="195"/>
      <c r="AF56" s="195"/>
      <c r="AG56" s="195"/>
      <c r="AH56" s="195"/>
      <c r="AI56" s="195"/>
      <c r="AJ56" s="195"/>
      <c r="AK56" s="195"/>
      <c r="AL56" s="195"/>
      <c r="AM56" s="195"/>
      <c r="AN56" s="212"/>
      <c r="AO56" s="212"/>
      <c r="AP56" s="212"/>
      <c r="AQ56" s="192"/>
      <c r="AR56" s="192"/>
      <c r="AS56" s="192"/>
      <c r="AT56" s="192"/>
      <c r="AU56" s="192"/>
      <c r="AV56" s="192"/>
      <c r="AW56" s="192"/>
      <c r="AX56" s="192"/>
      <c r="AY56" s="192"/>
      <c r="AZ56" s="195"/>
      <c r="BA56" s="195"/>
      <c r="BB56" s="195"/>
      <c r="BC56" s="212"/>
      <c r="BD56" s="192"/>
      <c r="BE56" s="192"/>
      <c r="BF56" s="192"/>
      <c r="BG56" s="195"/>
      <c r="BH56" s="192"/>
      <c r="BI56" s="192"/>
      <c r="BJ56" s="192"/>
      <c r="BK56" s="192"/>
      <c r="BL56" s="192"/>
      <c r="BM56" s="195"/>
      <c r="BN56" s="195"/>
    </row>
    <row r="57" spans="1:67" ht="15" customHeight="1" thickBot="1">
      <c r="AR57" s="2"/>
      <c r="AZ57" s="196"/>
      <c r="BC57" s="395"/>
      <c r="BD57" s="2"/>
      <c r="BG57" s="196"/>
      <c r="BH57" s="2"/>
      <c r="BM57" s="196"/>
    </row>
    <row r="58" spans="1:67" ht="21.95" customHeight="1">
      <c r="A58"/>
      <c r="B58" s="211"/>
      <c r="C58" s="211"/>
      <c r="D58" s="390"/>
      <c r="E58" s="390"/>
      <c r="F58" s="211"/>
      <c r="G58" s="397"/>
      <c r="H58" s="397"/>
      <c r="I58" s="397"/>
      <c r="J58" s="397"/>
      <c r="K58" s="397"/>
      <c r="L58" s="397"/>
      <c r="M58" s="397"/>
      <c r="N58" s="397"/>
      <c r="O58" s="397"/>
      <c r="P58" s="397"/>
      <c r="Q58" s="397"/>
      <c r="R58" s="397"/>
      <c r="S58" s="390"/>
      <c r="T58" s="398" t="str">
        <f>IF(T54&gt;=250,"合","-")</f>
        <v>-</v>
      </c>
      <c r="U58" s="399" t="str">
        <f>IF(U54&gt;=250,"合","-")</f>
        <v>-</v>
      </c>
      <c r="V58" s="400" t="str">
        <f>IF(V54&gt;=900,"合","-")</f>
        <v>-</v>
      </c>
      <c r="W58" s="390"/>
      <c r="X58" s="390"/>
      <c r="Y58" s="211"/>
      <c r="Z58" s="211"/>
      <c r="AA58" s="211"/>
      <c r="AB58" s="211"/>
      <c r="AC58" s="211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 s="1133" t="s">
        <v>49</v>
      </c>
      <c r="AR58" s="1136" t="str">
        <f>IF(AR54&gt;=45,"合","-")</f>
        <v>-</v>
      </c>
      <c r="AS58" s="1138" t="str">
        <f>IF(AS54&gt;=1,"合","-")</f>
        <v>-</v>
      </c>
      <c r="AT58" s="1140" t="str">
        <f>IF(AT54&gt;=1,"合","-")</f>
        <v>-</v>
      </c>
      <c r="AU58" s="1140" t="str">
        <f>IF(AU54&gt;=1,"合","-")</f>
        <v>-</v>
      </c>
      <c r="AV58" s="1140" t="str">
        <f>IF(AV54&gt;=2,"合","-")</f>
        <v>-</v>
      </c>
      <c r="AW58" s="1178" t="str">
        <f>IF(AW54&gt;=4,"合","-")</f>
        <v>-</v>
      </c>
      <c r="AX58" s="401" t="str">
        <f>IF(AX54&gt;=1,"合","-")</f>
        <v>-</v>
      </c>
      <c r="AY58" s="402" t="str">
        <f>IF(AY54&gt;=1,"合","-")</f>
        <v>-</v>
      </c>
      <c r="AZ58" s="402" t="str">
        <f>IF(AZ54&gt;=1,"合","-")</f>
        <v>-</v>
      </c>
      <c r="BA58" s="402" t="str">
        <f>IF(BA54&gt;=1,"合","-")</f>
        <v>-</v>
      </c>
      <c r="BB58" s="403" t="str">
        <f>IF(BB54&gt;=1,"合","-")</f>
        <v>-</v>
      </c>
      <c r="BC58" s="1122" t="str">
        <f>IF(BC54&gt;=124,"合","-")</f>
        <v>-</v>
      </c>
      <c r="BD58" s="404" t="str">
        <f>IF(BD54&gt;=250,"合","-")</f>
        <v>-</v>
      </c>
      <c r="BE58" s="405" t="str">
        <f>IF(BE54&gt;=250,"合","-")</f>
        <v>-</v>
      </c>
      <c r="BF58" s="406" t="str">
        <f>IF(BF54&gt;=900,"合","-")</f>
        <v>-</v>
      </c>
      <c r="BG58"/>
      <c r="BH58" s="427" t="str">
        <f>IF(BH54&gt;=2,"合","-")</f>
        <v>-</v>
      </c>
      <c r="BI58" s="402" t="str">
        <f>IF(BI54&gt;=4,"合","-")</f>
        <v>-</v>
      </c>
      <c r="BJ58" s="402" t="str">
        <f>IF(BJ54&gt;=28,"合","-")</f>
        <v>-</v>
      </c>
      <c r="BK58" s="401" t="str">
        <f>IF(BK54&gt;=4,"合","-")</f>
        <v>-</v>
      </c>
      <c r="BL58" s="402" t="str">
        <f>IF(BL54&gt;=4,"合","-")</f>
        <v>-</v>
      </c>
      <c r="BM58" s="403" t="str">
        <f>IF(BM54&gt;=10,"合","-")</f>
        <v>-</v>
      </c>
      <c r="BN58"/>
    </row>
    <row r="59" spans="1:67" ht="21.95" customHeight="1" thickBot="1">
      <c r="A59"/>
      <c r="B59" s="211"/>
      <c r="C59" s="211"/>
      <c r="D59" s="390"/>
      <c r="E59" s="390"/>
      <c r="F59" s="211"/>
      <c r="G59" s="397"/>
      <c r="H59" s="397"/>
      <c r="I59" s="397"/>
      <c r="J59" s="397"/>
      <c r="K59" s="397"/>
      <c r="L59" s="397"/>
      <c r="M59" s="397"/>
      <c r="N59" s="397"/>
      <c r="O59" s="397"/>
      <c r="P59" s="397"/>
      <c r="Q59" s="397"/>
      <c r="R59" s="397"/>
      <c r="S59" s="390"/>
      <c r="T59" s="1127" t="str">
        <f>IF(T55&gt;=1600,"合","-")</f>
        <v>-</v>
      </c>
      <c r="U59" s="1128"/>
      <c r="V59" s="1129"/>
      <c r="W59" s="390"/>
      <c r="X59" s="390"/>
      <c r="Y59" s="211"/>
      <c r="Z59" s="211"/>
      <c r="AA59" s="211"/>
      <c r="AB59" s="2"/>
      <c r="AC59" s="2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 s="1134"/>
      <c r="AR59" s="1137"/>
      <c r="AS59" s="1139"/>
      <c r="AT59" s="1141"/>
      <c r="AU59" s="1141"/>
      <c r="AV59" s="1141"/>
      <c r="AW59" s="1179"/>
      <c r="AX59" s="1130" t="str">
        <f>IF(AX55&gt;=6,"合","-")</f>
        <v>-</v>
      </c>
      <c r="AY59" s="1131"/>
      <c r="AZ59" s="1131"/>
      <c r="BA59" s="1131"/>
      <c r="BB59" s="1132"/>
      <c r="BC59" s="1123"/>
      <c r="BD59" s="1142" t="str">
        <f>IF(BD55&gt;=1600,"合","-")</f>
        <v>-</v>
      </c>
      <c r="BE59" s="1143"/>
      <c r="BF59" s="1144"/>
      <c r="BG59"/>
      <c r="BH59" s="1145" t="str">
        <f>IF(BH55&gt;=62,"合","-")</f>
        <v>-</v>
      </c>
      <c r="BI59" s="1146"/>
      <c r="BJ59" s="1146"/>
      <c r="BK59" s="1146"/>
      <c r="BL59" s="1146"/>
      <c r="BM59" s="1147"/>
      <c r="BN59"/>
    </row>
    <row r="60" spans="1:67" ht="30.9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 s="1134"/>
      <c r="AR60" s="1148" t="s">
        <v>148</v>
      </c>
      <c r="AS60" s="1149"/>
      <c r="AT60" s="1149"/>
      <c r="AU60" s="1149"/>
      <c r="AV60" s="1149"/>
      <c r="AW60" s="1149"/>
      <c r="AX60" s="1149"/>
      <c r="AY60" s="1149"/>
      <c r="AZ60" s="1149"/>
      <c r="BA60" s="1149"/>
      <c r="BB60" s="1150"/>
      <c r="BC60" s="1151" t="s">
        <v>48</v>
      </c>
      <c r="BD60" s="1154" t="s">
        <v>187</v>
      </c>
      <c r="BE60" s="1155"/>
      <c r="BF60" s="1156"/>
      <c r="BG60"/>
      <c r="BH60"/>
      <c r="BI60"/>
      <c r="BJ60"/>
      <c r="BK60"/>
      <c r="BL60"/>
      <c r="BM60"/>
      <c r="BN60"/>
      <c r="BO60"/>
    </row>
    <row r="61" spans="1:67" ht="21.95" customHeight="1">
      <c r="AQ61" s="1134"/>
      <c r="AR61" s="1157" t="s">
        <v>286</v>
      </c>
      <c r="AS61" s="1159" t="s">
        <v>225</v>
      </c>
      <c r="AT61" s="1160"/>
      <c r="AU61" s="1181"/>
      <c r="AV61" s="1124" t="s">
        <v>226</v>
      </c>
      <c r="AW61" s="1124" t="s">
        <v>227</v>
      </c>
      <c r="AX61" s="1162" t="s">
        <v>76</v>
      </c>
      <c r="AY61" s="1162"/>
      <c r="AZ61" s="1162"/>
      <c r="BA61" s="1162"/>
      <c r="BB61" s="1165"/>
      <c r="BC61" s="1152"/>
      <c r="BD61" s="1168" t="s">
        <v>90</v>
      </c>
      <c r="BE61" s="1169" t="s">
        <v>90</v>
      </c>
      <c r="BF61" s="1170" t="s">
        <v>105</v>
      </c>
      <c r="BG61" s="196"/>
      <c r="BH61" s="2"/>
      <c r="BM61" s="196"/>
    </row>
    <row r="62" spans="1:67" ht="21.95" customHeight="1">
      <c r="AQ62" s="1134"/>
      <c r="AR62" s="1157"/>
      <c r="AS62" s="1161"/>
      <c r="AT62" s="1162"/>
      <c r="AU62" s="1182"/>
      <c r="AV62" s="1125"/>
      <c r="AW62" s="1125"/>
      <c r="AX62" s="1166"/>
      <c r="AY62" s="1166"/>
      <c r="AZ62" s="1166"/>
      <c r="BA62" s="1166"/>
      <c r="BB62" s="1167"/>
      <c r="BC62" s="1152"/>
      <c r="BD62" s="1168"/>
      <c r="BE62" s="1169"/>
      <c r="BF62" s="1170"/>
      <c r="BG62" s="196"/>
      <c r="BH62" s="2"/>
      <c r="BM62" s="196"/>
    </row>
    <row r="63" spans="1:67" ht="21.95" customHeight="1">
      <c r="AQ63" s="1134"/>
      <c r="AR63" s="1157"/>
      <c r="AS63" s="1161"/>
      <c r="AT63" s="1162"/>
      <c r="AU63" s="1182"/>
      <c r="AV63" s="1125"/>
      <c r="AW63" s="1125"/>
      <c r="AX63" s="1171" t="s">
        <v>101</v>
      </c>
      <c r="AY63" s="1171"/>
      <c r="AZ63" s="1171"/>
      <c r="BA63" s="1171"/>
      <c r="BB63" s="1172"/>
      <c r="BC63" s="1152"/>
      <c r="BD63" s="1168"/>
      <c r="BE63" s="1169"/>
      <c r="BF63" s="1170"/>
      <c r="BG63" s="196"/>
      <c r="BH63" s="2"/>
      <c r="BM63" s="196"/>
    </row>
    <row r="64" spans="1:67" ht="21.95" customHeight="1" thickBot="1">
      <c r="AQ64" s="1135"/>
      <c r="AR64" s="1158"/>
      <c r="AS64" s="1163"/>
      <c r="AT64" s="1164"/>
      <c r="AU64" s="1183"/>
      <c r="AV64" s="1126"/>
      <c r="AW64" s="1126"/>
      <c r="AX64" s="1173"/>
      <c r="AY64" s="1173"/>
      <c r="AZ64" s="1173"/>
      <c r="BA64" s="1173"/>
      <c r="BB64" s="1174"/>
      <c r="BC64" s="1153"/>
      <c r="BD64" s="1175" t="s">
        <v>77</v>
      </c>
      <c r="BE64" s="1176"/>
      <c r="BF64" s="1177"/>
      <c r="BG64" s="196"/>
      <c r="BH64" s="2"/>
      <c r="BM64" s="196"/>
    </row>
    <row r="65" spans="56:56" ht="15" customHeight="1">
      <c r="BD65" s="395"/>
    </row>
    <row r="66" spans="56:56" ht="15" customHeight="1">
      <c r="BD66" s="395"/>
    </row>
    <row r="67" spans="56:56" ht="15" customHeight="1">
      <c r="BD67" s="395"/>
    </row>
    <row r="68" spans="56:56" ht="15" customHeight="1">
      <c r="BD68" s="395"/>
    </row>
    <row r="69" spans="56:56" ht="15" customHeight="1">
      <c r="BD69" s="395"/>
    </row>
    <row r="70" spans="56:56" ht="15" customHeight="1">
      <c r="BD70" s="395"/>
    </row>
    <row r="71" spans="56:56" ht="15" customHeight="1">
      <c r="BD71" s="395"/>
    </row>
    <row r="72" spans="56:56" ht="15" customHeight="1">
      <c r="BD72" s="395"/>
    </row>
  </sheetData>
  <mergeCells count="91">
    <mergeCell ref="BD59:BF59"/>
    <mergeCell ref="BH59:BM59"/>
    <mergeCell ref="AR60:BB60"/>
    <mergeCell ref="BC60:BC64"/>
    <mergeCell ref="BD60:BF60"/>
    <mergeCell ref="AR61:AR64"/>
    <mergeCell ref="AS61:AU64"/>
    <mergeCell ref="AV61:AV64"/>
    <mergeCell ref="AX61:BB62"/>
    <mergeCell ref="BD61:BD63"/>
    <mergeCell ref="BE61:BE63"/>
    <mergeCell ref="BF61:BF63"/>
    <mergeCell ref="AX63:BB64"/>
    <mergeCell ref="BD64:BF64"/>
    <mergeCell ref="AV58:AV59"/>
    <mergeCell ref="AW58:AW59"/>
    <mergeCell ref="BC58:BC59"/>
    <mergeCell ref="AW61:AW64"/>
    <mergeCell ref="T59:V59"/>
    <mergeCell ref="AX59:BB59"/>
    <mergeCell ref="AQ58:AQ64"/>
    <mergeCell ref="AR58:AR59"/>
    <mergeCell ref="AS58:AS59"/>
    <mergeCell ref="AT58:AT59"/>
    <mergeCell ref="AU58:AU59"/>
    <mergeCell ref="BH53:BJ53"/>
    <mergeCell ref="BK53:BM53"/>
    <mergeCell ref="AR54:AR55"/>
    <mergeCell ref="AS54:AS55"/>
    <mergeCell ref="AT54:AT55"/>
    <mergeCell ref="AU54:AU55"/>
    <mergeCell ref="AV54:AV55"/>
    <mergeCell ref="AW54:AW55"/>
    <mergeCell ref="BC54:BC55"/>
    <mergeCell ref="AX55:BB55"/>
    <mergeCell ref="BD53:BF53"/>
    <mergeCell ref="BD55:BF55"/>
    <mergeCell ref="BH55:BM55"/>
    <mergeCell ref="D4:E6"/>
    <mergeCell ref="G53:R55"/>
    <mergeCell ref="T53:V53"/>
    <mergeCell ref="AR53:BB53"/>
    <mergeCell ref="T55:V55"/>
    <mergeCell ref="BK6:BM6"/>
    <mergeCell ref="K15:L15"/>
    <mergeCell ref="E16:E22"/>
    <mergeCell ref="C23:C51"/>
    <mergeCell ref="AR5:AR6"/>
    <mergeCell ref="AS5:AW5"/>
    <mergeCell ref="P6:R6"/>
    <mergeCell ref="T6:V6"/>
    <mergeCell ref="I27:J27"/>
    <mergeCell ref="E31:E51"/>
    <mergeCell ref="B7:C13"/>
    <mergeCell ref="E8:E13"/>
    <mergeCell ref="B14:B51"/>
    <mergeCell ref="C14:C22"/>
    <mergeCell ref="E14:E15"/>
    <mergeCell ref="B4:C6"/>
    <mergeCell ref="G1:L1"/>
    <mergeCell ref="BH4:BM4"/>
    <mergeCell ref="I5:J5"/>
    <mergeCell ref="K5:L5"/>
    <mergeCell ref="S5:S6"/>
    <mergeCell ref="Y5:Z5"/>
    <mergeCell ref="AA5:AD5"/>
    <mergeCell ref="AE5:AI5"/>
    <mergeCell ref="AJ5:AL5"/>
    <mergeCell ref="N4:N5"/>
    <mergeCell ref="O4:O6"/>
    <mergeCell ref="P4:V4"/>
    <mergeCell ref="W4:W6"/>
    <mergeCell ref="Y4:AL4"/>
    <mergeCell ref="AO4:AP4"/>
    <mergeCell ref="BH6:BJ6"/>
    <mergeCell ref="P1:W1"/>
    <mergeCell ref="Y1:BG1"/>
    <mergeCell ref="AN5:AN6"/>
    <mergeCell ref="AP5:AP6"/>
    <mergeCell ref="M4:M5"/>
    <mergeCell ref="AR4:BB4"/>
    <mergeCell ref="BD4:BF4"/>
    <mergeCell ref="AX5:BB5"/>
    <mergeCell ref="BD6:BF6"/>
    <mergeCell ref="B3:Q3"/>
    <mergeCell ref="R3:W3"/>
    <mergeCell ref="B1:C1"/>
    <mergeCell ref="G4:G6"/>
    <mergeCell ref="H4:H6"/>
    <mergeCell ref="I4:L4"/>
    <mergeCell ref="D1:E1"/>
  </mergeCells>
  <phoneticPr fontId="3"/>
  <conditionalFormatting sqref="AP66 AP52:AP62 AO30:AO51 AO7:AO28">
    <cfRule type="cellIs" dxfId="1" priority="2" stopIfTrue="1" operator="notBetween">
      <formula>100</formula>
      <formula>0</formula>
    </cfRule>
  </conditionalFormatting>
  <conditionalFormatting sqref="AO29">
    <cfRule type="cellIs" dxfId="0" priority="1" stopIfTrue="1" operator="notBetween">
      <formula>100</formula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（E）H29本科入学　R02プログラム入学1a</vt:lpstr>
      <vt:lpstr>（E）H28以降本科入学　H31プログラム入学1b</vt:lpstr>
      <vt:lpstr>（E）H27以降本科入学　H30プログラム入学1b</vt:lpstr>
      <vt:lpstr>（E）H26本科入学　H29プログラム入学 1c</vt:lpstr>
      <vt:lpstr>（E）R02以降専攻科入学22a</vt:lpstr>
      <vt:lpstr>（E）H31専攻科入学22b</vt:lpstr>
      <vt:lpstr>'（E）H26本科入学　H29プログラム入学 1c'!Print_Area</vt:lpstr>
      <vt:lpstr>'（E）H27以降本科入学　H30プログラム入学1b'!Print_Area</vt:lpstr>
      <vt:lpstr>'（E）H28以降本科入学　H31プログラム入学1b'!Print_Area</vt:lpstr>
      <vt:lpstr>'（E）R02以降専攻科入学22a'!Print_Area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kawabata</dc:creator>
  <cp:lastModifiedBy>都城工業高等専門学校</cp:lastModifiedBy>
  <cp:lastPrinted>2015-01-26T02:10:48Z</cp:lastPrinted>
  <dcterms:created xsi:type="dcterms:W3CDTF">2002-04-29T05:28:51Z</dcterms:created>
  <dcterms:modified xsi:type="dcterms:W3CDTF">2020-11-02T07:03:03Z</dcterms:modified>
</cp:coreProperties>
</file>