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10.10.0.112\03教務係\30 岡元さん用\30 生産デザイン工学プログラム（JABEE）\R2年度\03 表6確認\200902修正\"/>
    </mc:Choice>
  </mc:AlternateContent>
  <bookViews>
    <workbookView xWindow="0" yWindow="0" windowWidth="22365" windowHeight="8385" tabRatio="794" activeTab="3"/>
  </bookViews>
  <sheets>
    <sheet name="（C）20R02プログラム入学 " sheetId="22" r:id="rId1"/>
    <sheet name="（C）19H31プログラム入学" sheetId="24" r:id="rId2"/>
    <sheet name="（C）17H29～18H30プログラム入学" sheetId="21" r:id="rId3"/>
    <sheet name="（C）20R02専攻科入学" sheetId="23" r:id="rId4"/>
    <sheet name="（C）19H31専攻科入学" sheetId="11" r:id="rId5"/>
  </sheets>
  <definedNames>
    <definedName name="_xlnm.Print_Area" localSheetId="2">'（C）17H29～18H30プログラム入学'!$B$3:$W$58</definedName>
    <definedName name="_xlnm.Print_Area" localSheetId="1">'（C）19H31プログラム入学'!$B$3:$BD$58</definedName>
    <definedName name="_xlnm.Print_Area" localSheetId="4">'（C）19H31専攻科入学'!$B$3:$W$49</definedName>
    <definedName name="_xlnm.Print_Area" localSheetId="0">'（C）20R02プログラム入学 '!$B$3:$W$56</definedName>
    <definedName name="_xlnm.Print_Area" localSheetId="3">'（C）20R02専攻科入学'!$B$3:$W$50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2" i="21" l="1"/>
  <c r="M29" i="21"/>
  <c r="M42" i="24"/>
  <c r="M29" i="24"/>
  <c r="M40" i="22"/>
  <c r="M27" i="22"/>
  <c r="AR11" i="23" l="1"/>
  <c r="M23" i="23" l="1"/>
  <c r="W10" i="22"/>
  <c r="T10" i="22" s="1"/>
  <c r="AY57" i="24" l="1"/>
  <c r="AW57" i="24"/>
  <c r="AV57" i="24"/>
  <c r="BD54" i="24"/>
  <c r="BA54" i="24"/>
  <c r="AR54" i="24"/>
  <c r="W54" i="24"/>
  <c r="V54" i="24" s="1"/>
  <c r="H54" i="24"/>
  <c r="M54" i="24" s="1"/>
  <c r="BD53" i="24"/>
  <c r="BA53" i="24"/>
  <c r="AR53" i="24"/>
  <c r="W53" i="24"/>
  <c r="V53" i="24" s="1"/>
  <c r="M53" i="24"/>
  <c r="N53" i="24" s="1"/>
  <c r="H53" i="24"/>
  <c r="BD52" i="24"/>
  <c r="BA52" i="24"/>
  <c r="AR52" i="24"/>
  <c r="W52" i="24"/>
  <c r="V52" i="24" s="1"/>
  <c r="N52" i="24"/>
  <c r="M52" i="24"/>
  <c r="AP52" i="24" s="1"/>
  <c r="H52" i="24"/>
  <c r="BD51" i="24"/>
  <c r="BA51" i="24"/>
  <c r="AZ51" i="24"/>
  <c r="AZ57" i="24" s="1"/>
  <c r="AR51" i="24"/>
  <c r="W51" i="24"/>
  <c r="V51" i="24" s="1"/>
  <c r="H51" i="24"/>
  <c r="M51" i="24" s="1"/>
  <c r="BD50" i="24"/>
  <c r="BA50" i="24"/>
  <c r="AX50" i="24"/>
  <c r="AR50" i="24"/>
  <c r="W50" i="24"/>
  <c r="V50" i="24" s="1"/>
  <c r="N50" i="24"/>
  <c r="M50" i="24"/>
  <c r="AP50" i="24" s="1"/>
  <c r="H50" i="24"/>
  <c r="BD49" i="24"/>
  <c r="BA49" i="24"/>
  <c r="AX49" i="24"/>
  <c r="AR49" i="24"/>
  <c r="W49" i="24"/>
  <c r="V49" i="24" s="1"/>
  <c r="H49" i="24"/>
  <c r="M49" i="24" s="1"/>
  <c r="BD48" i="24"/>
  <c r="BA48" i="24"/>
  <c r="AX48" i="24"/>
  <c r="W48" i="24"/>
  <c r="V48" i="24" s="1"/>
  <c r="M48" i="24"/>
  <c r="N48" i="24" s="1"/>
  <c r="H48" i="24"/>
  <c r="BD47" i="24"/>
  <c r="BA47" i="24"/>
  <c r="AX47" i="24"/>
  <c r="AR47" i="24"/>
  <c r="W47" i="24"/>
  <c r="V47" i="24" s="1"/>
  <c r="H47" i="24"/>
  <c r="M47" i="24" s="1"/>
  <c r="BD46" i="24"/>
  <c r="BA46" i="24"/>
  <c r="AR46" i="24"/>
  <c r="W46" i="24"/>
  <c r="V46" i="24" s="1"/>
  <c r="H46" i="24"/>
  <c r="M46" i="24" s="1"/>
  <c r="BD45" i="24"/>
  <c r="BA45" i="24"/>
  <c r="AR45" i="24"/>
  <c r="W45" i="24"/>
  <c r="V45" i="24" s="1"/>
  <c r="M45" i="24"/>
  <c r="N45" i="24" s="1"/>
  <c r="H45" i="24"/>
  <c r="BD44" i="24"/>
  <c r="BA44" i="24"/>
  <c r="AR44" i="24"/>
  <c r="W44" i="24"/>
  <c r="V44" i="24" s="1"/>
  <c r="H44" i="24"/>
  <c r="M44" i="24" s="1"/>
  <c r="BD43" i="24"/>
  <c r="BA43" i="24"/>
  <c r="AR43" i="24"/>
  <c r="W43" i="24"/>
  <c r="V43" i="24"/>
  <c r="H43" i="24"/>
  <c r="M43" i="24" s="1"/>
  <c r="BD42" i="24"/>
  <c r="BA42" i="24"/>
  <c r="AR42" i="24"/>
  <c r="W42" i="24"/>
  <c r="V42" i="24" s="1"/>
  <c r="H42" i="24"/>
  <c r="BD41" i="24"/>
  <c r="BA41" i="24"/>
  <c r="AX41" i="24"/>
  <c r="W41" i="24"/>
  <c r="V41" i="24"/>
  <c r="N41" i="24"/>
  <c r="M41" i="24"/>
  <c r="AP41" i="24" s="1"/>
  <c r="H41" i="24"/>
  <c r="BD40" i="24"/>
  <c r="BA40" i="24"/>
  <c r="AX40" i="24"/>
  <c r="AR40" i="24"/>
  <c r="W40" i="24"/>
  <c r="V40" i="24" s="1"/>
  <c r="H40" i="24"/>
  <c r="M40" i="24" s="1"/>
  <c r="BD39" i="24"/>
  <c r="BA39" i="24"/>
  <c r="AX39" i="24"/>
  <c r="AR39" i="24"/>
  <c r="W39" i="24"/>
  <c r="V39" i="24" s="1"/>
  <c r="H39" i="24"/>
  <c r="M39" i="24" s="1"/>
  <c r="BD38" i="24"/>
  <c r="BA38" i="24"/>
  <c r="AR38" i="24"/>
  <c r="W38" i="24"/>
  <c r="V38" i="24"/>
  <c r="H38" i="24"/>
  <c r="M38" i="24" s="1"/>
  <c r="BD37" i="24"/>
  <c r="BA37" i="24"/>
  <c r="AR37" i="24"/>
  <c r="W37" i="24"/>
  <c r="V37" i="24" s="1"/>
  <c r="H37" i="24"/>
  <c r="M37" i="24" s="1"/>
  <c r="BD36" i="24"/>
  <c r="BA36" i="24"/>
  <c r="AR36" i="24"/>
  <c r="W36" i="24"/>
  <c r="V36" i="24"/>
  <c r="M36" i="24"/>
  <c r="N36" i="24" s="1"/>
  <c r="H36" i="24"/>
  <c r="BD35" i="24"/>
  <c r="BA35" i="24"/>
  <c r="W35" i="24"/>
  <c r="V35" i="24" s="1"/>
  <c r="H35" i="24"/>
  <c r="M35" i="24" s="1"/>
  <c r="BD34" i="24"/>
  <c r="BA34" i="24"/>
  <c r="W34" i="24"/>
  <c r="V34" i="24"/>
  <c r="H34" i="24"/>
  <c r="M34" i="24" s="1"/>
  <c r="BD33" i="24"/>
  <c r="BA33" i="24"/>
  <c r="AX33" i="24"/>
  <c r="W33" i="24"/>
  <c r="V33" i="24"/>
  <c r="M33" i="24"/>
  <c r="AP33" i="24" s="1"/>
  <c r="H33" i="24"/>
  <c r="BD32" i="24"/>
  <c r="BA32" i="24"/>
  <c r="W32" i="24"/>
  <c r="V32" i="24"/>
  <c r="H32" i="24"/>
  <c r="M32" i="24" s="1"/>
  <c r="BD31" i="24"/>
  <c r="BA31" i="24"/>
  <c r="AR31" i="24"/>
  <c r="W31" i="24"/>
  <c r="V31" i="24"/>
  <c r="H31" i="24"/>
  <c r="M31" i="24" s="1"/>
  <c r="BD30" i="24"/>
  <c r="BA30" i="24"/>
  <c r="AR30" i="24"/>
  <c r="W30" i="24"/>
  <c r="V30" i="24" s="1"/>
  <c r="H30" i="24"/>
  <c r="M30" i="24" s="1"/>
  <c r="BD29" i="24"/>
  <c r="BA29" i="24"/>
  <c r="AR29" i="24"/>
  <c r="W29" i="24"/>
  <c r="V29" i="24" s="1"/>
  <c r="N29" i="24"/>
  <c r="H29" i="24"/>
  <c r="BD28" i="24"/>
  <c r="BA28" i="24"/>
  <c r="AR28" i="24"/>
  <c r="W28" i="24"/>
  <c r="V28" i="24"/>
  <c r="H28" i="24"/>
  <c r="M28" i="24" s="1"/>
  <c r="BD27" i="24"/>
  <c r="BA27" i="24"/>
  <c r="AX27" i="24"/>
  <c r="AR27" i="24"/>
  <c r="W27" i="24"/>
  <c r="V27" i="24" s="1"/>
  <c r="H27" i="24"/>
  <c r="M27" i="24" s="1"/>
  <c r="BD26" i="24"/>
  <c r="BA26" i="24"/>
  <c r="AR26" i="24"/>
  <c r="W26" i="24"/>
  <c r="V26" i="24"/>
  <c r="M26" i="24"/>
  <c r="N26" i="24" s="1"/>
  <c r="H26" i="24"/>
  <c r="BD25" i="24"/>
  <c r="BA25" i="24"/>
  <c r="AR25" i="24"/>
  <c r="W25" i="24"/>
  <c r="V25" i="24" s="1"/>
  <c r="H25" i="24"/>
  <c r="M25" i="24" s="1"/>
  <c r="BD24" i="24"/>
  <c r="BA24" i="24"/>
  <c r="AR24" i="24"/>
  <c r="W24" i="24"/>
  <c r="V24" i="24"/>
  <c r="H24" i="24"/>
  <c r="M24" i="24" s="1"/>
  <c r="BD23" i="24"/>
  <c r="BA23" i="24"/>
  <c r="AR23" i="24"/>
  <c r="W23" i="24"/>
  <c r="V23" i="24" s="1"/>
  <c r="H23" i="24"/>
  <c r="M23" i="24" s="1"/>
  <c r="BD22" i="24"/>
  <c r="BA22" i="24"/>
  <c r="AR22" i="24"/>
  <c r="W22" i="24"/>
  <c r="V22" i="24"/>
  <c r="M22" i="24"/>
  <c r="N22" i="24" s="1"/>
  <c r="H22" i="24"/>
  <c r="BC21" i="24"/>
  <c r="BA21" i="24"/>
  <c r="AR21" i="24"/>
  <c r="W21" i="24"/>
  <c r="U21" i="24" s="1"/>
  <c r="H21" i="24"/>
  <c r="M21" i="24" s="1"/>
  <c r="BC20" i="24"/>
  <c r="BA20" i="24"/>
  <c r="AR20" i="24"/>
  <c r="W20" i="24"/>
  <c r="U20" i="24"/>
  <c r="H20" i="24"/>
  <c r="M20" i="24" s="1"/>
  <c r="BC19" i="24"/>
  <c r="BA19" i="24"/>
  <c r="AR19" i="24"/>
  <c r="W19" i="24"/>
  <c r="U19" i="24" s="1"/>
  <c r="H19" i="24"/>
  <c r="M19" i="24" s="1"/>
  <c r="BB18" i="24"/>
  <c r="BA18" i="24"/>
  <c r="AS18" i="24"/>
  <c r="W18" i="24"/>
  <c r="T18" i="24"/>
  <c r="M18" i="24"/>
  <c r="N18" i="24" s="1"/>
  <c r="H18" i="24"/>
  <c r="BB17" i="24"/>
  <c r="BA17" i="24"/>
  <c r="AS17" i="24"/>
  <c r="W17" i="24"/>
  <c r="T17" i="24" s="1"/>
  <c r="H17" i="24"/>
  <c r="M17" i="24" s="1"/>
  <c r="AP17" i="24" s="1"/>
  <c r="BB16" i="24"/>
  <c r="BA16" i="24"/>
  <c r="AS16" i="24"/>
  <c r="W16" i="24"/>
  <c r="T16" i="24"/>
  <c r="H16" i="24"/>
  <c r="M16" i="24" s="1"/>
  <c r="BB15" i="24"/>
  <c r="BA15" i="24"/>
  <c r="AS15" i="24"/>
  <c r="W15" i="24"/>
  <c r="T15" i="24" s="1"/>
  <c r="H15" i="24"/>
  <c r="M15" i="24" s="1"/>
  <c r="BB14" i="24"/>
  <c r="BA14" i="24"/>
  <c r="AU14" i="24"/>
  <c r="W14" i="24"/>
  <c r="T14" i="24" s="1"/>
  <c r="M14" i="24"/>
  <c r="N14" i="24" s="1"/>
  <c r="H14" i="24"/>
  <c r="BB13" i="24"/>
  <c r="BA13" i="24"/>
  <c r="AU13" i="24"/>
  <c r="W13" i="24"/>
  <c r="T13" i="24" s="1"/>
  <c r="H13" i="24"/>
  <c r="M13" i="24" s="1"/>
  <c r="AP13" i="24" s="1"/>
  <c r="BB12" i="24"/>
  <c r="BA12" i="24"/>
  <c r="AU12" i="24"/>
  <c r="W12" i="24"/>
  <c r="T12" i="24" s="1"/>
  <c r="H12" i="24"/>
  <c r="M12" i="24" s="1"/>
  <c r="BB11" i="24"/>
  <c r="BA11" i="24"/>
  <c r="AT11" i="24"/>
  <c r="W11" i="24"/>
  <c r="T11" i="24" s="1"/>
  <c r="H11" i="24"/>
  <c r="M11" i="24" s="1"/>
  <c r="BB10" i="24"/>
  <c r="BA10" i="24"/>
  <c r="AT10" i="24"/>
  <c r="AT57" i="24" s="1"/>
  <c r="W10" i="24"/>
  <c r="T10" i="24"/>
  <c r="M10" i="24"/>
  <c r="N10" i="24" s="1"/>
  <c r="H10" i="24"/>
  <c r="BB9" i="24"/>
  <c r="BA9" i="24"/>
  <c r="AR9" i="24"/>
  <c r="W9" i="24"/>
  <c r="T9" i="24" s="1"/>
  <c r="H9" i="24"/>
  <c r="M9" i="24" s="1"/>
  <c r="AP9" i="24" s="1"/>
  <c r="BB8" i="24"/>
  <c r="BA8" i="24"/>
  <c r="AR8" i="24"/>
  <c r="W8" i="24"/>
  <c r="T8" i="24"/>
  <c r="H8" i="24"/>
  <c r="M8" i="24" s="1"/>
  <c r="BB7" i="24"/>
  <c r="BA7" i="24"/>
  <c r="AR7" i="24"/>
  <c r="W7" i="24"/>
  <c r="T7" i="24" s="1"/>
  <c r="H7" i="24"/>
  <c r="M7" i="24" s="1"/>
  <c r="BA57" i="24" l="1"/>
  <c r="U57" i="24"/>
  <c r="AR57" i="24"/>
  <c r="T57" i="24"/>
  <c r="AS57" i="24"/>
  <c r="V57" i="24"/>
  <c r="AX57" i="24"/>
  <c r="AV58" i="24" s="1"/>
  <c r="BC57" i="24"/>
  <c r="BD57" i="24"/>
  <c r="BB58" i="24" s="1"/>
  <c r="N12" i="24"/>
  <c r="AP12" i="24"/>
  <c r="N20" i="24"/>
  <c r="AP20" i="24"/>
  <c r="N24" i="24"/>
  <c r="AP24" i="24"/>
  <c r="AP40" i="24"/>
  <c r="N40" i="24"/>
  <c r="N43" i="24"/>
  <c r="AP43" i="24"/>
  <c r="N49" i="24"/>
  <c r="AP49" i="24"/>
  <c r="N7" i="24"/>
  <c r="AP7" i="24"/>
  <c r="BB57" i="24"/>
  <c r="N9" i="24"/>
  <c r="AP14" i="24"/>
  <c r="AP15" i="24"/>
  <c r="N15" i="24"/>
  <c r="N17" i="24"/>
  <c r="AP28" i="24"/>
  <c r="N28" i="24"/>
  <c r="AP32" i="24"/>
  <c r="N32" i="24"/>
  <c r="AP35" i="24"/>
  <c r="N35" i="24"/>
  <c r="AP39" i="24"/>
  <c r="N39" i="24"/>
  <c r="N8" i="24"/>
  <c r="AP8" i="24"/>
  <c r="N16" i="24"/>
  <c r="AP16" i="24"/>
  <c r="AP21" i="24"/>
  <c r="N21" i="24"/>
  <c r="AP25" i="24"/>
  <c r="N25" i="24"/>
  <c r="N46" i="24"/>
  <c r="AP46" i="24"/>
  <c r="AP30" i="24"/>
  <c r="N30" i="24"/>
  <c r="N37" i="24"/>
  <c r="AP37" i="24"/>
  <c r="AP44" i="24"/>
  <c r="N44" i="24"/>
  <c r="AP10" i="24"/>
  <c r="N11" i="24"/>
  <c r="AP11" i="24"/>
  <c r="AU57" i="24"/>
  <c r="N13" i="24"/>
  <c r="AP18" i="24"/>
  <c r="N19" i="24"/>
  <c r="AP19" i="24"/>
  <c r="AP23" i="24"/>
  <c r="N23" i="24"/>
  <c r="AP27" i="24"/>
  <c r="N27" i="24"/>
  <c r="N31" i="24"/>
  <c r="AP31" i="24"/>
  <c r="N34" i="24"/>
  <c r="AP34" i="24"/>
  <c r="N38" i="24"/>
  <c r="AP38" i="24"/>
  <c r="N42" i="24"/>
  <c r="AP42" i="24"/>
  <c r="N47" i="24"/>
  <c r="AP47" i="24"/>
  <c r="N51" i="24"/>
  <c r="AP51" i="24"/>
  <c r="AP54" i="24"/>
  <c r="N54" i="24"/>
  <c r="AP22" i="24"/>
  <c r="AP26" i="24"/>
  <c r="AP29" i="24"/>
  <c r="AP45" i="24"/>
  <c r="AP48" i="24"/>
  <c r="AP53" i="24"/>
  <c r="N33" i="24"/>
  <c r="AP36" i="24"/>
  <c r="T58" i="24" l="1"/>
  <c r="BK46" i="23"/>
  <c r="BD46" i="23"/>
  <c r="BA46" i="23"/>
  <c r="AV46" i="23"/>
  <c r="AV49" i="23" s="1"/>
  <c r="AR46" i="23"/>
  <c r="W46" i="23"/>
  <c r="V46" i="23" s="1"/>
  <c r="H46" i="23"/>
  <c r="M46" i="23" s="1"/>
  <c r="AP46" i="23" s="1"/>
  <c r="BK45" i="23"/>
  <c r="BD45" i="23"/>
  <c r="BA45" i="23"/>
  <c r="AZ45" i="23"/>
  <c r="AR45" i="23"/>
  <c r="W45" i="23"/>
  <c r="V45" i="23" s="1"/>
  <c r="M45" i="23"/>
  <c r="AP45" i="23" s="1"/>
  <c r="H45" i="23"/>
  <c r="BK44" i="23"/>
  <c r="BD44" i="23"/>
  <c r="BA44" i="23"/>
  <c r="AX44" i="23"/>
  <c r="W44" i="23"/>
  <c r="V44" i="23" s="1"/>
  <c r="H44" i="23"/>
  <c r="M44" i="23" s="1"/>
  <c r="BK43" i="23"/>
  <c r="BD43" i="23"/>
  <c r="BA43" i="23"/>
  <c r="AX43" i="23"/>
  <c r="W43" i="23"/>
  <c r="V43" i="23" s="1"/>
  <c r="H43" i="23"/>
  <c r="M43" i="23" s="1"/>
  <c r="BK42" i="23"/>
  <c r="BD42" i="23"/>
  <c r="BA42" i="23"/>
  <c r="AX42" i="23"/>
  <c r="AR42" i="23"/>
  <c r="W42" i="23"/>
  <c r="V42" i="23" s="1"/>
  <c r="M42" i="23"/>
  <c r="AP42" i="23" s="1"/>
  <c r="H42" i="23"/>
  <c r="BK41" i="23"/>
  <c r="BD41" i="23"/>
  <c r="BA41" i="23"/>
  <c r="AX41" i="23"/>
  <c r="W41" i="23"/>
  <c r="V41" i="23" s="1"/>
  <c r="H41" i="23"/>
  <c r="M41" i="23" s="1"/>
  <c r="BK40" i="23"/>
  <c r="BD40" i="23"/>
  <c r="BA40" i="23"/>
  <c r="AX40" i="23"/>
  <c r="W40" i="23"/>
  <c r="V40" i="23" s="1"/>
  <c r="H40" i="23"/>
  <c r="M40" i="23" s="1"/>
  <c r="BK39" i="23"/>
  <c r="BD39" i="23"/>
  <c r="BA39" i="23"/>
  <c r="W39" i="23"/>
  <c r="V39" i="23" s="1"/>
  <c r="H39" i="23"/>
  <c r="M39" i="23" s="1"/>
  <c r="BK38" i="23"/>
  <c r="BD38" i="23"/>
  <c r="BA38" i="23"/>
  <c r="AX38" i="23"/>
  <c r="W38" i="23"/>
  <c r="V38" i="23" s="1"/>
  <c r="H38" i="23"/>
  <c r="M38" i="23" s="1"/>
  <c r="BK37" i="23"/>
  <c r="BD37" i="23"/>
  <c r="BA37" i="23"/>
  <c r="AX37" i="23"/>
  <c r="W37" i="23"/>
  <c r="V37" i="23" s="1"/>
  <c r="H37" i="23"/>
  <c r="M37" i="23" s="1"/>
  <c r="BK36" i="23"/>
  <c r="BD36" i="23"/>
  <c r="BA36" i="23"/>
  <c r="AX36" i="23"/>
  <c r="W36" i="23"/>
  <c r="V36" i="23" s="1"/>
  <c r="H36" i="23"/>
  <c r="M36" i="23" s="1"/>
  <c r="BK35" i="23"/>
  <c r="BD35" i="23"/>
  <c r="BA35" i="23"/>
  <c r="AP35" i="23"/>
  <c r="W35" i="23"/>
  <c r="V35" i="23" s="1"/>
  <c r="M35" i="23"/>
  <c r="N35" i="23" s="1"/>
  <c r="H35" i="23"/>
  <c r="BK34" i="23"/>
  <c r="BD34" i="23"/>
  <c r="BA34" i="23"/>
  <c r="W34" i="23"/>
  <c r="V34" i="23" s="1"/>
  <c r="H34" i="23"/>
  <c r="M34" i="23" s="1"/>
  <c r="BK33" i="23"/>
  <c r="BD33" i="23"/>
  <c r="BA33" i="23"/>
  <c r="W33" i="23"/>
  <c r="V33" i="23" s="1"/>
  <c r="H33" i="23"/>
  <c r="M33" i="23" s="1"/>
  <c r="AP33" i="23" s="1"/>
  <c r="BK32" i="23"/>
  <c r="BD32" i="23"/>
  <c r="BA32" i="23"/>
  <c r="W32" i="23"/>
  <c r="V32" i="23" s="1"/>
  <c r="H32" i="23"/>
  <c r="M32" i="23" s="1"/>
  <c r="BH31" i="23"/>
  <c r="BD31" i="23"/>
  <c r="BA31" i="23"/>
  <c r="AR31" i="23"/>
  <c r="W31" i="23"/>
  <c r="V31" i="23" s="1"/>
  <c r="M31" i="23"/>
  <c r="AP31" i="23" s="1"/>
  <c r="H31" i="23"/>
  <c r="BH30" i="23"/>
  <c r="BD30" i="23"/>
  <c r="BA30" i="23"/>
  <c r="AR30" i="23"/>
  <c r="W30" i="23"/>
  <c r="V30" i="23" s="1"/>
  <c r="H30" i="23"/>
  <c r="M30" i="23" s="1"/>
  <c r="BH29" i="23"/>
  <c r="BD29" i="23"/>
  <c r="BA29" i="23"/>
  <c r="AR29" i="23"/>
  <c r="W29" i="23"/>
  <c r="V29" i="23" s="1"/>
  <c r="H29" i="23"/>
  <c r="M29" i="23" s="1"/>
  <c r="BH28" i="23"/>
  <c r="BD28" i="23"/>
  <c r="BA28" i="23"/>
  <c r="AR28" i="23"/>
  <c r="W28" i="23"/>
  <c r="V28" i="23" s="1"/>
  <c r="H28" i="23"/>
  <c r="M28" i="23" s="1"/>
  <c r="BH27" i="23"/>
  <c r="BD27" i="23"/>
  <c r="BA27" i="23"/>
  <c r="AR27" i="23"/>
  <c r="W27" i="23"/>
  <c r="V27" i="23" s="1"/>
  <c r="H27" i="23"/>
  <c r="M27" i="23" s="1"/>
  <c r="BH26" i="23"/>
  <c r="BD26" i="23"/>
  <c r="BA26" i="23"/>
  <c r="AR26" i="23"/>
  <c r="W26" i="23"/>
  <c r="V26" i="23" s="1"/>
  <c r="H26" i="23"/>
  <c r="M26" i="23" s="1"/>
  <c r="BH25" i="23"/>
  <c r="BD25" i="23"/>
  <c r="BA25" i="23"/>
  <c r="AR25" i="23"/>
  <c r="W25" i="23"/>
  <c r="V25" i="23" s="1"/>
  <c r="H25" i="23"/>
  <c r="M25" i="23" s="1"/>
  <c r="BH24" i="23"/>
  <c r="BD24" i="23"/>
  <c r="BA24" i="23"/>
  <c r="AR24" i="23"/>
  <c r="W24" i="23"/>
  <c r="V24" i="23" s="1"/>
  <c r="H24" i="23"/>
  <c r="M24" i="23" s="1"/>
  <c r="BJ23" i="23"/>
  <c r="BD23" i="23"/>
  <c r="BA23" i="23"/>
  <c r="W23" i="23"/>
  <c r="AP23" i="23"/>
  <c r="BJ22" i="23"/>
  <c r="BC22" i="23"/>
  <c r="BA22" i="23"/>
  <c r="AW22" i="23"/>
  <c r="AR22" i="23"/>
  <c r="W22" i="23"/>
  <c r="U22" i="23" s="1"/>
  <c r="H22" i="23"/>
  <c r="M22" i="23" s="1"/>
  <c r="BJ21" i="23"/>
  <c r="BC21" i="23"/>
  <c r="BA21" i="23"/>
  <c r="AR21" i="23"/>
  <c r="W21" i="23"/>
  <c r="U21" i="23" s="1"/>
  <c r="M21" i="23"/>
  <c r="N21" i="23" s="1"/>
  <c r="H21" i="23"/>
  <c r="BJ20" i="23"/>
  <c r="BC20" i="23"/>
  <c r="BA20" i="23"/>
  <c r="AY20" i="23"/>
  <c r="AR20" i="23"/>
  <c r="W20" i="23"/>
  <c r="U20" i="23" s="1"/>
  <c r="H20" i="23"/>
  <c r="M20" i="23" s="1"/>
  <c r="BJ19" i="23"/>
  <c r="BC19" i="23"/>
  <c r="BA19" i="23"/>
  <c r="W19" i="23"/>
  <c r="U19" i="23" s="1"/>
  <c r="M19" i="23"/>
  <c r="AP19" i="23" s="1"/>
  <c r="H19" i="23"/>
  <c r="BJ18" i="23"/>
  <c r="BC18" i="23"/>
  <c r="BA18" i="23"/>
  <c r="AR18" i="23"/>
  <c r="W18" i="23"/>
  <c r="U18" i="23" s="1"/>
  <c r="H18" i="23"/>
  <c r="M18" i="23" s="1"/>
  <c r="BJ17" i="23"/>
  <c r="BC17" i="23"/>
  <c r="BA17" i="23"/>
  <c r="W17" i="23"/>
  <c r="U17" i="23" s="1"/>
  <c r="H17" i="23"/>
  <c r="M17" i="23" s="1"/>
  <c r="BJ16" i="23"/>
  <c r="BC16" i="23"/>
  <c r="BA16" i="23"/>
  <c r="AR16" i="23"/>
  <c r="W16" i="23"/>
  <c r="U16" i="23" s="1"/>
  <c r="H16" i="23"/>
  <c r="M16" i="23" s="1"/>
  <c r="BG15" i="23"/>
  <c r="BB15" i="23"/>
  <c r="BA15" i="23"/>
  <c r="AR15" i="23"/>
  <c r="W15" i="23"/>
  <c r="T15" i="23" s="1"/>
  <c r="H15" i="23"/>
  <c r="M15" i="23" s="1"/>
  <c r="BG14" i="23"/>
  <c r="BC14" i="23"/>
  <c r="BA14" i="23"/>
  <c r="AZ14" i="23"/>
  <c r="AR14" i="23"/>
  <c r="W14" i="23"/>
  <c r="U14" i="23" s="1"/>
  <c r="H14" i="23"/>
  <c r="M14" i="23" s="1"/>
  <c r="BI13" i="23"/>
  <c r="BB13" i="23"/>
  <c r="BA13" i="23"/>
  <c r="W13" i="23"/>
  <c r="T13" i="23" s="1"/>
  <c r="H13" i="23"/>
  <c r="M13" i="23" s="1"/>
  <c r="BI12" i="23"/>
  <c r="BB12" i="23"/>
  <c r="BA12" i="23"/>
  <c r="W12" i="23"/>
  <c r="T12" i="23" s="1"/>
  <c r="H12" i="23"/>
  <c r="M12" i="23" s="1"/>
  <c r="BI11" i="23"/>
  <c r="BB11" i="23"/>
  <c r="BA11" i="23"/>
  <c r="W11" i="23"/>
  <c r="T11" i="23" s="1"/>
  <c r="H11" i="23"/>
  <c r="M11" i="23" s="1"/>
  <c r="AP11" i="23" s="1"/>
  <c r="BI10" i="23"/>
  <c r="BB10" i="23"/>
  <c r="BA10" i="23"/>
  <c r="AR10" i="23"/>
  <c r="W10" i="23"/>
  <c r="T10" i="23"/>
  <c r="H10" i="23"/>
  <c r="M10" i="23" s="1"/>
  <c r="AP10" i="23" s="1"/>
  <c r="BI9" i="23"/>
  <c r="BB9" i="23"/>
  <c r="BA9" i="23"/>
  <c r="W9" i="23"/>
  <c r="T9" i="23" s="1"/>
  <c r="M9" i="23"/>
  <c r="AP9" i="23" s="1"/>
  <c r="H9" i="23"/>
  <c r="BI8" i="23"/>
  <c r="BB8" i="23"/>
  <c r="BA8" i="23"/>
  <c r="AR8" i="23"/>
  <c r="W8" i="23"/>
  <c r="T8" i="23" s="1"/>
  <c r="H8" i="23"/>
  <c r="M8" i="23" s="1"/>
  <c r="BF7" i="23"/>
  <c r="BF49" i="23" s="1"/>
  <c r="BB7" i="23"/>
  <c r="BA7" i="23"/>
  <c r="AR7" i="23"/>
  <c r="W7" i="23"/>
  <c r="T7" i="23" s="1"/>
  <c r="H7" i="23"/>
  <c r="M7" i="23" s="1"/>
  <c r="AX55" i="22"/>
  <c r="AV55" i="22"/>
  <c r="AU55" i="22"/>
  <c r="BC52" i="22"/>
  <c r="AZ52" i="22"/>
  <c r="AR52" i="22"/>
  <c r="W52" i="22"/>
  <c r="V52" i="22" s="1"/>
  <c r="H52" i="22"/>
  <c r="M52" i="22" s="1"/>
  <c r="BC51" i="22"/>
  <c r="AZ51" i="22"/>
  <c r="AR51" i="22"/>
  <c r="W51" i="22"/>
  <c r="V51" i="22" s="1"/>
  <c r="H51" i="22"/>
  <c r="M51" i="22" s="1"/>
  <c r="BC50" i="22"/>
  <c r="AZ50" i="22"/>
  <c r="AR50" i="22"/>
  <c r="W50" i="22"/>
  <c r="V50" i="22" s="1"/>
  <c r="H50" i="22"/>
  <c r="M50" i="22" s="1"/>
  <c r="BC49" i="22"/>
  <c r="AZ49" i="22"/>
  <c r="AY49" i="22"/>
  <c r="AY55" i="22" s="1"/>
  <c r="AR49" i="22"/>
  <c r="W49" i="22"/>
  <c r="V49" i="22" s="1"/>
  <c r="H49" i="22"/>
  <c r="M49" i="22" s="1"/>
  <c r="BC48" i="22"/>
  <c r="AZ48" i="22"/>
  <c r="AW48" i="22"/>
  <c r="AR48" i="22"/>
  <c r="W48" i="22"/>
  <c r="V48" i="22" s="1"/>
  <c r="M48" i="22"/>
  <c r="AP48" i="22" s="1"/>
  <c r="H48" i="22"/>
  <c r="BC47" i="22"/>
  <c r="AZ47" i="22"/>
  <c r="AW47" i="22"/>
  <c r="AR47" i="22"/>
  <c r="W47" i="22"/>
  <c r="V47" i="22" s="1"/>
  <c r="H47" i="22"/>
  <c r="M47" i="22" s="1"/>
  <c r="BC46" i="22"/>
  <c r="AZ46" i="22"/>
  <c r="AW46" i="22"/>
  <c r="W46" i="22"/>
  <c r="V46" i="22" s="1"/>
  <c r="H46" i="22"/>
  <c r="M46" i="22" s="1"/>
  <c r="BC45" i="22"/>
  <c r="AZ45" i="22"/>
  <c r="AW45" i="22"/>
  <c r="AR45" i="22"/>
  <c r="W45" i="22"/>
  <c r="V45" i="22" s="1"/>
  <c r="H45" i="22"/>
  <c r="M45" i="22" s="1"/>
  <c r="BC44" i="22"/>
  <c r="AZ44" i="22"/>
  <c r="AR44" i="22"/>
  <c r="W44" i="22"/>
  <c r="V44" i="22" s="1"/>
  <c r="H44" i="22"/>
  <c r="M44" i="22" s="1"/>
  <c r="BC43" i="22"/>
  <c r="AZ43" i="22"/>
  <c r="AR43" i="22"/>
  <c r="W43" i="22"/>
  <c r="V43" i="22" s="1"/>
  <c r="H43" i="22"/>
  <c r="M43" i="22" s="1"/>
  <c r="BC42" i="22"/>
  <c r="AZ42" i="22"/>
  <c r="AR42" i="22"/>
  <c r="W42" i="22"/>
  <c r="V42" i="22" s="1"/>
  <c r="H42" i="22"/>
  <c r="M42" i="22" s="1"/>
  <c r="AP42" i="22" s="1"/>
  <c r="BC41" i="22"/>
  <c r="AZ41" i="22"/>
  <c r="AR41" i="22"/>
  <c r="W41" i="22"/>
  <c r="V41" i="22" s="1"/>
  <c r="M41" i="22"/>
  <c r="N41" i="22" s="1"/>
  <c r="H41" i="22"/>
  <c r="BC40" i="22"/>
  <c r="AZ40" i="22"/>
  <c r="AR40" i="22"/>
  <c r="W40" i="22"/>
  <c r="V40" i="22" s="1"/>
  <c r="H40" i="22"/>
  <c r="BC39" i="22"/>
  <c r="AZ39" i="22"/>
  <c r="AW39" i="22"/>
  <c r="W39" i="22"/>
  <c r="V39" i="22" s="1"/>
  <c r="H39" i="22"/>
  <c r="M39" i="22" s="1"/>
  <c r="N39" i="22" s="1"/>
  <c r="BC38" i="22"/>
  <c r="AZ38" i="22"/>
  <c r="AW38" i="22"/>
  <c r="AR38" i="22"/>
  <c r="W38" i="22"/>
  <c r="V38" i="22" s="1"/>
  <c r="H38" i="22"/>
  <c r="M38" i="22" s="1"/>
  <c r="BC37" i="22"/>
  <c r="AZ37" i="22"/>
  <c r="AW37" i="22"/>
  <c r="AR37" i="22"/>
  <c r="W37" i="22"/>
  <c r="V37" i="22" s="1"/>
  <c r="H37" i="22"/>
  <c r="M37" i="22" s="1"/>
  <c r="AP37" i="22" s="1"/>
  <c r="BC36" i="22"/>
  <c r="AZ36" i="22"/>
  <c r="AR36" i="22"/>
  <c r="W36" i="22"/>
  <c r="V36" i="22" s="1"/>
  <c r="H36" i="22"/>
  <c r="M36" i="22" s="1"/>
  <c r="N36" i="22" s="1"/>
  <c r="BC35" i="22"/>
  <c r="AZ35" i="22"/>
  <c r="AR35" i="22"/>
  <c r="W35" i="22"/>
  <c r="V35" i="22" s="1"/>
  <c r="H35" i="22"/>
  <c r="M35" i="22" s="1"/>
  <c r="BC34" i="22"/>
  <c r="AZ34" i="22"/>
  <c r="AR34" i="22"/>
  <c r="W34" i="22"/>
  <c r="V34" i="22" s="1"/>
  <c r="H34" i="22"/>
  <c r="M34" i="22" s="1"/>
  <c r="BC33" i="22"/>
  <c r="AZ33" i="22"/>
  <c r="W33" i="22"/>
  <c r="V33" i="22" s="1"/>
  <c r="M33" i="22"/>
  <c r="N33" i="22" s="1"/>
  <c r="H33" i="22"/>
  <c r="BC32" i="22"/>
  <c r="AZ32" i="22"/>
  <c r="W32" i="22"/>
  <c r="V32" i="22"/>
  <c r="H32" i="22"/>
  <c r="M32" i="22" s="1"/>
  <c r="BC31" i="22"/>
  <c r="AZ31" i="22"/>
  <c r="AW31" i="22"/>
  <c r="W31" i="22"/>
  <c r="V31" i="22" s="1"/>
  <c r="H31" i="22"/>
  <c r="M31" i="22" s="1"/>
  <c r="BC30" i="22"/>
  <c r="AZ30" i="22"/>
  <c r="W30" i="22"/>
  <c r="V30" i="22"/>
  <c r="H30" i="22"/>
  <c r="M30" i="22" s="1"/>
  <c r="AP30" i="22" s="1"/>
  <c r="BC29" i="22"/>
  <c r="AZ29" i="22"/>
  <c r="AR29" i="22"/>
  <c r="W29" i="22"/>
  <c r="V29" i="22"/>
  <c r="H29" i="22"/>
  <c r="M29" i="22" s="1"/>
  <c r="N29" i="22" s="1"/>
  <c r="BC28" i="22"/>
  <c r="AZ28" i="22"/>
  <c r="AR28" i="22"/>
  <c r="W28" i="22"/>
  <c r="V28" i="22" s="1"/>
  <c r="H28" i="22"/>
  <c r="M28" i="22" s="1"/>
  <c r="BC27" i="22"/>
  <c r="AZ27" i="22"/>
  <c r="AR27" i="22"/>
  <c r="W27" i="22"/>
  <c r="V27" i="22" s="1"/>
  <c r="H27" i="22"/>
  <c r="BC26" i="22"/>
  <c r="AZ26" i="22"/>
  <c r="AR26" i="22"/>
  <c r="W26" i="22"/>
  <c r="V26" i="22" s="1"/>
  <c r="H26" i="22"/>
  <c r="M26" i="22" s="1"/>
  <c r="BC25" i="22"/>
  <c r="AZ25" i="22"/>
  <c r="AW25" i="22"/>
  <c r="AR25" i="22"/>
  <c r="W25" i="22"/>
  <c r="V25" i="22" s="1"/>
  <c r="H25" i="22"/>
  <c r="M25" i="22" s="1"/>
  <c r="BC24" i="22"/>
  <c r="AZ24" i="22"/>
  <c r="AR24" i="22"/>
  <c r="W24" i="22"/>
  <c r="V24" i="22" s="1"/>
  <c r="H24" i="22"/>
  <c r="M24" i="22" s="1"/>
  <c r="BC23" i="22"/>
  <c r="AZ23" i="22"/>
  <c r="AR23" i="22"/>
  <c r="W23" i="22"/>
  <c r="V23" i="22"/>
  <c r="H23" i="22"/>
  <c r="M23" i="22" s="1"/>
  <c r="AP23" i="22" s="1"/>
  <c r="BC22" i="22"/>
  <c r="AZ22" i="22"/>
  <c r="AR22" i="22"/>
  <c r="W22" i="22"/>
  <c r="V22" i="22"/>
  <c r="H22" i="22"/>
  <c r="M22" i="22" s="1"/>
  <c r="N22" i="22" s="1"/>
  <c r="BC21" i="22"/>
  <c r="AZ21" i="22"/>
  <c r="AR21" i="22"/>
  <c r="W21" i="22"/>
  <c r="V21" i="22" s="1"/>
  <c r="H21" i="22"/>
  <c r="M21" i="22" s="1"/>
  <c r="BC20" i="22"/>
  <c r="AZ20" i="22"/>
  <c r="AR20" i="22"/>
  <c r="W20" i="22"/>
  <c r="V20" i="22" s="1"/>
  <c r="H20" i="22"/>
  <c r="M20" i="22" s="1"/>
  <c r="BB19" i="22"/>
  <c r="AZ19" i="22"/>
  <c r="AR19" i="22"/>
  <c r="W19" i="22"/>
  <c r="U19" i="22" s="1"/>
  <c r="M19" i="22"/>
  <c r="N19" i="22" s="1"/>
  <c r="H19" i="22"/>
  <c r="BB18" i="22"/>
  <c r="AZ18" i="22"/>
  <c r="AR18" i="22"/>
  <c r="W18" i="22"/>
  <c r="U18" i="22"/>
  <c r="H18" i="22"/>
  <c r="M18" i="22" s="1"/>
  <c r="BB17" i="22"/>
  <c r="AZ17" i="22"/>
  <c r="AR17" i="22"/>
  <c r="W17" i="22"/>
  <c r="U17" i="22"/>
  <c r="H17" i="22"/>
  <c r="M17" i="22" s="1"/>
  <c r="BA16" i="22"/>
  <c r="AZ16" i="22"/>
  <c r="AS16" i="22"/>
  <c r="W16" i="22"/>
  <c r="T16" i="22" s="1"/>
  <c r="H16" i="22"/>
  <c r="M16" i="22" s="1"/>
  <c r="BA15" i="22"/>
  <c r="AZ15" i="22"/>
  <c r="AS15" i="22"/>
  <c r="W15" i="22"/>
  <c r="T15" i="22" s="1"/>
  <c r="H15" i="22"/>
  <c r="M15" i="22" s="1"/>
  <c r="AP15" i="22" s="1"/>
  <c r="BA14" i="22"/>
  <c r="AZ14" i="22"/>
  <c r="AS14" i="22"/>
  <c r="W14" i="22"/>
  <c r="T14" i="22" s="1"/>
  <c r="M14" i="22"/>
  <c r="AP14" i="22" s="1"/>
  <c r="H14" i="22"/>
  <c r="BA13" i="22"/>
  <c r="AZ13" i="22"/>
  <c r="AS13" i="22"/>
  <c r="AS55" i="22" s="1"/>
  <c r="W13" i="22"/>
  <c r="T13" i="22"/>
  <c r="H13" i="22"/>
  <c r="M13" i="22" s="1"/>
  <c r="BA12" i="22"/>
  <c r="AZ12" i="22"/>
  <c r="AT12" i="22"/>
  <c r="W12" i="22"/>
  <c r="T12" i="22" s="1"/>
  <c r="H12" i="22"/>
  <c r="M12" i="22" s="1"/>
  <c r="BA11" i="22"/>
  <c r="AZ11" i="22"/>
  <c r="AT11" i="22"/>
  <c r="W11" i="22"/>
  <c r="T11" i="22" s="1"/>
  <c r="H11" i="22"/>
  <c r="M11" i="22" s="1"/>
  <c r="BA10" i="22"/>
  <c r="AZ10" i="22"/>
  <c r="AR10" i="22"/>
  <c r="BA9" i="22"/>
  <c r="AZ9" i="22"/>
  <c r="AR9" i="22"/>
  <c r="W9" i="22"/>
  <c r="T9" i="22" s="1"/>
  <c r="H9" i="22"/>
  <c r="M9" i="22" s="1"/>
  <c r="BA8" i="22"/>
  <c r="AZ8" i="22"/>
  <c r="AR8" i="22"/>
  <c r="W8" i="22"/>
  <c r="T8" i="22" s="1"/>
  <c r="H8" i="22"/>
  <c r="M8" i="22" s="1"/>
  <c r="BA7" i="22"/>
  <c r="AZ7" i="22"/>
  <c r="AR7" i="22"/>
  <c r="W7" i="22"/>
  <c r="T7" i="22" s="1"/>
  <c r="H7" i="22"/>
  <c r="M7" i="22" s="1"/>
  <c r="BH49" i="23" l="1"/>
  <c r="T55" i="22"/>
  <c r="BI49" i="23"/>
  <c r="BI53" i="23" s="1"/>
  <c r="V23" i="23"/>
  <c r="BG49" i="23"/>
  <c r="BG53" i="23" s="1"/>
  <c r="BJ49" i="23"/>
  <c r="BJ53" i="23" s="1"/>
  <c r="AW49" i="23"/>
  <c r="AW53" i="23" s="1"/>
  <c r="AY49" i="23"/>
  <c r="AY53" i="23" s="1"/>
  <c r="BC55" i="22"/>
  <c r="AZ55" i="22"/>
  <c r="N26" i="22"/>
  <c r="AP26" i="22"/>
  <c r="AR55" i="22"/>
  <c r="AT55" i="22"/>
  <c r="BB55" i="22"/>
  <c r="AW55" i="22"/>
  <c r="AU56" i="22" s="1"/>
  <c r="AP27" i="23"/>
  <c r="N27" i="23"/>
  <c r="AP37" i="23"/>
  <c r="N37" i="23"/>
  <c r="N50" i="22"/>
  <c r="AP50" i="22"/>
  <c r="N11" i="22"/>
  <c r="AP11" i="22"/>
  <c r="N40" i="23"/>
  <c r="AP40" i="23"/>
  <c r="N9" i="22"/>
  <c r="AP9" i="22"/>
  <c r="N12" i="23"/>
  <c r="AP12" i="23"/>
  <c r="AP19" i="22"/>
  <c r="AP22" i="22"/>
  <c r="AP33" i="22"/>
  <c r="AP36" i="22"/>
  <c r="N31" i="23"/>
  <c r="N45" i="23"/>
  <c r="AP29" i="22"/>
  <c r="AP39" i="22"/>
  <c r="AP41" i="22"/>
  <c r="AP21" i="23"/>
  <c r="BH53" i="23"/>
  <c r="N14" i="22"/>
  <c r="N9" i="23"/>
  <c r="BK49" i="23"/>
  <c r="BK53" i="23" s="1"/>
  <c r="BA55" i="22"/>
  <c r="BA56" i="22" s="1"/>
  <c r="AV53" i="23"/>
  <c r="BF53" i="23"/>
  <c r="AP16" i="23"/>
  <c r="N16" i="23"/>
  <c r="AP29" i="23"/>
  <c r="N29" i="23"/>
  <c r="AP7" i="23"/>
  <c r="N7" i="23"/>
  <c r="N14" i="23"/>
  <c r="AP14" i="23"/>
  <c r="AP15" i="23"/>
  <c r="N15" i="23"/>
  <c r="AP20" i="23"/>
  <c r="N20" i="23"/>
  <c r="AP28" i="23"/>
  <c r="N28" i="23"/>
  <c r="AP39" i="23"/>
  <c r="N39" i="23"/>
  <c r="N18" i="23"/>
  <c r="AP18" i="23"/>
  <c r="N26" i="23"/>
  <c r="AP26" i="23"/>
  <c r="AP38" i="23"/>
  <c r="N38" i="23"/>
  <c r="AP25" i="23"/>
  <c r="N25" i="23"/>
  <c r="AP32" i="23"/>
  <c r="N32" i="23"/>
  <c r="N13" i="23"/>
  <c r="AP13" i="23"/>
  <c r="N36" i="23"/>
  <c r="AP36" i="23"/>
  <c r="N17" i="23"/>
  <c r="AP17" i="23"/>
  <c r="AP24" i="23"/>
  <c r="N24" i="23"/>
  <c r="N30" i="23"/>
  <c r="AP30" i="23"/>
  <c r="N44" i="23"/>
  <c r="AP44" i="23"/>
  <c r="AP43" i="23"/>
  <c r="N43" i="23"/>
  <c r="N41" i="23"/>
  <c r="AP41" i="23"/>
  <c r="N8" i="23"/>
  <c r="AP8" i="23"/>
  <c r="N22" i="23"/>
  <c r="AP22" i="23"/>
  <c r="AP34" i="23"/>
  <c r="N34" i="23"/>
  <c r="N10" i="23"/>
  <c r="N19" i="23"/>
  <c r="N23" i="23"/>
  <c r="N42" i="23"/>
  <c r="N11" i="23"/>
  <c r="N33" i="23"/>
  <c r="N46" i="23"/>
  <c r="N40" i="22"/>
  <c r="AP40" i="22"/>
  <c r="N46" i="22"/>
  <c r="AP46" i="22"/>
  <c r="AP16" i="22"/>
  <c r="N16" i="22"/>
  <c r="N20" i="22"/>
  <c r="AP20" i="22"/>
  <c r="AP25" i="22"/>
  <c r="N25" i="22"/>
  <c r="AP38" i="22"/>
  <c r="N38" i="22"/>
  <c r="AP45" i="22"/>
  <c r="N45" i="22"/>
  <c r="N51" i="22"/>
  <c r="AP51" i="22"/>
  <c r="V55" i="22"/>
  <c r="AP31" i="22"/>
  <c r="N31" i="22"/>
  <c r="N35" i="22"/>
  <c r="AP35" i="22"/>
  <c r="AP44" i="22"/>
  <c r="N44" i="22"/>
  <c r="N13" i="22"/>
  <c r="AP13" i="22"/>
  <c r="AP18" i="22"/>
  <c r="N18" i="22"/>
  <c r="AP24" i="22"/>
  <c r="N24" i="22"/>
  <c r="N28" i="22"/>
  <c r="AP28" i="22"/>
  <c r="AP49" i="22"/>
  <c r="N49" i="22"/>
  <c r="N34" i="22"/>
  <c r="AP34" i="22"/>
  <c r="N47" i="22"/>
  <c r="AP47" i="22"/>
  <c r="N7" i="22"/>
  <c r="AP7" i="22"/>
  <c r="AP32" i="22"/>
  <c r="N32" i="22"/>
  <c r="N8" i="22"/>
  <c r="AP8" i="22"/>
  <c r="AP17" i="22"/>
  <c r="N17" i="22"/>
  <c r="N21" i="22"/>
  <c r="AP21" i="22"/>
  <c r="AP43" i="22"/>
  <c r="N43" i="22"/>
  <c r="N12" i="22"/>
  <c r="AP12" i="22"/>
  <c r="U55" i="22"/>
  <c r="N27" i="22"/>
  <c r="AP27" i="22"/>
  <c r="N52" i="22"/>
  <c r="AP52" i="22"/>
  <c r="N23" i="22"/>
  <c r="N30" i="22"/>
  <c r="N37" i="22"/>
  <c r="N42" i="22"/>
  <c r="N48" i="22"/>
  <c r="N15" i="22"/>
  <c r="H7" i="21"/>
  <c r="M7" i="21" s="1"/>
  <c r="W7" i="21"/>
  <c r="T7" i="21" s="1"/>
  <c r="AR7" i="21"/>
  <c r="BA7" i="21"/>
  <c r="BB7" i="21"/>
  <c r="H8" i="21"/>
  <c r="M8" i="21"/>
  <c r="N8" i="21"/>
  <c r="T8" i="21"/>
  <c r="W8" i="21"/>
  <c r="AP8" i="21"/>
  <c r="AR8" i="21"/>
  <c r="AR57" i="21" s="1"/>
  <c r="BA8" i="21"/>
  <c r="BB8" i="21"/>
  <c r="H9" i="21"/>
  <c r="M9" i="21"/>
  <c r="N9" i="21" s="1"/>
  <c r="W9" i="21"/>
  <c r="T9" i="21" s="1"/>
  <c r="AR9" i="21"/>
  <c r="BA9" i="21"/>
  <c r="BB9" i="21"/>
  <c r="H10" i="21"/>
  <c r="M10" i="21" s="1"/>
  <c r="W10" i="21"/>
  <c r="T10" i="21" s="1"/>
  <c r="AT10" i="21"/>
  <c r="BA10" i="21"/>
  <c r="BB10" i="21"/>
  <c r="H11" i="21"/>
  <c r="M11" i="21" s="1"/>
  <c r="W11" i="21"/>
  <c r="T11" i="21" s="1"/>
  <c r="AT11" i="21"/>
  <c r="AT57" i="21" s="1"/>
  <c r="BA11" i="21"/>
  <c r="BB11" i="21"/>
  <c r="H12" i="21"/>
  <c r="M12" i="21" s="1"/>
  <c r="T12" i="21"/>
  <c r="W12" i="21"/>
  <c r="AU12" i="21"/>
  <c r="BA12" i="21"/>
  <c r="BB12" i="21"/>
  <c r="H13" i="21"/>
  <c r="M13" i="21"/>
  <c r="N13" i="21" s="1"/>
  <c r="W13" i="21"/>
  <c r="T13" i="21" s="1"/>
  <c r="AU13" i="21"/>
  <c r="AU57" i="21" s="1"/>
  <c r="BA13" i="21"/>
  <c r="BB13" i="21"/>
  <c r="H14" i="21"/>
  <c r="M14" i="21" s="1"/>
  <c r="W14" i="21"/>
  <c r="T14" i="21" s="1"/>
  <c r="AU14" i="21"/>
  <c r="BA14" i="21"/>
  <c r="BB14" i="21"/>
  <c r="H15" i="21"/>
  <c r="M15" i="21" s="1"/>
  <c r="W15" i="21"/>
  <c r="T15" i="21" s="1"/>
  <c r="AS15" i="21"/>
  <c r="BA15" i="21"/>
  <c r="BB15" i="21"/>
  <c r="H16" i="21"/>
  <c r="M16" i="21" s="1"/>
  <c r="W16" i="21"/>
  <c r="T16" i="21" s="1"/>
  <c r="AS16" i="21"/>
  <c r="BA16" i="21"/>
  <c r="BB16" i="21"/>
  <c r="H17" i="21"/>
  <c r="M17" i="21"/>
  <c r="N17" i="21" s="1"/>
  <c r="W17" i="21"/>
  <c r="T17" i="21" s="1"/>
  <c r="AP17" i="21"/>
  <c r="AS17" i="21"/>
  <c r="BA17" i="21"/>
  <c r="BB17" i="21"/>
  <c r="BB57" i="21" s="1"/>
  <c r="H18" i="21"/>
  <c r="M18" i="21" s="1"/>
  <c r="W18" i="21"/>
  <c r="T18" i="21" s="1"/>
  <c r="AS18" i="21"/>
  <c r="BA18" i="21"/>
  <c r="BB18" i="21"/>
  <c r="H19" i="21"/>
  <c r="M19" i="21" s="1"/>
  <c r="W19" i="21"/>
  <c r="U19" i="21" s="1"/>
  <c r="AR19" i="21"/>
  <c r="BA19" i="21"/>
  <c r="BC19" i="21"/>
  <c r="H20" i="21"/>
  <c r="M20" i="21"/>
  <c r="N20" i="21" s="1"/>
  <c r="W20" i="21"/>
  <c r="U20" i="21" s="1"/>
  <c r="AP20" i="21"/>
  <c r="AR20" i="21"/>
  <c r="BA20" i="21"/>
  <c r="BC20" i="21"/>
  <c r="H21" i="21"/>
  <c r="M21" i="21" s="1"/>
  <c r="W21" i="21"/>
  <c r="U21" i="21" s="1"/>
  <c r="AR21" i="21"/>
  <c r="BA21" i="21"/>
  <c r="BC21" i="21"/>
  <c r="H22" i="21"/>
  <c r="M22" i="21" s="1"/>
  <c r="W22" i="21"/>
  <c r="V22" i="21" s="1"/>
  <c r="AR22" i="21"/>
  <c r="BA22" i="21"/>
  <c r="BD22" i="21"/>
  <c r="H23" i="21"/>
  <c r="M23" i="21" s="1"/>
  <c r="W23" i="21"/>
  <c r="V23" i="21" s="1"/>
  <c r="AR23" i="21"/>
  <c r="BA23" i="21"/>
  <c r="BD23" i="21"/>
  <c r="H24" i="21"/>
  <c r="M24" i="21"/>
  <c r="N24" i="21"/>
  <c r="W24" i="21"/>
  <c r="V24" i="21" s="1"/>
  <c r="AP24" i="21"/>
  <c r="AR24" i="21"/>
  <c r="BA24" i="21"/>
  <c r="BD24" i="21"/>
  <c r="H25" i="21"/>
  <c r="M25" i="21"/>
  <c r="N25" i="21" s="1"/>
  <c r="W25" i="21"/>
  <c r="V25" i="21" s="1"/>
  <c r="AR25" i="21"/>
  <c r="BA25" i="21"/>
  <c r="BD25" i="21"/>
  <c r="H26" i="21"/>
  <c r="M26" i="21" s="1"/>
  <c r="W26" i="21"/>
  <c r="V26" i="21" s="1"/>
  <c r="AR26" i="21"/>
  <c r="BA26" i="21"/>
  <c r="BD26" i="21"/>
  <c r="H27" i="21"/>
  <c r="M27" i="21" s="1"/>
  <c r="W27" i="21"/>
  <c r="V27" i="21" s="1"/>
  <c r="AR27" i="21"/>
  <c r="AX27" i="21"/>
  <c r="BA27" i="21"/>
  <c r="BD27" i="21"/>
  <c r="H28" i="21"/>
  <c r="M28" i="21"/>
  <c r="N28" i="21" s="1"/>
  <c r="W28" i="21"/>
  <c r="V28" i="21" s="1"/>
  <c r="AR28" i="21"/>
  <c r="BA28" i="21"/>
  <c r="BD28" i="21"/>
  <c r="H29" i="21"/>
  <c r="W29" i="21"/>
  <c r="V29" i="21" s="1"/>
  <c r="AR29" i="21"/>
  <c r="BA29" i="21"/>
  <c r="BD29" i="21"/>
  <c r="H30" i="21"/>
  <c r="M30" i="21" s="1"/>
  <c r="W30" i="21"/>
  <c r="V30" i="21" s="1"/>
  <c r="AR30" i="21"/>
  <c r="BA30" i="21"/>
  <c r="BD30" i="21"/>
  <c r="H31" i="21"/>
  <c r="M31" i="21" s="1"/>
  <c r="W31" i="21"/>
  <c r="V31" i="21" s="1"/>
  <c r="AR31" i="21"/>
  <c r="BA31" i="21"/>
  <c r="BD31" i="21"/>
  <c r="H32" i="21"/>
  <c r="M32" i="21"/>
  <c r="N32" i="21" s="1"/>
  <c r="W32" i="21"/>
  <c r="V32" i="21" s="1"/>
  <c r="AP32" i="21"/>
  <c r="BA32" i="21"/>
  <c r="BD32" i="21"/>
  <c r="H33" i="21"/>
  <c r="M33" i="21" s="1"/>
  <c r="W33" i="21"/>
  <c r="V33" i="21" s="1"/>
  <c r="AX33" i="21"/>
  <c r="BA33" i="21"/>
  <c r="BD33" i="21"/>
  <c r="H34" i="21"/>
  <c r="M34" i="21"/>
  <c r="AP34" i="21" s="1"/>
  <c r="N34" i="21"/>
  <c r="W34" i="21"/>
  <c r="V34" i="21" s="1"/>
  <c r="BA34" i="21"/>
  <c r="BD34" i="21"/>
  <c r="H35" i="21"/>
  <c r="M35" i="21"/>
  <c r="N35" i="21" s="1"/>
  <c r="W35" i="21"/>
  <c r="V35" i="21" s="1"/>
  <c r="BA35" i="21"/>
  <c r="BD35" i="21"/>
  <c r="H36" i="21"/>
  <c r="M36" i="21" s="1"/>
  <c r="W36" i="21"/>
  <c r="V36" i="21" s="1"/>
  <c r="AR36" i="21"/>
  <c r="BA36" i="21"/>
  <c r="BD36" i="21"/>
  <c r="H37" i="21"/>
  <c r="M37" i="21" s="1"/>
  <c r="W37" i="21"/>
  <c r="V37" i="21" s="1"/>
  <c r="AR37" i="21"/>
  <c r="BA37" i="21"/>
  <c r="BD37" i="21"/>
  <c r="H38" i="21"/>
  <c r="M38" i="21" s="1"/>
  <c r="W38" i="21"/>
  <c r="V38" i="21" s="1"/>
  <c r="AR38" i="21"/>
  <c r="BA38" i="21"/>
  <c r="BD38" i="21"/>
  <c r="H39" i="21"/>
  <c r="M39" i="21"/>
  <c r="N39" i="21" s="1"/>
  <c r="W39" i="21"/>
  <c r="V39" i="21" s="1"/>
  <c r="AR39" i="21"/>
  <c r="AX39" i="21"/>
  <c r="BA39" i="21"/>
  <c r="BD39" i="21"/>
  <c r="H40" i="21"/>
  <c r="M40" i="21" s="1"/>
  <c r="W40" i="21"/>
  <c r="V40" i="21" s="1"/>
  <c r="AR40" i="21"/>
  <c r="AX40" i="21"/>
  <c r="BA40" i="21"/>
  <c r="BD40" i="21"/>
  <c r="H41" i="21"/>
  <c r="M41" i="21"/>
  <c r="N41" i="21" s="1"/>
  <c r="W41" i="21"/>
  <c r="V41" i="21" s="1"/>
  <c r="AX41" i="21"/>
  <c r="BA41" i="21"/>
  <c r="BD41" i="21"/>
  <c r="H42" i="21"/>
  <c r="N42" i="21"/>
  <c r="V42" i="21"/>
  <c r="W42" i="21"/>
  <c r="AR42" i="21"/>
  <c r="BA42" i="21"/>
  <c r="BD42" i="21"/>
  <c r="H43" i="21"/>
  <c r="M43" i="21" s="1"/>
  <c r="W43" i="21"/>
  <c r="V43" i="21" s="1"/>
  <c r="AR43" i="21"/>
  <c r="BA43" i="21"/>
  <c r="BD43" i="21"/>
  <c r="H44" i="21"/>
  <c r="M44" i="21"/>
  <c r="N44" i="21" s="1"/>
  <c r="W44" i="21"/>
  <c r="V44" i="21" s="1"/>
  <c r="AR44" i="21"/>
  <c r="BA44" i="21"/>
  <c r="BD44" i="21"/>
  <c r="H45" i="21"/>
  <c r="M45" i="21" s="1"/>
  <c r="W45" i="21"/>
  <c r="V45" i="21" s="1"/>
  <c r="AR45" i="21"/>
  <c r="BA45" i="21"/>
  <c r="BD45" i="21"/>
  <c r="H46" i="21"/>
  <c r="M46" i="21" s="1"/>
  <c r="W46" i="21"/>
  <c r="V46" i="21" s="1"/>
  <c r="AR46" i="21"/>
  <c r="BA46" i="21"/>
  <c r="BD46" i="21"/>
  <c r="H47" i="21"/>
  <c r="M47" i="21" s="1"/>
  <c r="W47" i="21"/>
  <c r="V47" i="21" s="1"/>
  <c r="AR47" i="21"/>
  <c r="AX47" i="21"/>
  <c r="BA47" i="21"/>
  <c r="BD47" i="21"/>
  <c r="H48" i="21"/>
  <c r="M48" i="21" s="1"/>
  <c r="W48" i="21"/>
  <c r="V48" i="21" s="1"/>
  <c r="AX48" i="21"/>
  <c r="BA48" i="21"/>
  <c r="BD48" i="21"/>
  <c r="H49" i="21"/>
  <c r="M49" i="21" s="1"/>
  <c r="W49" i="21"/>
  <c r="V49" i="21" s="1"/>
  <c r="AR49" i="21"/>
  <c r="AX49" i="21"/>
  <c r="BA49" i="21"/>
  <c r="BD49" i="21"/>
  <c r="H50" i="21"/>
  <c r="M50" i="21" s="1"/>
  <c r="W50" i="21"/>
  <c r="V50" i="21" s="1"/>
  <c r="AR50" i="21"/>
  <c r="AX50" i="21"/>
  <c r="BA50" i="21"/>
  <c r="BD50" i="21"/>
  <c r="H51" i="21"/>
  <c r="M51" i="21"/>
  <c r="N51" i="21" s="1"/>
  <c r="W51" i="21"/>
  <c r="V51" i="21" s="1"/>
  <c r="AR51" i="21"/>
  <c r="AZ51" i="21"/>
  <c r="BA51" i="21"/>
  <c r="BD51" i="21"/>
  <c r="H52" i="21"/>
  <c r="M52" i="21"/>
  <c r="N52" i="21" s="1"/>
  <c r="W52" i="21"/>
  <c r="V52" i="21" s="1"/>
  <c r="AR52" i="21"/>
  <c r="BA52" i="21"/>
  <c r="BD52" i="21"/>
  <c r="H53" i="21"/>
  <c r="M53" i="21" s="1"/>
  <c r="W53" i="21"/>
  <c r="V53" i="21" s="1"/>
  <c r="AR53" i="21"/>
  <c r="BA53" i="21"/>
  <c r="BD53" i="21"/>
  <c r="H54" i="21"/>
  <c r="M54" i="21" s="1"/>
  <c r="W54" i="21"/>
  <c r="V54" i="21" s="1"/>
  <c r="AR54" i="21"/>
  <c r="BA54" i="21"/>
  <c r="BD54" i="21"/>
  <c r="AS57" i="21"/>
  <c r="AV57" i="21"/>
  <c r="AW57" i="21"/>
  <c r="AX57" i="21"/>
  <c r="AY57" i="21"/>
  <c r="AZ57" i="21"/>
  <c r="BC57" i="21"/>
  <c r="BA57" i="21" l="1"/>
  <c r="BA49" i="23" s="1"/>
  <c r="BA53" i="23" s="1"/>
  <c r="BD57" i="21"/>
  <c r="BB58" i="21" s="1"/>
  <c r="BB49" i="23"/>
  <c r="AU48" i="11"/>
  <c r="AU49" i="23"/>
  <c r="AU53" i="23" s="1"/>
  <c r="AR49" i="23"/>
  <c r="AR53" i="23" s="1"/>
  <c r="AX49" i="23"/>
  <c r="AT48" i="11"/>
  <c r="AT49" i="23"/>
  <c r="AT53" i="23" s="1"/>
  <c r="T57" i="21"/>
  <c r="AZ49" i="23"/>
  <c r="AZ53" i="23" s="1"/>
  <c r="AS49" i="23"/>
  <c r="AS53" i="23" s="1"/>
  <c r="AS48" i="11"/>
  <c r="BC49" i="23"/>
  <c r="BC53" i="23" s="1"/>
  <c r="N40" i="21"/>
  <c r="AP40" i="21"/>
  <c r="AP16" i="21"/>
  <c r="N16" i="21"/>
  <c r="N54" i="21"/>
  <c r="AP54" i="21"/>
  <c r="N49" i="21"/>
  <c r="AP49" i="21"/>
  <c r="N21" i="21"/>
  <c r="AP21" i="21"/>
  <c r="N46" i="21"/>
  <c r="AP46" i="21"/>
  <c r="N50" i="21"/>
  <c r="AP50" i="21"/>
  <c r="N37" i="21"/>
  <c r="AP37" i="21"/>
  <c r="AP31" i="21"/>
  <c r="N31" i="21"/>
  <c r="AP12" i="21"/>
  <c r="N12" i="21"/>
  <c r="AP7" i="21"/>
  <c r="N7" i="21"/>
  <c r="AP52" i="21"/>
  <c r="AP42" i="21"/>
  <c r="AP51" i="21"/>
  <c r="AP41" i="21"/>
  <c r="AP35" i="21"/>
  <c r="AP25" i="21"/>
  <c r="U57" i="21"/>
  <c r="AP9" i="21"/>
  <c r="T56" i="22"/>
  <c r="BF50" i="23"/>
  <c r="BF54" i="23" s="1"/>
  <c r="AP28" i="21"/>
  <c r="AP13" i="21"/>
  <c r="AV58" i="21"/>
  <c r="AP44" i="21"/>
  <c r="AP39" i="21"/>
  <c r="AP33" i="21"/>
  <c r="N33" i="21"/>
  <c r="V57" i="21"/>
  <c r="AP27" i="21"/>
  <c r="N27" i="21"/>
  <c r="AP30" i="21"/>
  <c r="N30" i="21"/>
  <c r="AP45" i="21"/>
  <c r="N45" i="21"/>
  <c r="AP23" i="21"/>
  <c r="N23" i="21"/>
  <c r="AP18" i="21"/>
  <c r="N18" i="21"/>
  <c r="AP53" i="21"/>
  <c r="N53" i="21"/>
  <c r="AP48" i="21"/>
  <c r="N48" i="21"/>
  <c r="AP43" i="21"/>
  <c r="N43" i="21"/>
  <c r="AP38" i="21"/>
  <c r="N38" i="21"/>
  <c r="AP22" i="21"/>
  <c r="N22" i="21"/>
  <c r="AP11" i="21"/>
  <c r="N11" i="21"/>
  <c r="AP36" i="21"/>
  <c r="N36" i="21"/>
  <c r="AP26" i="21"/>
  <c r="N26" i="21"/>
  <c r="AP15" i="21"/>
  <c r="N15" i="21"/>
  <c r="AP10" i="21"/>
  <c r="N10" i="21"/>
  <c r="AP47" i="21"/>
  <c r="N47" i="21"/>
  <c r="AP29" i="21"/>
  <c r="N29" i="21"/>
  <c r="AP19" i="21"/>
  <c r="N19" i="21"/>
  <c r="AP14" i="21"/>
  <c r="N14" i="21"/>
  <c r="BD49" i="23" l="1"/>
  <c r="BD53" i="23" s="1"/>
  <c r="U49" i="23"/>
  <c r="U53" i="23" s="1"/>
  <c r="V49" i="23"/>
  <c r="V53" i="23" s="1"/>
  <c r="T49" i="23"/>
  <c r="BB50" i="23"/>
  <c r="BB54" i="23" s="1"/>
  <c r="BB53" i="23"/>
  <c r="AX53" i="23"/>
  <c r="AV50" i="23"/>
  <c r="AV54" i="23" s="1"/>
  <c r="T58" i="21"/>
  <c r="T50" i="23" l="1"/>
  <c r="T54" i="23" s="1"/>
  <c r="T53" i="23"/>
  <c r="BF7" i="11"/>
  <c r="BF48" i="11" s="1"/>
  <c r="BF52" i="11" s="1"/>
  <c r="BG14" i="11"/>
  <c r="BG15" i="11"/>
  <c r="BH23" i="11"/>
  <c r="BH24" i="11"/>
  <c r="BH25" i="11"/>
  <c r="BH26" i="11"/>
  <c r="BH27" i="11"/>
  <c r="BH28" i="11"/>
  <c r="BH29" i="11"/>
  <c r="BH30" i="11"/>
  <c r="BI8" i="11"/>
  <c r="BI9" i="11"/>
  <c r="BI10" i="11"/>
  <c r="BI11" i="11"/>
  <c r="BI12" i="11"/>
  <c r="BI13" i="11"/>
  <c r="BJ16" i="11"/>
  <c r="BJ17" i="11"/>
  <c r="BJ18" i="11"/>
  <c r="BJ19" i="11"/>
  <c r="BJ20" i="11"/>
  <c r="BJ21" i="11"/>
  <c r="BJ22" i="11"/>
  <c r="BK31" i="11"/>
  <c r="BK32" i="11"/>
  <c r="BK33" i="11"/>
  <c r="BK34" i="11"/>
  <c r="BK35" i="11"/>
  <c r="BK36" i="11"/>
  <c r="BK37" i="11"/>
  <c r="BK38" i="11"/>
  <c r="BK39" i="11"/>
  <c r="BK40" i="11"/>
  <c r="BK41" i="11"/>
  <c r="BK42" i="11"/>
  <c r="BK43" i="11"/>
  <c r="BK44" i="11"/>
  <c r="BK45" i="11"/>
  <c r="BB7" i="11"/>
  <c r="BB8" i="11"/>
  <c r="BB9" i="11"/>
  <c r="BB10" i="11"/>
  <c r="BB11" i="11"/>
  <c r="BB12" i="11"/>
  <c r="BB13" i="11"/>
  <c r="BB15" i="11"/>
  <c r="BC14" i="11"/>
  <c r="BC16" i="11"/>
  <c r="BC17" i="11"/>
  <c r="BC18" i="11"/>
  <c r="BC19" i="11"/>
  <c r="BC20" i="11"/>
  <c r="BC21" i="11"/>
  <c r="BC22" i="11"/>
  <c r="BD23" i="11"/>
  <c r="BD24" i="11"/>
  <c r="BD25" i="11"/>
  <c r="BD26" i="11"/>
  <c r="BD27" i="11"/>
  <c r="BD28" i="11"/>
  <c r="BD29" i="11"/>
  <c r="BD30" i="11"/>
  <c r="BD31" i="11"/>
  <c r="BD32" i="11"/>
  <c r="BD33" i="11"/>
  <c r="BD34" i="11"/>
  <c r="BD35" i="11"/>
  <c r="BD36" i="11"/>
  <c r="BD37" i="11"/>
  <c r="BD38" i="11"/>
  <c r="BD39" i="11"/>
  <c r="BD40" i="11"/>
  <c r="BD41" i="11"/>
  <c r="BD42" i="11"/>
  <c r="BD43" i="11"/>
  <c r="BD44" i="11"/>
  <c r="BD45" i="11"/>
  <c r="BA7" i="11"/>
  <c r="BA8" i="11"/>
  <c r="BA9" i="11"/>
  <c r="BA10" i="11"/>
  <c r="BA11" i="11"/>
  <c r="BA12" i="11"/>
  <c r="BA13" i="11"/>
  <c r="BA14" i="11"/>
  <c r="BA15" i="11"/>
  <c r="BA16" i="11"/>
  <c r="BA17" i="11"/>
  <c r="BA18" i="11"/>
  <c r="BA19" i="11"/>
  <c r="BA20" i="11"/>
  <c r="BA21" i="11"/>
  <c r="BA22" i="11"/>
  <c r="BA23" i="11"/>
  <c r="BA24" i="11"/>
  <c r="BA25" i="11"/>
  <c r="BA26" i="11"/>
  <c r="BA27" i="11"/>
  <c r="BA28" i="11"/>
  <c r="BA29" i="11"/>
  <c r="BA30" i="11"/>
  <c r="BA31" i="11"/>
  <c r="BA32" i="11"/>
  <c r="BA33" i="11"/>
  <c r="BA34" i="11"/>
  <c r="BA35" i="11"/>
  <c r="BA36" i="11"/>
  <c r="BA37" i="11"/>
  <c r="BA38" i="11"/>
  <c r="BA39" i="11"/>
  <c r="BA40" i="11"/>
  <c r="BA41" i="11"/>
  <c r="BA42" i="11"/>
  <c r="BA43" i="11"/>
  <c r="BA44" i="11"/>
  <c r="BA45" i="11"/>
  <c r="AV45" i="11"/>
  <c r="AV48" i="11" s="1"/>
  <c r="AW22" i="11"/>
  <c r="AX35" i="11"/>
  <c r="AX36" i="11"/>
  <c r="AX37" i="11"/>
  <c r="AX39" i="11"/>
  <c r="AX40" i="11"/>
  <c r="AX41" i="11"/>
  <c r="AX42" i="11"/>
  <c r="AX43" i="11"/>
  <c r="AY20" i="11"/>
  <c r="AY48" i="11" s="1"/>
  <c r="AY52" i="11" s="1"/>
  <c r="AZ14" i="11"/>
  <c r="AZ44" i="11"/>
  <c r="AS52" i="11"/>
  <c r="AR7" i="11"/>
  <c r="AR8" i="11"/>
  <c r="AR10" i="11"/>
  <c r="AR11" i="11"/>
  <c r="AR14" i="11"/>
  <c r="AR15" i="11"/>
  <c r="AR16" i="11"/>
  <c r="AR18" i="11"/>
  <c r="AR20" i="11"/>
  <c r="AR21" i="11"/>
  <c r="AR22" i="11"/>
  <c r="AR23" i="11"/>
  <c r="AR24" i="11"/>
  <c r="AR25" i="11"/>
  <c r="AR26" i="11"/>
  <c r="AR27" i="11"/>
  <c r="AR28" i="11"/>
  <c r="AR29" i="11"/>
  <c r="AR30" i="11"/>
  <c r="AR41" i="11"/>
  <c r="AR44" i="11"/>
  <c r="AR45" i="11"/>
  <c r="W7" i="11"/>
  <c r="T7" i="11" s="1"/>
  <c r="W8" i="11"/>
  <c r="T8" i="11" s="1"/>
  <c r="W9" i="11"/>
  <c r="T9" i="11" s="1"/>
  <c r="W10" i="11"/>
  <c r="T10" i="11" s="1"/>
  <c r="W11" i="11"/>
  <c r="T11" i="11" s="1"/>
  <c r="W12" i="11"/>
  <c r="T12" i="11" s="1"/>
  <c r="W13" i="11"/>
  <c r="T13" i="11" s="1"/>
  <c r="W15" i="11"/>
  <c r="T15" i="11" s="1"/>
  <c r="W14" i="11"/>
  <c r="U14" i="11"/>
  <c r="W16" i="11"/>
  <c r="U16" i="11" s="1"/>
  <c r="W17" i="11"/>
  <c r="U17" i="11" s="1"/>
  <c r="W18" i="11"/>
  <c r="U18" i="11" s="1"/>
  <c r="W19" i="11"/>
  <c r="U19" i="11"/>
  <c r="W20" i="11"/>
  <c r="U20" i="11" s="1"/>
  <c r="W21" i="11"/>
  <c r="U21" i="11" s="1"/>
  <c r="W22" i="11"/>
  <c r="U22" i="11" s="1"/>
  <c r="W23" i="11"/>
  <c r="V23" i="11" s="1"/>
  <c r="W24" i="11"/>
  <c r="V24" i="11" s="1"/>
  <c r="W25" i="11"/>
  <c r="V25" i="11" s="1"/>
  <c r="W26" i="11"/>
  <c r="V26" i="11"/>
  <c r="W27" i="11"/>
  <c r="V27" i="11" s="1"/>
  <c r="W28" i="11"/>
  <c r="V28" i="11" s="1"/>
  <c r="W29" i="11"/>
  <c r="V29" i="11" s="1"/>
  <c r="W30" i="11"/>
  <c r="V30" i="11" s="1"/>
  <c r="W31" i="11"/>
  <c r="V31" i="11" s="1"/>
  <c r="W32" i="11"/>
  <c r="V32" i="11" s="1"/>
  <c r="W33" i="11"/>
  <c r="V33" i="11" s="1"/>
  <c r="W34" i="11"/>
  <c r="V34" i="11"/>
  <c r="W35" i="11"/>
  <c r="V35" i="11" s="1"/>
  <c r="W36" i="11"/>
  <c r="V36" i="11" s="1"/>
  <c r="W37" i="11"/>
  <c r="V37" i="11" s="1"/>
  <c r="W38" i="11"/>
  <c r="V38" i="11" s="1"/>
  <c r="W39" i="11"/>
  <c r="V39" i="11" s="1"/>
  <c r="W40" i="11"/>
  <c r="V40" i="11" s="1"/>
  <c r="W41" i="11"/>
  <c r="V41" i="11" s="1"/>
  <c r="W42" i="11"/>
  <c r="V42" i="11" s="1"/>
  <c r="W43" i="11"/>
  <c r="V43" i="11" s="1"/>
  <c r="W44" i="11"/>
  <c r="V44" i="11" s="1"/>
  <c r="W45" i="11"/>
  <c r="V45" i="11" s="1"/>
  <c r="AU52" i="11"/>
  <c r="H25" i="11"/>
  <c r="H26" i="11"/>
  <c r="M26" i="11" s="1"/>
  <c r="H27" i="11"/>
  <c r="H28" i="11"/>
  <c r="H29" i="11"/>
  <c r="H30" i="11"/>
  <c r="AT52" i="11"/>
  <c r="H45" i="11"/>
  <c r="M45" i="11"/>
  <c r="AP45" i="11" s="1"/>
  <c r="N45" i="11"/>
  <c r="H44" i="11"/>
  <c r="M44" i="11" s="1"/>
  <c r="H43" i="11"/>
  <c r="M43" i="11" s="1"/>
  <c r="H42" i="11"/>
  <c r="M42" i="11" s="1"/>
  <c r="AP42" i="11" s="1"/>
  <c r="H41" i="11"/>
  <c r="M41" i="11"/>
  <c r="AP41" i="11" s="1"/>
  <c r="H40" i="11"/>
  <c r="M40" i="11"/>
  <c r="AP40" i="11" s="1"/>
  <c r="N40" i="11"/>
  <c r="H39" i="11"/>
  <c r="M39" i="11" s="1"/>
  <c r="H38" i="11"/>
  <c r="M38" i="11"/>
  <c r="AP38" i="11" s="1"/>
  <c r="H37" i="11"/>
  <c r="M37" i="11" s="1"/>
  <c r="H36" i="11"/>
  <c r="M36" i="11"/>
  <c r="AP36" i="11" s="1"/>
  <c r="H35" i="11"/>
  <c r="M35" i="11" s="1"/>
  <c r="H34" i="11"/>
  <c r="M34" i="11"/>
  <c r="AP34" i="11" s="1"/>
  <c r="H33" i="11"/>
  <c r="M33" i="11" s="1"/>
  <c r="H32" i="11"/>
  <c r="M32" i="11" s="1"/>
  <c r="H31" i="11"/>
  <c r="M31" i="11" s="1"/>
  <c r="M30" i="11"/>
  <c r="N30" i="11" s="1"/>
  <c r="M29" i="11"/>
  <c r="AP29" i="11"/>
  <c r="N29" i="11"/>
  <c r="M28" i="11"/>
  <c r="AP28" i="11" s="1"/>
  <c r="M27" i="11"/>
  <c r="AP27" i="11" s="1"/>
  <c r="M25" i="11"/>
  <c r="N25" i="11" s="1"/>
  <c r="H24" i="11"/>
  <c r="M24" i="11"/>
  <c r="N24" i="11" s="1"/>
  <c r="AP24" i="11"/>
  <c r="H23" i="11"/>
  <c r="M23" i="11" s="1"/>
  <c r="H22" i="11"/>
  <c r="M22" i="11" s="1"/>
  <c r="H21" i="11"/>
  <c r="M21" i="11"/>
  <c r="N21" i="11" s="1"/>
  <c r="H20" i="11"/>
  <c r="M20" i="11"/>
  <c r="N20" i="11" s="1"/>
  <c r="AP20" i="11"/>
  <c r="H19" i="11"/>
  <c r="M19" i="11" s="1"/>
  <c r="H18" i="11"/>
  <c r="M18" i="11" s="1"/>
  <c r="H17" i="11"/>
  <c r="M17" i="11"/>
  <c r="N17" i="11" s="1"/>
  <c r="H16" i="11"/>
  <c r="M16" i="11"/>
  <c r="N16" i="11" s="1"/>
  <c r="AP16" i="11"/>
  <c r="H15" i="11"/>
  <c r="M15" i="11" s="1"/>
  <c r="H14" i="11"/>
  <c r="M14" i="11" s="1"/>
  <c r="H13" i="11"/>
  <c r="M13" i="11"/>
  <c r="N13" i="11" s="1"/>
  <c r="H12" i="11"/>
  <c r="M12" i="11"/>
  <c r="N12" i="11" s="1"/>
  <c r="AP12" i="11"/>
  <c r="H11" i="11"/>
  <c r="M11" i="11" s="1"/>
  <c r="H10" i="11"/>
  <c r="M10" i="11" s="1"/>
  <c r="H9" i="11"/>
  <c r="M9" i="11"/>
  <c r="N9" i="11" s="1"/>
  <c r="H8" i="11"/>
  <c r="M8" i="11"/>
  <c r="N8" i="11" s="1"/>
  <c r="AP8" i="11"/>
  <c r="H7" i="11"/>
  <c r="M7" i="11" s="1"/>
  <c r="V48" i="11" l="1"/>
  <c r="AR48" i="11"/>
  <c r="AR52" i="11" s="1"/>
  <c r="AX48" i="11"/>
  <c r="AX52" i="11" s="1"/>
  <c r="U48" i="11"/>
  <c r="AZ48" i="11"/>
  <c r="AZ52" i="11" s="1"/>
  <c r="T48" i="11"/>
  <c r="AW48" i="11"/>
  <c r="BD48" i="11"/>
  <c r="BD52" i="11" s="1"/>
  <c r="BC48" i="11"/>
  <c r="BB48" i="11"/>
  <c r="BB52" i="11" s="1"/>
  <c r="BA48" i="11"/>
  <c r="BA52" i="11" s="1"/>
  <c r="BC52" i="11"/>
  <c r="N19" i="11"/>
  <c r="AP19" i="11"/>
  <c r="AP33" i="11"/>
  <c r="N33" i="11"/>
  <c r="N10" i="11"/>
  <c r="AP10" i="11"/>
  <c r="N15" i="11"/>
  <c r="AP15" i="11"/>
  <c r="AP44" i="11"/>
  <c r="N44" i="11"/>
  <c r="N7" i="11"/>
  <c r="AP7" i="11"/>
  <c r="N18" i="11"/>
  <c r="AP18" i="11"/>
  <c r="N23" i="11"/>
  <c r="AP23" i="11"/>
  <c r="AP32" i="11"/>
  <c r="N32" i="11"/>
  <c r="N26" i="11"/>
  <c r="AP26" i="11"/>
  <c r="N11" i="11"/>
  <c r="AP11" i="11"/>
  <c r="N22" i="11"/>
  <c r="AP22" i="11"/>
  <c r="AP37" i="11"/>
  <c r="N37" i="11"/>
  <c r="N14" i="11"/>
  <c r="AP14" i="11"/>
  <c r="BJ48" i="11"/>
  <c r="BJ52" i="11" s="1"/>
  <c r="BG48" i="11"/>
  <c r="N28" i="11"/>
  <c r="BK48" i="11"/>
  <c r="BK52" i="11" s="1"/>
  <c r="BH48" i="11"/>
  <c r="BH52" i="11" s="1"/>
  <c r="AP9" i="11"/>
  <c r="AP13" i="11"/>
  <c r="AP17" i="11"/>
  <c r="AP21" i="11"/>
  <c r="AP25" i="11"/>
  <c r="N27" i="11"/>
  <c r="AP30" i="11"/>
  <c r="N36" i="11"/>
  <c r="N41" i="11"/>
  <c r="BI48" i="11"/>
  <c r="BI52" i="11" s="1"/>
  <c r="AP43" i="11"/>
  <c r="N43" i="11"/>
  <c r="AP31" i="11"/>
  <c r="N31" i="11"/>
  <c r="AP35" i="11"/>
  <c r="N35" i="11"/>
  <c r="AP39" i="11"/>
  <c r="N39" i="11"/>
  <c r="V52" i="11"/>
  <c r="N34" i="11"/>
  <c r="N38" i="11"/>
  <c r="N42" i="11"/>
  <c r="U52" i="11"/>
  <c r="AV52" i="11"/>
  <c r="BF49" i="11" l="1"/>
  <c r="BF53" i="11" s="1"/>
  <c r="AV49" i="11"/>
  <c r="AV53" i="11" s="1"/>
  <c r="BB49" i="11"/>
  <c r="BB53" i="11" s="1"/>
  <c r="BG52" i="11"/>
  <c r="AW52" i="11"/>
  <c r="T49" i="11"/>
  <c r="T53" i="11" s="1"/>
  <c r="T52" i="11"/>
</calcChain>
</file>

<file path=xl/sharedStrings.xml><?xml version="1.0" encoding="utf-8"?>
<sst xmlns="http://schemas.openxmlformats.org/spreadsheetml/2006/main" count="2043" uniqueCount="279">
  <si>
    <t>◎</t>
    <phoneticPr fontId="7"/>
  </si>
  <si>
    <t>○</t>
    <phoneticPr fontId="7"/>
  </si>
  <si>
    <t>※ 教育目標達成度評価科目【△A,△B,△C】から、それぞれ1科目以上を修得
※ 基礎工学の科目【△①〜△⑤】から、それぞれ１科目以上、全体で６科目以上を修得
※ 上記選択必修科目はプログラム1年〜4年を対象とする。</t>
    <rPh sb="82" eb="84">
      <t>ジョウキ</t>
    </rPh>
    <rPh sb="84" eb="88">
      <t>センタクヒッシュウ</t>
    </rPh>
    <rPh sb="88" eb="90">
      <t>カモク</t>
    </rPh>
    <rPh sb="97" eb="98">
      <t>ネン</t>
    </rPh>
    <rPh sb="100" eb="101">
      <t>ネン</t>
    </rPh>
    <rPh sb="102" eb="104">
      <t>タイショウ</t>
    </rPh>
    <phoneticPr fontId="7"/>
  </si>
  <si>
    <t>○②</t>
  </si>
  <si>
    <t>△③</t>
  </si>
  <si>
    <t>○③</t>
  </si>
  <si>
    <t>○①</t>
  </si>
  <si>
    <t>　　</t>
    <phoneticPr fontId="5"/>
  </si>
  <si>
    <t>地球環境科学</t>
    <phoneticPr fontId="5"/>
  </si>
  <si>
    <t>技術者倫理</t>
    <phoneticPr fontId="5"/>
  </si>
  <si>
    <t>解析学特論</t>
    <phoneticPr fontId="5"/>
  </si>
  <si>
    <t>△④</t>
    <phoneticPr fontId="7"/>
  </si>
  <si>
    <t>選択必修科目</t>
  </si>
  <si>
    <t>実用英語</t>
  </si>
  <si>
    <t>食品工学</t>
  </si>
  <si>
    <t>演習</t>
  </si>
  <si>
    <t>酵素工学</t>
  </si>
  <si>
    <t>微生物工学</t>
  </si>
  <si>
    <t>細胞・遺伝子工学</t>
  </si>
  <si>
    <t>本科５年（２年）</t>
    <rPh sb="0" eb="2">
      <t>ホンカ</t>
    </rPh>
    <rPh sb="3" eb="4">
      <t>ネン</t>
    </rPh>
    <rPh sb="6" eb="7">
      <t>ネン</t>
    </rPh>
    <phoneticPr fontId="5"/>
  </si>
  <si>
    <t>専攻科目</t>
    <rPh sb="0" eb="4">
      <t>センコウカモク</t>
    </rPh>
    <phoneticPr fontId="5"/>
  </si>
  <si>
    <t>△B</t>
  </si>
  <si>
    <t>△C</t>
  </si>
  <si>
    <t>△A</t>
  </si>
  <si>
    <t>○⑤</t>
  </si>
  <si>
    <t>ドイツ語</t>
    <rPh sb="3" eb="4">
      <t>ゴ</t>
    </rPh>
    <phoneticPr fontId="3"/>
  </si>
  <si>
    <t>Ⅲ・Ⅳ・Ⅴ
修得チェック表</t>
    <rPh sb="6" eb="8">
      <t>シュウトク</t>
    </rPh>
    <rPh sb="12" eb="13">
      <t>ヒョウ</t>
    </rPh>
    <phoneticPr fontId="7"/>
  </si>
  <si>
    <t>生物物理化学</t>
  </si>
  <si>
    <t>移動現象論</t>
  </si>
  <si>
    <t>微粒子工学</t>
  </si>
  <si>
    <t>新素材論</t>
  </si>
  <si>
    <t>水質環境工学</t>
  </si>
  <si>
    <t>10単位以上</t>
    <rPh sb="2" eb="6">
      <t>タンイイジョウ</t>
    </rPh>
    <phoneticPr fontId="5"/>
  </si>
  <si>
    <t>専攻科の
修了要件</t>
    <rPh sb="0" eb="3">
      <t>センコウカ</t>
    </rPh>
    <rPh sb="5" eb="9">
      <t>シュウリョウヨウケン</t>
    </rPh>
    <phoneticPr fontId="7"/>
  </si>
  <si>
    <t>一般科目</t>
    <rPh sb="0" eb="2">
      <t>イッパン</t>
    </rPh>
    <rPh sb="2" eb="4">
      <t>カモク</t>
    </rPh>
    <phoneticPr fontId="7"/>
  </si>
  <si>
    <t>共通科目</t>
    <rPh sb="0" eb="4">
      <t>キョウツウカモク</t>
    </rPh>
    <phoneticPr fontId="7"/>
  </si>
  <si>
    <t>専攻科目</t>
    <rPh sb="0" eb="4">
      <t>センコウカモク</t>
    </rPh>
    <phoneticPr fontId="7"/>
  </si>
  <si>
    <t>成績</t>
    <phoneticPr fontId="7"/>
  </si>
  <si>
    <t xml:space="preserve">授業時間（名目）
（変更の場合入力） </t>
    <rPh sb="5" eb="7">
      <t>メイモク</t>
    </rPh>
    <rPh sb="10" eb="12">
      <t>ヘンコウ</t>
    </rPh>
    <rPh sb="13" eb="15">
      <t>バアイ</t>
    </rPh>
    <rPh sb="15" eb="17">
      <t>ニュウリョク</t>
    </rPh>
    <phoneticPr fontId="7"/>
  </si>
  <si>
    <t>授業時間　（名目）</t>
    <rPh sb="0" eb="2">
      <t>ジュギョウ</t>
    </rPh>
    <rPh sb="2" eb="4">
      <t>ジカン</t>
    </rPh>
    <rPh sb="6" eb="8">
      <t>メイモク</t>
    </rPh>
    <phoneticPr fontId="3"/>
  </si>
  <si>
    <t>授業時間（実時間）</t>
    <rPh sb="0" eb="2">
      <t>ジュギョウ</t>
    </rPh>
    <rPh sb="2" eb="4">
      <t>ジカン</t>
    </rPh>
    <phoneticPr fontId="7"/>
  </si>
  <si>
    <t>Ⅴ・専門工学科目</t>
    <rPh sb="2" eb="4">
      <t>センモン</t>
    </rPh>
    <rPh sb="4" eb="8">
      <t>コウガクカモク</t>
    </rPh>
    <phoneticPr fontId="5"/>
  </si>
  <si>
    <t>○:必修、△:選択必修</t>
    <phoneticPr fontId="7"/>
  </si>
  <si>
    <t>反応有機化学</t>
  </si>
  <si>
    <t>分子生態学</t>
  </si>
  <si>
    <t>蛋白質工学</t>
  </si>
  <si>
    <t>応用触媒工学</t>
  </si>
  <si>
    <t>無機機能性材料</t>
  </si>
  <si>
    <t>機能性高分子</t>
  </si>
  <si>
    <t>実務実習</t>
  </si>
  <si>
    <t>知的財産権</t>
    <rPh sb="2" eb="4">
      <t>ザイサン</t>
    </rPh>
    <phoneticPr fontId="5"/>
  </si>
  <si>
    <t>必修科目</t>
    <rPh sb="0" eb="2">
      <t>ヒッシュウ</t>
    </rPh>
    <rPh sb="2" eb="4">
      <t>カモク</t>
    </rPh>
    <phoneticPr fontId="7"/>
  </si>
  <si>
    <t>○④</t>
    <phoneticPr fontId="7"/>
  </si>
  <si>
    <t>応用物理特論</t>
    <phoneticPr fontId="5"/>
  </si>
  <si>
    <t>応用情報工学</t>
    <phoneticPr fontId="5"/>
  </si>
  <si>
    <t>△②</t>
    <phoneticPr fontId="7"/>
  </si>
  <si>
    <t>○②</t>
    <phoneticPr fontId="7"/>
  </si>
  <si>
    <t>△①</t>
    <phoneticPr fontId="7"/>
  </si>
  <si>
    <t>○①</t>
    <phoneticPr fontId="7"/>
  </si>
  <si>
    <t>Ⅳ２・選択必修科目</t>
    <phoneticPr fontId="7"/>
  </si>
  <si>
    <t>△B</t>
    <phoneticPr fontId="5"/>
  </si>
  <si>
    <t>６科目以上</t>
    <rPh sb="1" eb="3">
      <t>カモク</t>
    </rPh>
    <rPh sb="3" eb="5">
      <t>イジョウ</t>
    </rPh>
    <phoneticPr fontId="7"/>
  </si>
  <si>
    <t>選択</t>
  </si>
  <si>
    <t>倫理学</t>
  </si>
  <si>
    <t>授業時間
（実時間）</t>
    <rPh sb="0" eb="4">
      <t>ジュギョウジカン</t>
    </rPh>
    <rPh sb="6" eb="9">
      <t>ジツジカン</t>
    </rPh>
    <phoneticPr fontId="7"/>
  </si>
  <si>
    <t>Ⅶ
修得チェック表</t>
    <phoneticPr fontId="7"/>
  </si>
  <si>
    <t>Ⅶア・人文社会等科目</t>
    <phoneticPr fontId="7"/>
  </si>
  <si>
    <t>豊かな人間性
確かな実行力</t>
    <rPh sb="0" eb="1">
      <t>ユタ</t>
    </rPh>
    <rPh sb="3" eb="6">
      <t>ニンゲンセイ</t>
    </rPh>
    <rPh sb="7" eb="8">
      <t>タシ</t>
    </rPh>
    <rPh sb="10" eb="13">
      <t>ジッコウリョク</t>
    </rPh>
    <phoneticPr fontId="7"/>
  </si>
  <si>
    <t>英語（4年）</t>
    <rPh sb="0" eb="2">
      <t>エイゴ</t>
    </rPh>
    <rPh sb="4" eb="5">
      <t>ネン</t>
    </rPh>
    <phoneticPr fontId="5"/>
  </si>
  <si>
    <t>生体高分子</t>
  </si>
  <si>
    <t>実験</t>
  </si>
  <si>
    <t>実習</t>
  </si>
  <si>
    <t>必修科目・選択必修科目 修得状況</t>
    <rPh sb="0" eb="2">
      <t>ヒッシュウ</t>
    </rPh>
    <rPh sb="2" eb="4">
      <t>カモク</t>
    </rPh>
    <rPh sb="5" eb="9">
      <t>センタクヒッシュウウ</t>
    </rPh>
    <rPh sb="9" eb="11">
      <t>カモク</t>
    </rPh>
    <rPh sb="12" eb="16">
      <t>シュウトクジョウキョウ</t>
    </rPh>
    <phoneticPr fontId="7"/>
  </si>
  <si>
    <t>専攻科での区分</t>
    <rPh sb="0" eb="2">
      <t>センコウ</t>
    </rPh>
    <rPh sb="2" eb="3">
      <t>ホンカ</t>
    </rPh>
    <rPh sb="5" eb="7">
      <t>クブン</t>
    </rPh>
    <phoneticPr fontId="3"/>
  </si>
  <si>
    <t>分子生物学</t>
  </si>
  <si>
    <t>環境工学</t>
  </si>
  <si>
    <t>生物工学演習</t>
  </si>
  <si>
    <t>物質工学特別実験</t>
  </si>
  <si>
    <t>物質工学特論</t>
  </si>
  <si>
    <t>化学反応論</t>
  </si>
  <si>
    <t>無機合成化学</t>
  </si>
  <si>
    <t>有機光化学</t>
  </si>
  <si>
    <t>優れた知性</t>
    <rPh sb="0" eb="1">
      <t>スグ</t>
    </rPh>
    <rPh sb="3" eb="5">
      <t>チセイ</t>
    </rPh>
    <phoneticPr fontId="7"/>
  </si>
  <si>
    <t>本科での区分</t>
    <rPh sb="0" eb="2">
      <t>ホンカ</t>
    </rPh>
    <rPh sb="4" eb="6">
      <t>クブン</t>
    </rPh>
    <phoneticPr fontId="3"/>
  </si>
  <si>
    <t>本科での選択・必修の別</t>
    <rPh sb="0" eb="2">
      <t>ホンカ</t>
    </rPh>
    <rPh sb="10" eb="11">
      <t>ベツ</t>
    </rPh>
    <phoneticPr fontId="7"/>
  </si>
  <si>
    <t>B2</t>
    <phoneticPr fontId="5"/>
  </si>
  <si>
    <t>B3</t>
    <phoneticPr fontId="5"/>
  </si>
  <si>
    <t>B4</t>
    <phoneticPr fontId="5"/>
  </si>
  <si>
    <t>C1</t>
    <phoneticPr fontId="5"/>
  </si>
  <si>
    <t>D1</t>
    <phoneticPr fontId="5"/>
  </si>
  <si>
    <t>D2</t>
    <phoneticPr fontId="5"/>
  </si>
  <si>
    <t>D3</t>
    <phoneticPr fontId="5"/>
  </si>
  <si>
    <t>A</t>
    <phoneticPr fontId="7"/>
  </si>
  <si>
    <t>B</t>
    <phoneticPr fontId="7"/>
  </si>
  <si>
    <t>900
時間
以上</t>
    <rPh sb="4" eb="6">
      <t>ジカン</t>
    </rPh>
    <rPh sb="7" eb="9">
      <t>イジョウ</t>
    </rPh>
    <phoneticPr fontId="7"/>
  </si>
  <si>
    <r>
      <t>「生産デザイン工学」
プログラム修了要件</t>
    </r>
    <r>
      <rPr>
        <sz val="10"/>
        <rFont val="Century"/>
        <family val="1"/>
      </rPr>
      <t/>
    </r>
    <rPh sb="1" eb="3">
      <t>セイサン</t>
    </rPh>
    <rPh sb="7" eb="9">
      <t>コウガク</t>
    </rPh>
    <rPh sb="16" eb="18">
      <t>シュウリョウ</t>
    </rPh>
    <rPh sb="18" eb="20">
      <t>ヨウケン</t>
    </rPh>
    <phoneticPr fontId="5"/>
  </si>
  <si>
    <t>専門科目</t>
    <rPh sb="0" eb="4">
      <t>センモンカモク</t>
    </rPh>
    <phoneticPr fontId="5"/>
  </si>
  <si>
    <t>後期</t>
    <rPh sb="0" eb="2">
      <t>コウキ</t>
    </rPh>
    <phoneticPr fontId="5"/>
  </si>
  <si>
    <t>C</t>
    <phoneticPr fontId="7"/>
  </si>
  <si>
    <t>①</t>
    <phoneticPr fontId="7"/>
  </si>
  <si>
    <t>②</t>
    <phoneticPr fontId="7"/>
  </si>
  <si>
    <t>③</t>
    <phoneticPr fontId="7"/>
  </si>
  <si>
    <t>④</t>
    <phoneticPr fontId="7"/>
  </si>
  <si>
    <t>⑤</t>
    <phoneticPr fontId="7"/>
  </si>
  <si>
    <t>○</t>
    <phoneticPr fontId="5"/>
  </si>
  <si>
    <t>○</t>
    <phoneticPr fontId="7"/>
  </si>
  <si>
    <t>◎</t>
    <phoneticPr fontId="7"/>
  </si>
  <si>
    <t>応用物理</t>
  </si>
  <si>
    <t>一般化学</t>
  </si>
  <si>
    <t>一般力学</t>
  </si>
  <si>
    <t>合否判定</t>
    <rPh sb="0" eb="2">
      <t>ゴウヒ</t>
    </rPh>
    <rPh sb="2" eb="4">
      <t>ハンテイ</t>
    </rPh>
    <phoneticPr fontId="3"/>
  </si>
  <si>
    <t>△B</t>
    <phoneticPr fontId="7"/>
  </si>
  <si>
    <t>△C</t>
    <phoneticPr fontId="5"/>
  </si>
  <si>
    <t>△C</t>
    <phoneticPr fontId="7"/>
  </si>
  <si>
    <t>△A</t>
    <phoneticPr fontId="5"/>
  </si>
  <si>
    <t>国際文化論Ⅱ</t>
    <phoneticPr fontId="3"/>
  </si>
  <si>
    <t>△A</t>
    <phoneticPr fontId="7"/>
  </si>
  <si>
    <t>○</t>
    <phoneticPr fontId="3"/>
  </si>
  <si>
    <t>物　理　化　学</t>
    <phoneticPr fontId="7"/>
  </si>
  <si>
    <t>生　物　工　学</t>
    <phoneticPr fontId="7"/>
  </si>
  <si>
    <t>△③</t>
    <phoneticPr fontId="7"/>
  </si>
  <si>
    <t>○③</t>
    <phoneticPr fontId="7"/>
  </si>
  <si>
    <t>電子材料工学</t>
    <phoneticPr fontId="7"/>
  </si>
  <si>
    <t>△⑤</t>
    <phoneticPr fontId="7"/>
  </si>
  <si>
    <t>○⑤</t>
    <phoneticPr fontId="7"/>
  </si>
  <si>
    <t>Ⅲ・教育目標達成度
　　評価科目</t>
    <phoneticPr fontId="5"/>
  </si>
  <si>
    <t>Ⅶア・人文社会等科目</t>
    <phoneticPr fontId="7"/>
  </si>
  <si>
    <t>Ⅶイ・数学・自然
　　・情報等科目</t>
    <phoneticPr fontId="7"/>
  </si>
  <si>
    <t>Ⅶウ・専門分野科目</t>
    <phoneticPr fontId="7"/>
  </si>
  <si>
    <t>成績</t>
    <phoneticPr fontId="7"/>
  </si>
  <si>
    <t>必修科目</t>
    <phoneticPr fontId="7"/>
  </si>
  <si>
    <t>選択必修科目</t>
    <phoneticPr fontId="7"/>
  </si>
  <si>
    <t>それぞれ
１科目以上</t>
    <phoneticPr fontId="7"/>
  </si>
  <si>
    <t>1600時間以上</t>
    <rPh sb="4" eb="6">
      <t>ジカン</t>
    </rPh>
    <rPh sb="6" eb="8">
      <t>イジョウ</t>
    </rPh>
    <phoneticPr fontId="7"/>
  </si>
  <si>
    <t>高度な社会性</t>
    <rPh sb="0" eb="2">
      <t>コウド</t>
    </rPh>
    <rPh sb="3" eb="6">
      <t>シャカイセイ</t>
    </rPh>
    <phoneticPr fontId="7"/>
  </si>
  <si>
    <t>専攻科１年（３年）</t>
    <rPh sb="0" eb="3">
      <t>センコウカ</t>
    </rPh>
    <rPh sb="4" eb="5">
      <t>ネン</t>
    </rPh>
    <phoneticPr fontId="5"/>
  </si>
  <si>
    <t>専攻科２年（４年）</t>
    <rPh sb="0" eb="3">
      <t>センコウカ</t>
    </rPh>
    <rPh sb="4" eb="5">
      <t>ネン</t>
    </rPh>
    <rPh sb="7" eb="8">
      <t>ネン</t>
    </rPh>
    <phoneticPr fontId="5"/>
  </si>
  <si>
    <t>化 学 工 学 Ⅱ</t>
  </si>
  <si>
    <t>機　器　分　析</t>
  </si>
  <si>
    <t>高 分 子 化 学</t>
  </si>
  <si>
    <t>電　気　化　学</t>
  </si>
  <si>
    <t>工　業　英　語</t>
  </si>
  <si>
    <t>学年別配当
（単位数）</t>
    <rPh sb="0" eb="5">
      <t>ガクネンベツハイトウ</t>
    </rPh>
    <rPh sb="7" eb="10">
      <t>タンイスウ</t>
    </rPh>
    <phoneticPr fontId="5"/>
  </si>
  <si>
    <t>工業熱力学</t>
  </si>
  <si>
    <t>輸送現象論</t>
  </si>
  <si>
    <t>前期</t>
    <rPh sb="0" eb="2">
      <t>ゼンキ</t>
    </rPh>
    <phoneticPr fontId="5"/>
  </si>
  <si>
    <t>生物コース</t>
    <rPh sb="0" eb="2">
      <t>セイブツ</t>
    </rPh>
    <phoneticPr fontId="7"/>
  </si>
  <si>
    <t>哲学</t>
    <rPh sb="0" eb="2">
      <t>テツガク</t>
    </rPh>
    <phoneticPr fontId="5"/>
  </si>
  <si>
    <t>産業財産権法</t>
    <rPh sb="0" eb="2">
      <t>サンギョウ</t>
    </rPh>
    <rPh sb="2" eb="4">
      <t>ザイサン</t>
    </rPh>
    <rPh sb="4" eb="5">
      <t>ショユウケン</t>
    </rPh>
    <rPh sb="5" eb="6">
      <t>ホウ</t>
    </rPh>
    <phoneticPr fontId="5"/>
  </si>
  <si>
    <t>歴史学</t>
    <rPh sb="0" eb="3">
      <t>レキシガク</t>
    </rPh>
    <phoneticPr fontId="5"/>
  </si>
  <si>
    <t>必修・選択必修のまとめ</t>
  </si>
  <si>
    <t>国際文化論Ⅰ</t>
    <rPh sb="0" eb="2">
      <t>コクサイ</t>
    </rPh>
    <rPh sb="2" eb="5">
      <t>ブンカロン</t>
    </rPh>
    <phoneticPr fontId="5"/>
  </si>
  <si>
    <t>歴史学概論</t>
    <rPh sb="0" eb="2">
      <t>レキシ</t>
    </rPh>
    <rPh sb="2" eb="3">
      <t>ガク</t>
    </rPh>
    <rPh sb="3" eb="5">
      <t>ガイロン</t>
    </rPh>
    <phoneticPr fontId="5"/>
  </si>
  <si>
    <t>社会学</t>
    <rPh sb="0" eb="3">
      <t>シャカイガク</t>
    </rPh>
    <phoneticPr fontId="5"/>
  </si>
  <si>
    <t>機械設計特論</t>
  </si>
  <si>
    <t>微分方程式</t>
  </si>
  <si>
    <t>応用数学</t>
  </si>
  <si>
    <t>反　応　工　学</t>
  </si>
  <si>
    <t>安　全　工　学</t>
  </si>
  <si>
    <t>４Ⅱ・選択必修科目</t>
    <phoneticPr fontId="7"/>
  </si>
  <si>
    <t>Ⅵ・修得単位数</t>
    <phoneticPr fontId="7"/>
  </si>
  <si>
    <t>　</t>
    <phoneticPr fontId="5"/>
  </si>
  <si>
    <t>◎</t>
    <phoneticPr fontId="5"/>
  </si>
  <si>
    <t>単位数</t>
    <rPh sb="0" eb="2">
      <t>シュウトクタンイ</t>
    </rPh>
    <rPh sb="2" eb="3">
      <t>スウ</t>
    </rPh>
    <phoneticPr fontId="7"/>
  </si>
  <si>
    <t>(h)</t>
  </si>
  <si>
    <t>一般科目</t>
    <rPh sb="0" eb="2">
      <t>イッパン</t>
    </rPh>
    <phoneticPr fontId="5"/>
  </si>
  <si>
    <t>講義</t>
    <rPh sb="0" eb="2">
      <t>コウギ</t>
    </rPh>
    <phoneticPr fontId="5"/>
  </si>
  <si>
    <t>科学技術英語</t>
  </si>
  <si>
    <t>創造デザイン演習</t>
  </si>
  <si>
    <t>氏　名</t>
    <rPh sb="0" eb="3">
      <t>シメイ</t>
    </rPh>
    <phoneticPr fontId="7"/>
  </si>
  <si>
    <t>N0.</t>
    <phoneticPr fontId="7"/>
  </si>
  <si>
    <t>分類　</t>
    <phoneticPr fontId="5"/>
  </si>
  <si>
    <t>入力部分</t>
    <rPh sb="0" eb="2">
      <t>ニュウリョク</t>
    </rPh>
    <rPh sb="2" eb="4">
      <t>ブブン</t>
    </rPh>
    <phoneticPr fontId="7"/>
  </si>
  <si>
    <t>Ⅳ・基礎工学の科目</t>
    <rPh sb="2" eb="6">
      <t>キソコウガク</t>
    </rPh>
    <rPh sb="7" eb="9">
      <t>カモク</t>
    </rPh>
    <phoneticPr fontId="5"/>
  </si>
  <si>
    <t>必修</t>
    <rPh sb="0" eb="2">
      <t>ヒッシュウ</t>
    </rPh>
    <phoneticPr fontId="7"/>
  </si>
  <si>
    <t>選択</t>
    <rPh sb="0" eb="2">
      <t>センタク</t>
    </rPh>
    <phoneticPr fontId="7"/>
  </si>
  <si>
    <t>有機材料化学</t>
  </si>
  <si>
    <t>無機材料化学</t>
  </si>
  <si>
    <t>選択英語</t>
    <rPh sb="0" eb="4">
      <t>センタクエイゴ</t>
    </rPh>
    <phoneticPr fontId="5"/>
  </si>
  <si>
    <t>英語（5年）</t>
    <rPh sb="0" eb="2">
      <t>エイゴ</t>
    </rPh>
    <rPh sb="4" eb="5">
      <t>ネン</t>
    </rPh>
    <phoneticPr fontId="5"/>
  </si>
  <si>
    <t>分離工学</t>
  </si>
  <si>
    <t>本科専門科目</t>
    <rPh sb="0" eb="1">
      <t>ホン</t>
    </rPh>
    <rPh sb="1" eb="2">
      <t>カ</t>
    </rPh>
    <rPh sb="2" eb="4">
      <t>センモン</t>
    </rPh>
    <rPh sb="4" eb="6">
      <t>カモク</t>
    </rPh>
    <phoneticPr fontId="3"/>
  </si>
  <si>
    <t>物質コース</t>
    <rPh sb="0" eb="2">
      <t>ブッシツ</t>
    </rPh>
    <phoneticPr fontId="7"/>
  </si>
  <si>
    <t>修得状況</t>
    <rPh sb="0" eb="4">
      <t>シュウトクジョウキョウ</t>
    </rPh>
    <phoneticPr fontId="7"/>
  </si>
  <si>
    <t>本科４年（1年）</t>
    <rPh sb="0" eb="1">
      <t>ホン</t>
    </rPh>
    <rPh sb="1" eb="2">
      <t>センコウカ</t>
    </rPh>
    <rPh sb="3" eb="4">
      <t>ネン</t>
    </rPh>
    <phoneticPr fontId="5"/>
  </si>
  <si>
    <t>4単位以上</t>
    <rPh sb="1" eb="5">
      <t>タンイイジョウ</t>
    </rPh>
    <phoneticPr fontId="5"/>
  </si>
  <si>
    <t>4単位以上</t>
    <rPh sb="1" eb="3">
      <t>タンイ</t>
    </rPh>
    <rPh sb="3" eb="5">
      <t>イジョウ</t>
    </rPh>
    <phoneticPr fontId="5"/>
  </si>
  <si>
    <t>修得科目の授業時間
（実時間）</t>
    <rPh sb="0" eb="2">
      <t>シュウトク</t>
    </rPh>
    <rPh sb="2" eb="4">
      <t>カモク</t>
    </rPh>
    <rPh sb="5" eb="9">
      <t>ジュギョウジカン</t>
    </rPh>
    <phoneticPr fontId="7"/>
  </si>
  <si>
    <t>授業時間
（実時間）</t>
    <rPh sb="0" eb="4">
      <t>ジュギョウジカン</t>
    </rPh>
    <rPh sb="6" eb="7">
      <t>ジツシカン</t>
    </rPh>
    <rPh sb="7" eb="9">
      <t>ジカン</t>
    </rPh>
    <phoneticPr fontId="7"/>
  </si>
  <si>
    <t>出席時間</t>
    <rPh sb="0" eb="4">
      <t>シュッセキジカン</t>
    </rPh>
    <phoneticPr fontId="7"/>
  </si>
  <si>
    <t>文章表現法</t>
  </si>
  <si>
    <t>共通科目</t>
  </si>
  <si>
    <t>線形数学</t>
  </si>
  <si>
    <t>統計学特論</t>
  </si>
  <si>
    <t>選択科目</t>
    <rPh sb="0" eb="4">
      <t>センタクカモク</t>
    </rPh>
    <phoneticPr fontId="7"/>
  </si>
  <si>
    <t>専攻科での選択・必修の別</t>
    <rPh sb="0" eb="2">
      <t>センコウ</t>
    </rPh>
    <rPh sb="2" eb="3">
      <t>ホンカ</t>
    </rPh>
    <rPh sb="11" eb="12">
      <t>ベツ</t>
    </rPh>
    <phoneticPr fontId="7"/>
  </si>
  <si>
    <t>○</t>
  </si>
  <si>
    <t>総合英語</t>
  </si>
  <si>
    <t>必修</t>
  </si>
  <si>
    <t>講義</t>
  </si>
  <si>
    <t>豊かな創造性</t>
    <rPh sb="0" eb="1">
      <t>ユタ</t>
    </rPh>
    <rPh sb="3" eb="6">
      <t>ソウゾウセイ</t>
    </rPh>
    <phoneticPr fontId="7"/>
  </si>
  <si>
    <t>修得
単位数
124
単位
以上</t>
    <rPh sb="0" eb="5">
      <t>シュウトクタンイ</t>
    </rPh>
    <rPh sb="5" eb="6">
      <t>スウ</t>
    </rPh>
    <rPh sb="11" eb="13">
      <t>タンイ</t>
    </rPh>
    <rPh sb="14" eb="16">
      <t>イジョウ</t>
    </rPh>
    <phoneticPr fontId="7"/>
  </si>
  <si>
    <t>１科目以上</t>
    <rPh sb="1" eb="3">
      <t>カモク</t>
    </rPh>
    <rPh sb="3" eb="5">
      <t>イジョウ</t>
    </rPh>
    <phoneticPr fontId="7"/>
  </si>
  <si>
    <t>A1</t>
    <phoneticPr fontId="5"/>
  </si>
  <si>
    <t>A2</t>
    <phoneticPr fontId="5"/>
  </si>
  <si>
    <t>B1</t>
    <phoneticPr fontId="5"/>
  </si>
  <si>
    <t>中国古典学</t>
  </si>
  <si>
    <t>本科一般科目</t>
    <rPh sb="0" eb="2">
      <t>ホンカ</t>
    </rPh>
    <rPh sb="2" eb="4">
      <t>イッパン</t>
    </rPh>
    <phoneticPr fontId="5"/>
  </si>
  <si>
    <t>国語</t>
    <rPh sb="0" eb="2">
      <t>コクゴ</t>
    </rPh>
    <phoneticPr fontId="5"/>
  </si>
  <si>
    <t>250
時間
以上</t>
    <rPh sb="4" eb="6">
      <t>ジカン</t>
    </rPh>
    <rPh sb="7" eb="9">
      <t>イジョウ</t>
    </rPh>
    <phoneticPr fontId="7"/>
  </si>
  <si>
    <t>量子化学</t>
  </si>
  <si>
    <t>法学</t>
    <rPh sb="0" eb="2">
      <t>ホウガク</t>
    </rPh>
    <phoneticPr fontId="5"/>
  </si>
  <si>
    <t>授業科目</t>
    <rPh sb="0" eb="2">
      <t>ジュギョウ</t>
    </rPh>
    <rPh sb="2" eb="4">
      <t>カモク</t>
    </rPh>
    <phoneticPr fontId="3"/>
  </si>
  <si>
    <t>単位数</t>
    <rPh sb="0" eb="3">
      <t>タンイスウ</t>
    </rPh>
    <phoneticPr fontId="3"/>
  </si>
  <si>
    <r>
      <t>この表の使い方：　　「青色」の「入力部分</t>
    </r>
    <r>
      <rPr>
        <sz val="12"/>
        <color indexed="10"/>
        <rFont val="ＭＳ Ｐゴシック"/>
        <family val="3"/>
        <charset val="128"/>
      </rPr>
      <t>、</t>
    </r>
    <r>
      <rPr>
        <sz val="14"/>
        <color indexed="10"/>
        <rFont val="ＭＳ Ｐゴシック"/>
        <family val="3"/>
        <charset val="128"/>
      </rPr>
      <t>「成績」の欄に、「60-100」点を入力</t>
    </r>
    <r>
      <rPr>
        <sz val="12"/>
        <rFont val="ＭＳ Ｐゴシック"/>
        <family val="3"/>
        <charset val="128"/>
      </rPr>
      <t>すれば、修得単位数、修得科目の授業時間数が、自動的に計算されます。</t>
    </r>
    <rPh sb="2" eb="3">
      <t>ヒョウ</t>
    </rPh>
    <rPh sb="4" eb="5">
      <t>ツカ</t>
    </rPh>
    <rPh sb="6" eb="7">
      <t>カタ</t>
    </rPh>
    <rPh sb="11" eb="13">
      <t>アオイロ</t>
    </rPh>
    <rPh sb="16" eb="20">
      <t>ニュウリョクブブン</t>
    </rPh>
    <rPh sb="22" eb="24">
      <t>セイセキ</t>
    </rPh>
    <rPh sb="26" eb="27">
      <t>ラン</t>
    </rPh>
    <rPh sb="37" eb="38">
      <t>テン</t>
    </rPh>
    <rPh sb="39" eb="41">
      <t>ニュウリョク</t>
    </rPh>
    <rPh sb="45" eb="47">
      <t>シュウトク</t>
    </rPh>
    <rPh sb="47" eb="50">
      <t>タンイスウケイサン</t>
    </rPh>
    <rPh sb="51" eb="55">
      <t>シュウトクカモク</t>
    </rPh>
    <rPh sb="56" eb="61">
      <t>ジュギョウジカンスウ</t>
    </rPh>
    <rPh sb="63" eb="66">
      <t>ジドウテキ</t>
    </rPh>
    <rPh sb="67" eb="69">
      <t>ケイサン</t>
    </rPh>
    <phoneticPr fontId="7"/>
  </si>
  <si>
    <t>修得科目</t>
    <rPh sb="0" eb="2">
      <t>シュウトク</t>
    </rPh>
    <phoneticPr fontId="7"/>
  </si>
  <si>
    <t>各科目の学習・教育到達目標との関連</t>
    <rPh sb="0" eb="3">
      <t>カクカモク</t>
    </rPh>
    <rPh sb="4" eb="6">
      <t>ガクシュウ</t>
    </rPh>
    <rPh sb="7" eb="13">
      <t>キョウイクモクヒョウ</t>
    </rPh>
    <rPh sb="15" eb="17">
      <t>カンレン</t>
    </rPh>
    <phoneticPr fontId="5"/>
  </si>
  <si>
    <t>C2</t>
    <phoneticPr fontId="5"/>
  </si>
  <si>
    <t>C3</t>
    <phoneticPr fontId="5"/>
  </si>
  <si>
    <t>C4</t>
    <phoneticPr fontId="5"/>
  </si>
  <si>
    <t>C5</t>
    <phoneticPr fontId="5"/>
  </si>
  <si>
    <t>○</t>
    <phoneticPr fontId="7"/>
  </si>
  <si>
    <t>１科目
選択</t>
    <rPh sb="1" eb="3">
      <t>カモク</t>
    </rPh>
    <rPh sb="4" eb="6">
      <t>センタク</t>
    </rPh>
    <phoneticPr fontId="5"/>
  </si>
  <si>
    <t>１科目
選択</t>
    <rPh sb="1" eb="3">
      <t>カモク</t>
    </rPh>
    <phoneticPr fontId="5"/>
  </si>
  <si>
    <t>専攻科特別研究I</t>
    <phoneticPr fontId="7"/>
  </si>
  <si>
    <t>専攻科特別研究II</t>
    <phoneticPr fontId="7"/>
  </si>
  <si>
    <t>創造デザイン基礎演習</t>
    <rPh sb="0" eb="10">
      <t>ソウゾウ</t>
    </rPh>
    <phoneticPr fontId="7"/>
  </si>
  <si>
    <t>演習</t>
    <rPh sb="0" eb="2">
      <t>エンシュ</t>
    </rPh>
    <phoneticPr fontId="7"/>
  </si>
  <si>
    <t>○</t>
    <phoneticPr fontId="7"/>
  </si>
  <si>
    <t>Ⅰ群科目</t>
    <rPh sb="1" eb="2">
      <t>グン</t>
    </rPh>
    <rPh sb="2" eb="4">
      <t>カモク</t>
    </rPh>
    <phoneticPr fontId="7"/>
  </si>
  <si>
    <t>Ⅱ群科目</t>
    <rPh sb="1" eb="2">
      <t>グン</t>
    </rPh>
    <rPh sb="2" eb="4">
      <t>カモク</t>
    </rPh>
    <phoneticPr fontId="5"/>
  </si>
  <si>
    <t>電気工学基礎</t>
    <phoneticPr fontId="3"/>
  </si>
  <si>
    <t>物質工学演習</t>
    <phoneticPr fontId="3"/>
  </si>
  <si>
    <t>必修科目</t>
    <rPh sb="2" eb="4">
      <t>カモク</t>
    </rPh>
    <phoneticPr fontId="3"/>
  </si>
  <si>
    <t>Ⅰ群科目</t>
    <rPh sb="0" eb="2">
      <t>イチグン</t>
    </rPh>
    <rPh sb="2" eb="4">
      <t>カモク</t>
    </rPh>
    <phoneticPr fontId="7"/>
  </si>
  <si>
    <t>化学工学実験</t>
    <phoneticPr fontId="3"/>
  </si>
  <si>
    <t>物質工学実験</t>
    <phoneticPr fontId="3"/>
  </si>
  <si>
    <t>物理化学実験</t>
    <phoneticPr fontId="3"/>
  </si>
  <si>
    <t>機器分析実験</t>
    <phoneticPr fontId="3"/>
  </si>
  <si>
    <t>卒　業　研　究</t>
    <phoneticPr fontId="3"/>
  </si>
  <si>
    <t>生物反応工学実験</t>
    <phoneticPr fontId="3"/>
  </si>
  <si>
    <t>生物工学実験</t>
    <phoneticPr fontId="3"/>
  </si>
  <si>
    <t xml:space="preserve">※ 教育目標達成度評価科目【△A,△B,△C】から、それぞれ1科目以上を修得
※ 基礎工学の科目【△①〜△⑤】から、それぞれ１科目以上、全体で６科目以上を修得
※ 上記選択必修科目はプログラム1年〜4年を対象とする。 </t>
    <rPh sb="82" eb="84">
      <t>ジョウキ</t>
    </rPh>
    <rPh sb="84" eb="88">
      <t>センタクヒッシュウ</t>
    </rPh>
    <rPh sb="88" eb="90">
      <t>カモク</t>
    </rPh>
    <rPh sb="97" eb="98">
      <t>ネン</t>
    </rPh>
    <rPh sb="100" eb="101">
      <t>ネン</t>
    </rPh>
    <rPh sb="102" eb="104">
      <t>タイショウ</t>
    </rPh>
    <phoneticPr fontId="7"/>
  </si>
  <si>
    <t>（最終確認日：2017年3月21日）</t>
    <rPh sb="1" eb="3">
      <t>サイシュウ</t>
    </rPh>
    <rPh sb="3" eb="6">
      <t>カクニンビ</t>
    </rPh>
    <rPh sb="11" eb="12">
      <t>ネン</t>
    </rPh>
    <rPh sb="13" eb="14">
      <t>ガツ</t>
    </rPh>
    <rPh sb="16" eb="17">
      <t>ニチ</t>
    </rPh>
    <phoneticPr fontId="7"/>
  </si>
  <si>
    <t xml:space="preserve"> </t>
    <phoneticPr fontId="3"/>
  </si>
  <si>
    <t>○④</t>
  </si>
  <si>
    <t>B1</t>
    <phoneticPr fontId="5"/>
  </si>
  <si>
    <t>D2</t>
    <phoneticPr fontId="5"/>
  </si>
  <si>
    <t>A</t>
    <phoneticPr fontId="7"/>
  </si>
  <si>
    <t>△③</t>
    <phoneticPr fontId="7"/>
  </si>
  <si>
    <t>物理化学実験</t>
    <phoneticPr fontId="3"/>
  </si>
  <si>
    <t>機器分析実験</t>
    <phoneticPr fontId="3"/>
  </si>
  <si>
    <t>△⑤</t>
    <phoneticPr fontId="7"/>
  </si>
  <si>
    <t>○⑤</t>
    <phoneticPr fontId="7"/>
  </si>
  <si>
    <t>生物反応工学実験</t>
    <phoneticPr fontId="3"/>
  </si>
  <si>
    <t>生物工学実験</t>
    <phoneticPr fontId="3"/>
  </si>
  <si>
    <t>　</t>
    <phoneticPr fontId="3"/>
  </si>
  <si>
    <t>表６ (3)-①a   プログラム教育課程表　物質工学科４,５年用</t>
    <phoneticPr fontId="7"/>
  </si>
  <si>
    <t>表６ (3)-①b   プログラム教育課程表　物質工学科４,５年用</t>
    <phoneticPr fontId="7"/>
  </si>
  <si>
    <t>表６ (3)-②a　プログラム教育課程表　物質工学専攻１,２年用</t>
    <rPh sb="21" eb="23">
      <t>ブッシツ</t>
    </rPh>
    <rPh sb="23" eb="25">
      <t>コウガク</t>
    </rPh>
    <phoneticPr fontId="5"/>
  </si>
  <si>
    <t>表６ (3)-②b　プログラム教育課程表　物質工学専攻１,２年用</t>
    <rPh sb="21" eb="23">
      <t>ブッシツ</t>
    </rPh>
    <rPh sb="23" eb="25">
      <t>コウガク</t>
    </rPh>
    <phoneticPr fontId="5"/>
  </si>
  <si>
    <t>（最終確認日：2018年3月22日）</t>
    <rPh sb="1" eb="3">
      <t>サイシュウ</t>
    </rPh>
    <rPh sb="3" eb="6">
      <t>カクニンビ</t>
    </rPh>
    <rPh sb="11" eb="12">
      <t>ネン</t>
    </rPh>
    <rPh sb="13" eb="14">
      <t>ガツ</t>
    </rPh>
    <rPh sb="16" eb="17">
      <t>ニチ</t>
    </rPh>
    <phoneticPr fontId="7"/>
  </si>
  <si>
    <t>国際文化論Ⅲ</t>
    <rPh sb="0" eb="2">
      <t>テツガク</t>
    </rPh>
    <phoneticPr fontId="5"/>
  </si>
  <si>
    <t>選択</t>
    <phoneticPr fontId="3"/>
  </si>
  <si>
    <t>農学概論</t>
    <rPh sb="0" eb="2">
      <t xml:space="preserve">ノウガク </t>
    </rPh>
    <rPh sb="2" eb="4">
      <t xml:space="preserve">ガイロン </t>
    </rPh>
    <phoneticPr fontId="3"/>
  </si>
  <si>
    <t>講義</t>
    <phoneticPr fontId="3"/>
  </si>
  <si>
    <t>社会学</t>
    <phoneticPr fontId="3"/>
  </si>
  <si>
    <t>英語IV</t>
    <rPh sb="0" eb="2">
      <t>エイゴネン</t>
    </rPh>
    <phoneticPr fontId="5"/>
  </si>
  <si>
    <t>英語V</t>
    <rPh sb="0" eb="2">
      <t>エイゴネン</t>
    </rPh>
    <phoneticPr fontId="5"/>
  </si>
  <si>
    <t>（令和2年度のプログラム入学者に適用）</t>
    <rPh sb="1" eb="3">
      <t xml:space="preserve">レイワ </t>
    </rPh>
    <rPh sb="4" eb="6">
      <t xml:space="preserve">ネンド </t>
    </rPh>
    <phoneticPr fontId="7"/>
  </si>
  <si>
    <t>（令和2年度の専攻科入学者に適用）</t>
    <rPh sb="1" eb="3">
      <t xml:space="preserve">レイワ </t>
    </rPh>
    <rPh sb="5" eb="6">
      <t>ド</t>
    </rPh>
    <rPh sb="14" eb="16">
      <t>テキヨウ</t>
    </rPh>
    <phoneticPr fontId="7"/>
  </si>
  <si>
    <r>
      <t>※ 教育目標達成度評価科目【△A,△B</t>
    </r>
    <r>
      <rPr>
        <sz val="10"/>
        <rFont val="ＭＳ Ｐゴシック"/>
        <family val="3"/>
        <charset val="128"/>
      </rPr>
      <t xml:space="preserve">】から、それぞれ1科目以上を修得
※ 基礎工学の科目【△①〜△⑤】から、それぞれ１科目以上、全体で６科目以上を修得
※ 上記選択必修科目はプログラム1年〜4年を対象とする。 </t>
    </r>
    <rPh sb="79" eb="81">
      <t>ジョウキ</t>
    </rPh>
    <rPh sb="81" eb="85">
      <t>センタクヒッシュウ</t>
    </rPh>
    <rPh sb="85" eb="87">
      <t>カモク</t>
    </rPh>
    <rPh sb="94" eb="95">
      <t>ネン</t>
    </rPh>
    <rPh sb="97" eb="98">
      <t>ネン</t>
    </rPh>
    <rPh sb="99" eb="101">
      <t>タイショウ</t>
    </rPh>
    <phoneticPr fontId="7"/>
  </si>
  <si>
    <t>（平成29～30年度のプログラム入学者に適用）</t>
    <rPh sb="9" eb="10">
      <t>ド</t>
    </rPh>
    <phoneticPr fontId="7"/>
  </si>
  <si>
    <t>英語Ⅴ</t>
    <rPh sb="0" eb="2">
      <t>エイゴ</t>
    </rPh>
    <phoneticPr fontId="5"/>
  </si>
  <si>
    <t>（平成31年度のプログラム入学者に適用）</t>
    <rPh sb="6" eb="7">
      <t>ド</t>
    </rPh>
    <phoneticPr fontId="7"/>
  </si>
  <si>
    <t>国際文化論Ⅲ</t>
  </si>
  <si>
    <t>（平成31年度の専攻科入学者に適用）</t>
    <rPh sb="6" eb="7">
      <t>ド</t>
    </rPh>
    <rPh sb="15" eb="17">
      <t>テキヨウ</t>
    </rPh>
    <phoneticPr fontId="7"/>
  </si>
  <si>
    <t>48
科目以上</t>
    <rPh sb="3" eb="5">
      <t>カモク</t>
    </rPh>
    <rPh sb="5" eb="7">
      <t>イジョウ</t>
    </rPh>
    <phoneticPr fontId="7"/>
  </si>
  <si>
    <t>修得科目の授業時間
の合計（実時間）</t>
    <rPh sb="11" eb="13">
      <t>ゴウケイ</t>
    </rPh>
    <rPh sb="14" eb="15">
      <t>ジツ</t>
    </rPh>
    <rPh sb="15" eb="17">
      <t>ジカン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</si>
</sst>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_ #,##0;[Red]_ \-#,##0"/>
    <numFmt numFmtId="177" formatCode="\ @"/>
    <numFmt numFmtId="178" formatCode="0.0"/>
    <numFmt numFmtId="179" formatCode="#,##0.0;[Red]\-#,##0.0"/>
    <numFmt numFmtId="180" formatCode="0.00_);[Red]\(0.00\)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Osaka"/>
      <family val="3"/>
      <charset val="128"/>
    </font>
    <font>
      <sz val="6"/>
      <name val="Osaka"/>
      <family val="3"/>
      <charset val="128"/>
    </font>
    <font>
      <sz val="10"/>
      <name val="Century"/>
      <family val="1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4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0"/>
      <name val="ＭＳ Ｐゴシック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indexed="8"/>
      </top>
      <bottom/>
      <diagonal/>
    </border>
    <border>
      <left style="medium">
        <color auto="1"/>
      </left>
      <right style="thin">
        <color auto="1"/>
      </right>
      <top style="hair">
        <color indexed="8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hair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2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4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1458">
    <xf numFmtId="0" fontId="0" fillId="0" borderId="0" xfId="0">
      <alignment vertical="center"/>
    </xf>
    <xf numFmtId="0" fontId="8" fillId="2" borderId="0" xfId="0" applyFont="1" applyFill="1" applyProtection="1">
      <alignment vertical="center"/>
    </xf>
    <xf numFmtId="0" fontId="8" fillId="2" borderId="0" xfId="0" applyFont="1" applyFill="1" applyAlignment="1" applyProtection="1">
      <alignment horizontal="distributed" vertical="center"/>
    </xf>
    <xf numFmtId="0" fontId="8" fillId="2" borderId="0" xfId="0" applyNumberFormat="1" applyFont="1" applyFill="1" applyAlignment="1" applyProtection="1">
      <alignment horizontal="center" vertical="center"/>
    </xf>
    <xf numFmtId="0" fontId="9" fillId="2" borderId="0" xfId="3" applyFont="1" applyFill="1" applyAlignment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8" fillId="0" borderId="0" xfId="0" applyFont="1" applyFill="1" applyProtection="1">
      <alignment vertical="center"/>
    </xf>
    <xf numFmtId="0" fontId="11" fillId="0" borderId="0" xfId="3" applyFont="1" applyFill="1" applyBorder="1" applyAlignment="1" applyProtection="1">
      <alignment horizontal="left" vertical="center"/>
    </xf>
    <xf numFmtId="0" fontId="13" fillId="0" borderId="1" xfId="3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left" vertical="center"/>
    </xf>
    <xf numFmtId="0" fontId="16" fillId="0" borderId="0" xfId="3" applyFont="1" applyFill="1" applyBorder="1" applyAlignment="1" applyProtection="1">
      <alignment horizontal="left" vertical="center"/>
    </xf>
    <xf numFmtId="0" fontId="16" fillId="0" borderId="0" xfId="3" applyFont="1" applyFill="1" applyBorder="1" applyAlignment="1" applyProtection="1">
      <alignment horizontal="center" vertical="center" textRotation="255" wrapText="1"/>
    </xf>
    <xf numFmtId="0" fontId="8" fillId="0" borderId="0" xfId="3" applyFont="1" applyFill="1" applyBorder="1" applyAlignment="1" applyProtection="1">
      <alignment horizontal="center" vertical="center"/>
    </xf>
    <xf numFmtId="0" fontId="8" fillId="0" borderId="2" xfId="3" applyFont="1" applyFill="1" applyBorder="1" applyAlignment="1" applyProtection="1">
      <alignment horizontal="center" vertical="top" textRotation="255" wrapText="1"/>
    </xf>
    <xf numFmtId="0" fontId="8" fillId="0" borderId="3" xfId="3" applyFont="1" applyFill="1" applyBorder="1" applyAlignment="1" applyProtection="1">
      <alignment horizontal="center" vertical="top" textRotation="255" wrapText="1"/>
    </xf>
    <xf numFmtId="0" fontId="8" fillId="0" borderId="4" xfId="3" applyFont="1" applyFill="1" applyBorder="1" applyAlignment="1" applyProtection="1">
      <alignment horizontal="center" vertical="top" textRotation="255" wrapText="1"/>
    </xf>
    <xf numFmtId="0" fontId="8" fillId="0" borderId="0" xfId="3" applyFont="1" applyFill="1" applyBorder="1" applyAlignment="1" applyProtection="1">
      <alignment horizontal="center" vertical="center" textRotation="255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6" xfId="3" applyFont="1" applyFill="1" applyBorder="1" applyAlignment="1" applyProtection="1">
      <alignment horizontal="center" vertical="center"/>
    </xf>
    <xf numFmtId="0" fontId="8" fillId="0" borderId="7" xfId="3" applyFont="1" applyFill="1" applyBorder="1" applyAlignment="1" applyProtection="1">
      <alignment horizontal="center" vertical="center"/>
    </xf>
    <xf numFmtId="0" fontId="8" fillId="0" borderId="8" xfId="3" applyFont="1" applyFill="1" applyBorder="1" applyAlignment="1" applyProtection="1">
      <alignment horizontal="center" vertical="center"/>
    </xf>
    <xf numFmtId="0" fontId="8" fillId="0" borderId="9" xfId="3" applyFont="1" applyFill="1" applyBorder="1" applyAlignment="1" applyProtection="1">
      <alignment horizontal="center" vertical="center"/>
    </xf>
    <xf numFmtId="0" fontId="8" fillId="0" borderId="10" xfId="3" applyFont="1" applyFill="1" applyBorder="1" applyAlignment="1" applyProtection="1">
      <alignment horizontal="center" vertical="center"/>
    </xf>
    <xf numFmtId="0" fontId="8" fillId="0" borderId="11" xfId="3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distributed" vertical="center"/>
    </xf>
    <xf numFmtId="0" fontId="8" fillId="0" borderId="14" xfId="0" applyFont="1" applyBorder="1" applyAlignment="1" applyProtection="1">
      <alignment horizontal="center" vertical="center"/>
    </xf>
    <xf numFmtId="178" fontId="8" fillId="0" borderId="14" xfId="0" applyNumberFormat="1" applyFont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 shrinkToFit="1"/>
    </xf>
    <xf numFmtId="0" fontId="8" fillId="0" borderId="1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177" fontId="8" fillId="0" borderId="14" xfId="0" applyNumberFormat="1" applyFont="1" applyFill="1" applyBorder="1" applyAlignment="1" applyProtection="1">
      <alignment vertical="center"/>
    </xf>
    <xf numFmtId="178" fontId="8" fillId="0" borderId="19" xfId="0" applyNumberFormat="1" applyFont="1" applyFill="1" applyBorder="1" applyAlignment="1" applyProtection="1">
      <alignment horizontal="center" vertical="center"/>
    </xf>
    <xf numFmtId="178" fontId="8" fillId="3" borderId="17" xfId="0" applyNumberFormat="1" applyFont="1" applyFill="1" applyBorder="1" applyAlignment="1" applyProtection="1">
      <alignment horizontal="center" vertical="center"/>
    </xf>
    <xf numFmtId="178" fontId="8" fillId="3" borderId="2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6" xfId="3" applyFont="1" applyFill="1" applyBorder="1" applyAlignment="1" applyProtection="1">
      <alignment horizontal="center" vertical="center"/>
    </xf>
    <xf numFmtId="0" fontId="8" fillId="0" borderId="19" xfId="3" applyFont="1" applyFill="1" applyBorder="1" applyAlignment="1" applyProtection="1">
      <alignment horizontal="center" vertical="center"/>
    </xf>
    <xf numFmtId="0" fontId="8" fillId="0" borderId="20" xfId="3" applyFont="1" applyFill="1" applyBorder="1" applyAlignment="1" applyProtection="1">
      <alignment horizontal="center" vertical="center"/>
    </xf>
    <xf numFmtId="177" fontId="16" fillId="0" borderId="15" xfId="0" applyNumberFormat="1" applyFont="1" applyBorder="1" applyAlignment="1" applyProtection="1">
      <alignment vertical="center"/>
    </xf>
    <xf numFmtId="0" fontId="8" fillId="0" borderId="13" xfId="0" applyFont="1" applyBorder="1" applyAlignment="1" applyProtection="1">
      <alignment horizontal="center" vertical="center"/>
    </xf>
    <xf numFmtId="0" fontId="8" fillId="3" borderId="21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22" xfId="0" applyFont="1" applyFill="1" applyBorder="1" applyAlignment="1" applyProtection="1">
      <alignment horizontal="center" vertical="center"/>
    </xf>
    <xf numFmtId="0" fontId="8" fillId="3" borderId="23" xfId="0" applyFont="1" applyFill="1" applyBorder="1" applyAlignment="1" applyProtection="1">
      <alignment horizontal="center" vertical="center"/>
    </xf>
    <xf numFmtId="0" fontId="8" fillId="3" borderId="24" xfId="0" applyFont="1" applyFill="1" applyBorder="1" applyAlignment="1" applyProtection="1">
      <alignment horizontal="center" vertical="center"/>
    </xf>
    <xf numFmtId="178" fontId="8" fillId="0" borderId="16" xfId="0" applyNumberFormat="1" applyFont="1" applyFill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178" fontId="8" fillId="0" borderId="27" xfId="0" applyNumberFormat="1" applyFont="1" applyBorder="1" applyAlignment="1" applyProtection="1">
      <alignment horizontal="center" vertical="center"/>
    </xf>
    <xf numFmtId="0" fontId="8" fillId="0" borderId="28" xfId="0" applyFont="1" applyFill="1" applyBorder="1" applyAlignment="1" applyProtection="1">
      <alignment horizontal="center" vertical="center" shrinkToFit="1"/>
    </xf>
    <xf numFmtId="0" fontId="8" fillId="0" borderId="29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vertical="center"/>
    </xf>
    <xf numFmtId="0" fontId="8" fillId="0" borderId="31" xfId="0" applyFont="1" applyBorder="1" applyAlignment="1" applyProtection="1">
      <alignment vertical="center"/>
    </xf>
    <xf numFmtId="177" fontId="8" fillId="0" borderId="32" xfId="0" applyNumberFormat="1" applyFont="1" applyFill="1" applyBorder="1" applyAlignment="1" applyProtection="1">
      <alignment vertical="center"/>
    </xf>
    <xf numFmtId="178" fontId="8" fillId="0" borderId="33" xfId="0" applyNumberFormat="1" applyFont="1" applyFill="1" applyBorder="1" applyAlignment="1" applyProtection="1">
      <alignment horizontal="center" vertical="center"/>
    </xf>
    <xf numFmtId="178" fontId="8" fillId="3" borderId="34" xfId="0" applyNumberFormat="1" applyFont="1" applyFill="1" applyBorder="1" applyAlignment="1" applyProtection="1">
      <alignment horizontal="center" vertical="center"/>
    </xf>
    <xf numFmtId="178" fontId="8" fillId="3" borderId="35" xfId="0" applyNumberFormat="1" applyFont="1" applyFill="1" applyBorder="1" applyAlignment="1" applyProtection="1">
      <alignment horizontal="center" vertical="center"/>
    </xf>
    <xf numFmtId="0" fontId="8" fillId="0" borderId="29" xfId="3" applyFont="1" applyFill="1" applyBorder="1" applyAlignment="1" applyProtection="1">
      <alignment horizontal="center" vertical="center"/>
    </xf>
    <xf numFmtId="0" fontId="8" fillId="0" borderId="36" xfId="3" applyFont="1" applyFill="1" applyBorder="1" applyAlignment="1" applyProtection="1">
      <alignment horizontal="center" vertical="center"/>
    </xf>
    <xf numFmtId="0" fontId="8" fillId="0" borderId="33" xfId="3" applyFont="1" applyFill="1" applyBorder="1" applyAlignment="1" applyProtection="1">
      <alignment horizontal="center" vertical="center"/>
    </xf>
    <xf numFmtId="0" fontId="8" fillId="0" borderId="34" xfId="3" applyFont="1" applyFill="1" applyBorder="1" applyAlignment="1" applyProtection="1">
      <alignment horizontal="center" vertical="center"/>
    </xf>
    <xf numFmtId="0" fontId="8" fillId="0" borderId="35" xfId="3" applyFont="1" applyFill="1" applyBorder="1" applyAlignment="1" applyProtection="1">
      <alignment horizontal="center" vertical="center"/>
    </xf>
    <xf numFmtId="177" fontId="16" fillId="0" borderId="37" xfId="0" applyNumberFormat="1" applyFont="1" applyBorder="1" applyAlignment="1" applyProtection="1">
      <alignment vertical="center"/>
    </xf>
    <xf numFmtId="0" fontId="8" fillId="0" borderId="25" xfId="0" applyFont="1" applyBorder="1" applyAlignment="1" applyProtection="1">
      <alignment horizontal="center" vertical="center"/>
    </xf>
    <xf numFmtId="0" fontId="8" fillId="3" borderId="38" xfId="0" applyFont="1" applyFill="1" applyBorder="1" applyAlignment="1" applyProtection="1">
      <alignment horizontal="center" vertical="center"/>
    </xf>
    <xf numFmtId="0" fontId="8" fillId="3" borderId="30" xfId="0" applyFont="1" applyFill="1" applyBorder="1" applyAlignment="1" applyProtection="1">
      <alignment vertical="center"/>
    </xf>
    <xf numFmtId="0" fontId="8" fillId="3" borderId="39" xfId="0" applyFont="1" applyFill="1" applyBorder="1" applyAlignment="1" applyProtection="1">
      <alignment horizontal="center" vertical="center"/>
    </xf>
    <xf numFmtId="0" fontId="8" fillId="3" borderId="40" xfId="0" applyFont="1" applyFill="1" applyBorder="1" applyAlignment="1" applyProtection="1">
      <alignment horizontal="center" vertical="center"/>
    </xf>
    <xf numFmtId="0" fontId="8" fillId="3" borderId="30" xfId="0" applyFont="1" applyFill="1" applyBorder="1" applyAlignment="1" applyProtection="1">
      <alignment horizontal="center" vertical="center"/>
    </xf>
    <xf numFmtId="0" fontId="8" fillId="3" borderId="41" xfId="0" applyFont="1" applyFill="1" applyBorder="1" applyAlignment="1" applyProtection="1">
      <alignment horizontal="center" vertical="center"/>
    </xf>
    <xf numFmtId="178" fontId="8" fillId="0" borderId="29" xfId="0" applyNumberFormat="1" applyFont="1" applyFill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 shrinkToFit="1"/>
    </xf>
    <xf numFmtId="0" fontId="8" fillId="0" borderId="34" xfId="0" applyFont="1" applyBorder="1" applyAlignment="1" applyProtection="1">
      <alignment horizontal="center" vertical="center"/>
    </xf>
    <xf numFmtId="0" fontId="8" fillId="0" borderId="39" xfId="0" applyFont="1" applyBorder="1" applyAlignment="1" applyProtection="1">
      <alignment horizontal="center" vertical="center"/>
    </xf>
    <xf numFmtId="177" fontId="8" fillId="0" borderId="27" xfId="0" applyNumberFormat="1" applyFont="1" applyFill="1" applyBorder="1" applyAlignment="1" applyProtection="1">
      <alignment vertical="center"/>
    </xf>
    <xf numFmtId="177" fontId="16" fillId="0" borderId="28" xfId="0" applyNumberFormat="1" applyFont="1" applyBorder="1" applyAlignment="1" applyProtection="1">
      <alignment vertical="center"/>
    </xf>
    <xf numFmtId="0" fontId="8" fillId="3" borderId="25" xfId="0" applyFont="1" applyFill="1" applyBorder="1" applyAlignment="1" applyProtection="1">
      <alignment horizontal="center" vertical="center"/>
    </xf>
    <xf numFmtId="0" fontId="8" fillId="3" borderId="33" xfId="0" applyFont="1" applyFill="1" applyBorder="1" applyAlignment="1" applyProtection="1">
      <alignment horizontal="center" vertical="center"/>
    </xf>
    <xf numFmtId="0" fontId="8" fillId="3" borderId="34" xfId="0" applyFont="1" applyFill="1" applyBorder="1" applyAlignment="1" applyProtection="1">
      <alignment horizontal="center" vertical="center"/>
    </xf>
    <xf numFmtId="0" fontId="8" fillId="3" borderId="35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/>
    </xf>
    <xf numFmtId="0" fontId="8" fillId="0" borderId="38" xfId="0" applyFont="1" applyFill="1" applyBorder="1" applyAlignment="1" applyProtection="1">
      <alignment horizontal="center" vertical="center"/>
    </xf>
    <xf numFmtId="0" fontId="8" fillId="0" borderId="42" xfId="0" applyFont="1" applyFill="1" applyBorder="1" applyAlignment="1" applyProtection="1">
      <alignment horizontal="distributed" vertical="center"/>
    </xf>
    <xf numFmtId="0" fontId="8" fillId="0" borderId="43" xfId="0" applyFont="1" applyFill="1" applyBorder="1" applyAlignment="1" applyProtection="1">
      <alignment horizontal="center" vertical="center"/>
    </xf>
    <xf numFmtId="178" fontId="8" fillId="0" borderId="44" xfId="0" applyNumberFormat="1" applyFont="1" applyBorder="1" applyAlignment="1" applyProtection="1">
      <alignment horizontal="center" vertical="center"/>
    </xf>
    <xf numFmtId="0" fontId="8" fillId="0" borderId="45" xfId="0" applyFont="1" applyFill="1" applyBorder="1" applyAlignment="1" applyProtection="1">
      <alignment horizontal="center" vertical="center" shrinkToFit="1"/>
    </xf>
    <xf numFmtId="0" fontId="8" fillId="0" borderId="46" xfId="0" applyFont="1" applyFill="1" applyBorder="1" applyAlignment="1" applyProtection="1">
      <alignment horizontal="center" vertical="center"/>
    </xf>
    <xf numFmtId="0" fontId="8" fillId="0" borderId="47" xfId="0" applyFont="1" applyBorder="1" applyAlignment="1" applyProtection="1">
      <alignment horizontal="center" vertical="center"/>
    </xf>
    <xf numFmtId="0" fontId="8" fillId="0" borderId="48" xfId="0" applyFont="1" applyBorder="1" applyAlignment="1" applyProtection="1">
      <alignment horizontal="center" vertical="center"/>
    </xf>
    <xf numFmtId="177" fontId="8" fillId="0" borderId="44" xfId="0" applyNumberFormat="1" applyFont="1" applyFill="1" applyBorder="1" applyAlignment="1" applyProtection="1">
      <alignment vertical="center"/>
    </xf>
    <xf numFmtId="178" fontId="8" fillId="0" borderId="49" xfId="0" applyNumberFormat="1" applyFont="1" applyFill="1" applyBorder="1" applyAlignment="1" applyProtection="1">
      <alignment horizontal="center" vertical="center"/>
    </xf>
    <xf numFmtId="178" fontId="8" fillId="3" borderId="47" xfId="0" applyNumberFormat="1" applyFont="1" applyFill="1" applyBorder="1" applyAlignment="1" applyProtection="1">
      <alignment horizontal="center" vertical="center"/>
    </xf>
    <xf numFmtId="178" fontId="8" fillId="3" borderId="50" xfId="0" applyNumberFormat="1" applyFont="1" applyFill="1" applyBorder="1" applyAlignment="1" applyProtection="1">
      <alignment horizontal="center" vertical="center"/>
    </xf>
    <xf numFmtId="0" fontId="8" fillId="0" borderId="46" xfId="3" applyFont="1" applyFill="1" applyBorder="1" applyAlignment="1" applyProtection="1">
      <alignment horizontal="center" vertical="center"/>
    </xf>
    <xf numFmtId="0" fontId="8" fillId="0" borderId="51" xfId="3" applyFont="1" applyFill="1" applyBorder="1" applyAlignment="1" applyProtection="1">
      <alignment horizontal="center" vertical="center"/>
    </xf>
    <xf numFmtId="0" fontId="8" fillId="0" borderId="49" xfId="3" applyFont="1" applyFill="1" applyBorder="1" applyAlignment="1" applyProtection="1">
      <alignment horizontal="center" vertical="center"/>
    </xf>
    <xf numFmtId="0" fontId="8" fillId="0" borderId="47" xfId="3" applyFont="1" applyFill="1" applyBorder="1" applyAlignment="1" applyProtection="1">
      <alignment horizontal="center" vertical="center"/>
    </xf>
    <xf numFmtId="0" fontId="8" fillId="0" borderId="50" xfId="3" applyFont="1" applyFill="1" applyBorder="1" applyAlignment="1" applyProtection="1">
      <alignment horizontal="center" vertical="center"/>
    </xf>
    <xf numFmtId="177" fontId="16" fillId="0" borderId="45" xfId="0" applyNumberFormat="1" applyFont="1" applyBorder="1" applyAlignment="1" applyProtection="1">
      <alignment vertical="center"/>
    </xf>
    <xf numFmtId="0" fontId="8" fillId="3" borderId="42" xfId="0" applyFont="1" applyFill="1" applyBorder="1" applyAlignment="1" applyProtection="1">
      <alignment horizontal="center" vertical="center"/>
    </xf>
    <xf numFmtId="0" fontId="8" fillId="0" borderId="52" xfId="0" applyFont="1" applyFill="1" applyBorder="1" applyAlignment="1" applyProtection="1">
      <alignment horizontal="center" vertical="center"/>
    </xf>
    <xf numFmtId="0" fontId="8" fillId="3" borderId="47" xfId="0" applyFont="1" applyFill="1" applyBorder="1" applyAlignment="1" applyProtection="1">
      <alignment horizontal="center" vertical="center"/>
    </xf>
    <xf numFmtId="0" fontId="8" fillId="3" borderId="48" xfId="0" applyFont="1" applyFill="1" applyBorder="1" applyAlignment="1" applyProtection="1">
      <alignment horizontal="center" vertical="center"/>
    </xf>
    <xf numFmtId="0" fontId="8" fillId="3" borderId="49" xfId="0" applyFont="1" applyFill="1" applyBorder="1" applyAlignment="1" applyProtection="1">
      <alignment horizontal="center" vertical="center"/>
    </xf>
    <xf numFmtId="0" fontId="8" fillId="3" borderId="50" xfId="0" applyFont="1" applyFill="1" applyBorder="1" applyAlignment="1" applyProtection="1">
      <alignment horizontal="center" vertical="center"/>
    </xf>
    <xf numFmtId="178" fontId="8" fillId="0" borderId="46" xfId="0" applyNumberFormat="1" applyFont="1" applyFill="1" applyBorder="1" applyAlignment="1" applyProtection="1">
      <alignment horizontal="center" vertical="center"/>
    </xf>
    <xf numFmtId="176" fontId="8" fillId="0" borderId="13" xfId="0" applyNumberFormat="1" applyFont="1" applyFill="1" applyBorder="1" applyAlignment="1" applyProtection="1">
      <alignment horizontal="distributed" vertical="center" shrinkToFit="1"/>
    </xf>
    <xf numFmtId="0" fontId="8" fillId="0" borderId="53" xfId="0" applyNumberFormat="1" applyFont="1" applyFill="1" applyBorder="1" applyAlignment="1" applyProtection="1">
      <alignment horizontal="center" vertical="center" shrinkToFit="1"/>
    </xf>
    <xf numFmtId="0" fontId="8" fillId="0" borderId="54" xfId="0" applyNumberFormat="1" applyFont="1" applyFill="1" applyBorder="1" applyAlignment="1" applyProtection="1">
      <alignment horizontal="center" vertical="center"/>
    </xf>
    <xf numFmtId="178" fontId="8" fillId="0" borderId="54" xfId="0" applyNumberFormat="1" applyFont="1" applyFill="1" applyBorder="1" applyAlignment="1" applyProtection="1">
      <alignment horizontal="center" vertical="center"/>
    </xf>
    <xf numFmtId="176" fontId="8" fillId="0" borderId="15" xfId="0" applyNumberFormat="1" applyFont="1" applyFill="1" applyBorder="1" applyAlignment="1" applyProtection="1">
      <alignment horizontal="center" vertical="center" shrinkToFit="1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0" fontId="8" fillId="3" borderId="23" xfId="3" applyFont="1" applyFill="1" applyBorder="1" applyAlignment="1" applyProtection="1">
      <alignment horizontal="center" vertical="center"/>
    </xf>
    <xf numFmtId="178" fontId="8" fillId="0" borderId="3" xfId="3" applyNumberFormat="1" applyFont="1" applyFill="1" applyBorder="1" applyAlignment="1" applyProtection="1">
      <alignment horizontal="center" vertical="center"/>
    </xf>
    <xf numFmtId="0" fontId="8" fillId="3" borderId="24" xfId="3" applyFont="1" applyFill="1" applyBorder="1" applyAlignment="1" applyProtection="1">
      <alignment horizontal="center" vertical="center"/>
    </xf>
    <xf numFmtId="0" fontId="8" fillId="0" borderId="23" xfId="3" applyFont="1" applyFill="1" applyBorder="1" applyAlignment="1" applyProtection="1">
      <alignment horizontal="center" vertical="center"/>
    </xf>
    <xf numFmtId="0" fontId="8" fillId="0" borderId="24" xfId="3" applyFont="1" applyFill="1" applyBorder="1" applyAlignment="1" applyProtection="1">
      <alignment horizontal="center" vertical="center"/>
    </xf>
    <xf numFmtId="177" fontId="16" fillId="0" borderId="15" xfId="0" applyNumberFormat="1" applyFont="1" applyFill="1" applyBorder="1" applyAlignment="1" applyProtection="1">
      <alignment vertical="center"/>
    </xf>
    <xf numFmtId="0" fontId="8" fillId="3" borderId="3" xfId="3" applyFont="1" applyFill="1" applyBorder="1" applyAlignment="1" applyProtection="1">
      <alignment horizontal="center" vertical="center"/>
    </xf>
    <xf numFmtId="0" fontId="8" fillId="3" borderId="2" xfId="3" applyFont="1" applyFill="1" applyBorder="1" applyAlignment="1" applyProtection="1">
      <alignment horizontal="center" vertical="center"/>
    </xf>
    <xf numFmtId="176" fontId="8" fillId="0" borderId="25" xfId="0" applyNumberFormat="1" applyFont="1" applyFill="1" applyBorder="1" applyAlignment="1" applyProtection="1">
      <alignment horizontal="distributed" vertical="center" shrinkToFit="1"/>
    </xf>
    <xf numFmtId="0" fontId="8" fillId="0" borderId="55" xfId="0" applyNumberFormat="1" applyFont="1" applyFill="1" applyBorder="1" applyAlignment="1" applyProtection="1">
      <alignment horizontal="center" vertical="center" shrinkToFit="1"/>
    </xf>
    <xf numFmtId="0" fontId="8" fillId="0" borderId="56" xfId="0" applyNumberFormat="1" applyFont="1" applyFill="1" applyBorder="1" applyAlignment="1" applyProtection="1">
      <alignment horizontal="center" vertical="center"/>
    </xf>
    <xf numFmtId="178" fontId="8" fillId="0" borderId="56" xfId="0" applyNumberFormat="1" applyFont="1" applyFill="1" applyBorder="1" applyAlignment="1" applyProtection="1">
      <alignment horizontal="center" vertical="center"/>
    </xf>
    <xf numFmtId="176" fontId="8" fillId="0" borderId="28" xfId="0" applyNumberFormat="1" applyFont="1" applyFill="1" applyBorder="1" applyAlignment="1" applyProtection="1">
      <alignment horizontal="center" vertical="center" shrinkToFit="1"/>
    </xf>
    <xf numFmtId="0" fontId="8" fillId="0" borderId="34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center" vertical="center"/>
    </xf>
    <xf numFmtId="0" fontId="8" fillId="3" borderId="33" xfId="3" applyFont="1" applyFill="1" applyBorder="1" applyAlignment="1" applyProtection="1">
      <alignment horizontal="center" vertical="center"/>
    </xf>
    <xf numFmtId="178" fontId="8" fillId="0" borderId="34" xfId="3" applyNumberFormat="1" applyFont="1" applyFill="1" applyBorder="1" applyAlignment="1" applyProtection="1">
      <alignment horizontal="center" vertical="center"/>
    </xf>
    <xf numFmtId="0" fontId="8" fillId="3" borderId="35" xfId="3" applyFont="1" applyFill="1" applyBorder="1" applyAlignment="1" applyProtection="1">
      <alignment horizontal="center" vertical="center"/>
    </xf>
    <xf numFmtId="177" fontId="16" fillId="0" borderId="28" xfId="0" applyNumberFormat="1" applyFont="1" applyFill="1" applyBorder="1" applyAlignment="1" applyProtection="1">
      <alignment vertical="center"/>
    </xf>
    <xf numFmtId="0" fontId="8" fillId="3" borderId="39" xfId="3" applyFont="1" applyFill="1" applyBorder="1" applyAlignment="1" applyProtection="1">
      <alignment horizontal="center" vertical="center"/>
    </xf>
    <xf numFmtId="0" fontId="8" fillId="3" borderId="34" xfId="3" applyFont="1" applyFill="1" applyBorder="1" applyAlignment="1" applyProtection="1">
      <alignment horizontal="center" vertical="center"/>
    </xf>
    <xf numFmtId="0" fontId="8" fillId="3" borderId="29" xfId="3" applyFont="1" applyFill="1" applyBorder="1" applyAlignment="1" applyProtection="1">
      <alignment horizontal="center" vertical="center"/>
    </xf>
    <xf numFmtId="176" fontId="8" fillId="0" borderId="42" xfId="0" applyNumberFormat="1" applyFont="1" applyFill="1" applyBorder="1" applyAlignment="1" applyProtection="1">
      <alignment horizontal="distributed" vertical="center" shrinkToFit="1"/>
    </xf>
    <xf numFmtId="0" fontId="8" fillId="0" borderId="43" xfId="0" applyNumberFormat="1" applyFont="1" applyFill="1" applyBorder="1" applyAlignment="1" applyProtection="1">
      <alignment horizontal="center" vertical="center" shrinkToFit="1"/>
    </xf>
    <xf numFmtId="0" fontId="8" fillId="0" borderId="57" xfId="0" applyNumberFormat="1" applyFont="1" applyFill="1" applyBorder="1" applyAlignment="1" applyProtection="1">
      <alignment horizontal="center" vertical="center"/>
    </xf>
    <xf numFmtId="178" fontId="8" fillId="0" borderId="57" xfId="0" applyNumberFormat="1" applyFont="1" applyFill="1" applyBorder="1" applyAlignment="1" applyProtection="1">
      <alignment horizontal="center" vertical="center"/>
    </xf>
    <xf numFmtId="176" fontId="8" fillId="0" borderId="45" xfId="0" applyNumberFormat="1" applyFont="1" applyFill="1" applyBorder="1" applyAlignment="1" applyProtection="1">
      <alignment horizontal="center" vertical="center" shrinkToFit="1"/>
    </xf>
    <xf numFmtId="0" fontId="8" fillId="0" borderId="47" xfId="0" applyFont="1" applyFill="1" applyBorder="1" applyAlignment="1" applyProtection="1">
      <alignment horizontal="center" vertical="center"/>
    </xf>
    <xf numFmtId="0" fontId="8" fillId="0" borderId="48" xfId="0" applyFont="1" applyFill="1" applyBorder="1" applyAlignment="1" applyProtection="1">
      <alignment horizontal="center" vertical="center"/>
    </xf>
    <xf numFmtId="0" fontId="8" fillId="3" borderId="49" xfId="3" applyFont="1" applyFill="1" applyBorder="1" applyAlignment="1" applyProtection="1">
      <alignment horizontal="center" vertical="center"/>
    </xf>
    <xf numFmtId="178" fontId="8" fillId="0" borderId="47" xfId="3" applyNumberFormat="1" applyFont="1" applyFill="1" applyBorder="1" applyAlignment="1" applyProtection="1">
      <alignment horizontal="center" vertical="center"/>
    </xf>
    <xf numFmtId="0" fontId="8" fillId="3" borderId="50" xfId="3" applyFont="1" applyFill="1" applyBorder="1" applyAlignment="1" applyProtection="1">
      <alignment horizontal="center" vertical="center"/>
    </xf>
    <xf numFmtId="177" fontId="16" fillId="0" borderId="45" xfId="0" applyNumberFormat="1" applyFont="1" applyFill="1" applyBorder="1" applyAlignment="1" applyProtection="1">
      <alignment vertical="center"/>
    </xf>
    <xf numFmtId="0" fontId="8" fillId="0" borderId="42" xfId="0" applyFont="1" applyFill="1" applyBorder="1" applyAlignment="1" applyProtection="1">
      <alignment horizontal="center" vertical="center"/>
    </xf>
    <xf numFmtId="0" fontId="8" fillId="3" borderId="52" xfId="0" applyFont="1" applyFill="1" applyBorder="1" applyAlignment="1" applyProtection="1">
      <alignment horizontal="center" vertical="center"/>
    </xf>
    <xf numFmtId="0" fontId="8" fillId="3" borderId="47" xfId="3" applyFont="1" applyFill="1" applyBorder="1" applyAlignment="1" applyProtection="1">
      <alignment horizontal="center" vertical="center"/>
    </xf>
    <xf numFmtId="0" fontId="8" fillId="3" borderId="46" xfId="3" applyFont="1" applyFill="1" applyBorder="1" applyAlignment="1" applyProtection="1">
      <alignment horizontal="center" vertical="center"/>
    </xf>
    <xf numFmtId="178" fontId="8" fillId="0" borderId="14" xfId="0" applyNumberFormat="1" applyFont="1" applyFill="1" applyBorder="1" applyAlignment="1" applyProtection="1">
      <alignment horizontal="center" vertical="center"/>
    </xf>
    <xf numFmtId="178" fontId="8" fillId="0" borderId="24" xfId="0" applyNumberFormat="1" applyFont="1" applyFill="1" applyBorder="1" applyAlignment="1" applyProtection="1">
      <alignment horizontal="center" vertical="center"/>
    </xf>
    <xf numFmtId="0" fontId="8" fillId="0" borderId="21" xfId="3" applyFont="1" applyFill="1" applyBorder="1" applyAlignment="1" applyProtection="1">
      <alignment horizontal="center" vertical="center"/>
    </xf>
    <xf numFmtId="0" fontId="8" fillId="0" borderId="25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178" fontId="8" fillId="0" borderId="27" xfId="0" applyNumberFormat="1" applyFont="1" applyFill="1" applyBorder="1" applyAlignment="1" applyProtection="1">
      <alignment horizontal="center" vertical="center"/>
    </xf>
    <xf numFmtId="178" fontId="8" fillId="0" borderId="35" xfId="0" applyNumberFormat="1" applyFont="1" applyFill="1" applyBorder="1" applyAlignment="1" applyProtection="1">
      <alignment horizontal="center" vertical="center"/>
    </xf>
    <xf numFmtId="0" fontId="8" fillId="0" borderId="38" xfId="3" applyFont="1" applyFill="1" applyBorder="1" applyAlignment="1" applyProtection="1">
      <alignment horizontal="center" vertical="center"/>
    </xf>
    <xf numFmtId="0" fontId="8" fillId="3" borderId="29" xfId="0" applyFont="1" applyFill="1" applyBorder="1" applyAlignment="1" applyProtection="1">
      <alignment horizontal="center" vertical="center"/>
    </xf>
    <xf numFmtId="0" fontId="8" fillId="0" borderId="33" xfId="0" applyFont="1" applyFill="1" applyBorder="1" applyAlignment="1" applyProtection="1">
      <alignment horizontal="center" vertical="center"/>
    </xf>
    <xf numFmtId="0" fontId="8" fillId="0" borderId="36" xfId="0" applyFont="1" applyFill="1" applyBorder="1" applyAlignment="1" applyProtection="1">
      <alignment horizontal="center" vertical="center"/>
    </xf>
    <xf numFmtId="178" fontId="8" fillId="0" borderId="44" xfId="0" applyNumberFormat="1" applyFont="1" applyFill="1" applyBorder="1" applyAlignment="1" applyProtection="1">
      <alignment horizontal="center" vertical="center"/>
    </xf>
    <xf numFmtId="178" fontId="8" fillId="0" borderId="50" xfId="0" applyNumberFormat="1" applyFont="1" applyFill="1" applyBorder="1" applyAlignment="1" applyProtection="1">
      <alignment horizontal="center" vertical="center"/>
    </xf>
    <xf numFmtId="0" fontId="8" fillId="0" borderId="52" xfId="3" applyFont="1" applyFill="1" applyBorder="1" applyAlignment="1" applyProtection="1">
      <alignment horizontal="center" vertical="center"/>
    </xf>
    <xf numFmtId="0" fontId="8" fillId="0" borderId="58" xfId="0" applyFont="1" applyFill="1" applyBorder="1" applyAlignment="1" applyProtection="1">
      <alignment horizontal="center" vertical="center"/>
    </xf>
    <xf numFmtId="0" fontId="8" fillId="3" borderId="59" xfId="0" applyFont="1" applyFill="1" applyBorder="1" applyAlignment="1" applyProtection="1">
      <alignment horizontal="center" vertical="center"/>
    </xf>
    <xf numFmtId="0" fontId="8" fillId="3" borderId="31" xfId="0" applyFont="1" applyFill="1" applyBorder="1" applyAlignment="1" applyProtection="1">
      <alignment horizontal="center" vertical="center"/>
    </xf>
    <xf numFmtId="0" fontId="8" fillId="3" borderId="46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176" fontId="8" fillId="0" borderId="60" xfId="0" applyNumberFormat="1" applyFont="1" applyFill="1" applyBorder="1" applyAlignment="1" applyProtection="1">
      <alignment horizontal="distributed" vertical="center"/>
    </xf>
    <xf numFmtId="0" fontId="8" fillId="0" borderId="61" xfId="0" applyFont="1" applyFill="1" applyBorder="1" applyAlignment="1" applyProtection="1">
      <alignment horizontal="center" vertical="center" shrinkToFit="1"/>
    </xf>
    <xf numFmtId="0" fontId="8" fillId="0" borderId="62" xfId="0" applyFont="1" applyFill="1" applyBorder="1" applyAlignment="1" applyProtection="1">
      <alignment horizontal="center" vertical="center"/>
    </xf>
    <xf numFmtId="0" fontId="8" fillId="0" borderId="63" xfId="0" applyFont="1" applyFill="1" applyBorder="1" applyAlignment="1" applyProtection="1">
      <alignment horizontal="center" vertical="center"/>
    </xf>
    <xf numFmtId="0" fontId="8" fillId="0" borderId="64" xfId="0" applyFont="1" applyFill="1" applyBorder="1" applyAlignment="1" applyProtection="1">
      <alignment horizontal="center" vertical="center"/>
    </xf>
    <xf numFmtId="0" fontId="8" fillId="3" borderId="65" xfId="0" applyFont="1" applyFill="1" applyBorder="1" applyAlignment="1" applyProtection="1">
      <alignment horizontal="center" vertical="center"/>
    </xf>
    <xf numFmtId="0" fontId="8" fillId="3" borderId="63" xfId="0" applyFont="1" applyFill="1" applyBorder="1" applyAlignment="1" applyProtection="1">
      <alignment horizontal="center" vertical="center"/>
    </xf>
    <xf numFmtId="178" fontId="8" fillId="0" borderId="66" xfId="0" applyNumberFormat="1" applyFont="1" applyFill="1" applyBorder="1" applyAlignment="1" applyProtection="1">
      <alignment horizontal="center" vertical="center"/>
    </xf>
    <xf numFmtId="176" fontId="8" fillId="0" borderId="25" xfId="0" applyNumberFormat="1" applyFont="1" applyFill="1" applyBorder="1" applyAlignment="1" applyProtection="1">
      <alignment horizontal="distributed" vertical="center"/>
    </xf>
    <xf numFmtId="176" fontId="8" fillId="0" borderId="67" xfId="0" applyNumberFormat="1" applyFont="1" applyFill="1" applyBorder="1" applyAlignment="1" applyProtection="1">
      <alignment horizontal="distributed" vertical="center" shrinkToFit="1"/>
    </xf>
    <xf numFmtId="176" fontId="8" fillId="0" borderId="68" xfId="0" applyNumberFormat="1" applyFont="1" applyFill="1" applyBorder="1" applyAlignment="1" applyProtection="1">
      <alignment horizontal="distributed" vertical="center" shrinkToFit="1"/>
    </xf>
    <xf numFmtId="0" fontId="8" fillId="0" borderId="51" xfId="0" applyFont="1" applyFill="1" applyBorder="1" applyAlignment="1" applyProtection="1">
      <alignment horizontal="center" vertical="center"/>
    </xf>
    <xf numFmtId="0" fontId="8" fillId="0" borderId="69" xfId="0" applyFont="1" applyFill="1" applyBorder="1" applyAlignment="1" applyProtection="1">
      <alignment horizontal="center" vertical="center"/>
    </xf>
    <xf numFmtId="0" fontId="8" fillId="0" borderId="30" xfId="0" applyFont="1" applyFill="1" applyBorder="1" applyAlignment="1" applyProtection="1">
      <alignment horizontal="center" vertical="center"/>
    </xf>
    <xf numFmtId="0" fontId="8" fillId="0" borderId="31" xfId="0" applyFont="1" applyFill="1" applyBorder="1" applyAlignment="1" applyProtection="1">
      <alignment horizontal="center" vertical="center"/>
    </xf>
    <xf numFmtId="177" fontId="8" fillId="0" borderId="70" xfId="0" applyNumberFormat="1" applyFont="1" applyFill="1" applyBorder="1" applyAlignment="1" applyProtection="1">
      <alignment vertical="center"/>
    </xf>
    <xf numFmtId="178" fontId="8" fillId="0" borderId="41" xfId="0" applyNumberFormat="1" applyFont="1" applyFill="1" applyBorder="1" applyAlignment="1" applyProtection="1">
      <alignment horizontal="center" vertical="center"/>
    </xf>
    <xf numFmtId="177" fontId="16" fillId="0" borderId="71" xfId="0" applyNumberFormat="1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35" xfId="0" applyFont="1" applyFill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176" fontId="8" fillId="0" borderId="72" xfId="0" applyNumberFormat="1" applyFont="1" applyFill="1" applyBorder="1" applyAlignment="1" applyProtection="1">
      <alignment horizontal="distributed" vertical="center" shrinkToFit="1"/>
    </xf>
    <xf numFmtId="178" fontId="8" fillId="0" borderId="74" xfId="0" applyNumberFormat="1" applyFont="1" applyFill="1" applyBorder="1" applyAlignment="1" applyProtection="1">
      <alignment horizontal="center" vertical="center"/>
    </xf>
    <xf numFmtId="0" fontId="8" fillId="0" borderId="75" xfId="0" applyFont="1" applyFill="1" applyBorder="1" applyAlignment="1" applyProtection="1">
      <alignment horizontal="center" vertical="center" shrinkToFit="1"/>
    </xf>
    <xf numFmtId="0" fontId="8" fillId="0" borderId="76" xfId="0" applyFont="1" applyFill="1" applyBorder="1" applyAlignment="1" applyProtection="1">
      <alignment horizontal="center" vertical="center"/>
    </xf>
    <xf numFmtId="177" fontId="8" fillId="0" borderId="74" xfId="0" applyNumberFormat="1" applyFont="1" applyFill="1" applyBorder="1" applyAlignment="1" applyProtection="1">
      <alignment vertical="center"/>
    </xf>
    <xf numFmtId="0" fontId="8" fillId="3" borderId="73" xfId="0" applyFont="1" applyFill="1" applyBorder="1" applyAlignment="1" applyProtection="1">
      <alignment horizontal="center" vertical="center"/>
    </xf>
    <xf numFmtId="0" fontId="8" fillId="3" borderId="77" xfId="0" applyFont="1" applyFill="1" applyBorder="1" applyAlignment="1" applyProtection="1">
      <alignment horizontal="center" vertical="center"/>
    </xf>
    <xf numFmtId="178" fontId="8" fillId="0" borderId="78" xfId="0" applyNumberFormat="1" applyFont="1" applyFill="1" applyBorder="1" applyAlignment="1" applyProtection="1">
      <alignment horizontal="center" vertical="center"/>
    </xf>
    <xf numFmtId="0" fontId="8" fillId="0" borderId="73" xfId="3" applyFont="1" applyFill="1" applyBorder="1" applyAlignment="1" applyProtection="1">
      <alignment horizontal="center" vertical="center"/>
    </xf>
    <xf numFmtId="0" fontId="8" fillId="0" borderId="78" xfId="3" applyFont="1" applyFill="1" applyBorder="1" applyAlignment="1" applyProtection="1">
      <alignment horizontal="center" vertical="center"/>
    </xf>
    <xf numFmtId="177" fontId="16" fillId="0" borderId="75" xfId="0" applyNumberFormat="1" applyFont="1" applyFill="1" applyBorder="1" applyAlignment="1" applyProtection="1">
      <alignment vertical="center"/>
    </xf>
    <xf numFmtId="0" fontId="8" fillId="3" borderId="79" xfId="0" applyFont="1" applyFill="1" applyBorder="1" applyAlignment="1" applyProtection="1">
      <alignment horizontal="center" vertical="center"/>
    </xf>
    <xf numFmtId="0" fontId="8" fillId="3" borderId="78" xfId="0" applyFont="1" applyFill="1" applyBorder="1" applyAlignment="1" applyProtection="1">
      <alignment horizontal="center" vertical="center"/>
    </xf>
    <xf numFmtId="0" fontId="8" fillId="3" borderId="81" xfId="0" applyFont="1" applyFill="1" applyBorder="1" applyAlignment="1" applyProtection="1">
      <alignment horizontal="center" vertical="center"/>
    </xf>
    <xf numFmtId="0" fontId="8" fillId="2" borderId="0" xfId="0" applyFont="1" applyFill="1" applyBorder="1" applyProtection="1">
      <alignment vertical="center"/>
    </xf>
    <xf numFmtId="0" fontId="8" fillId="0" borderId="0" xfId="0" applyFont="1" applyFill="1" applyBorder="1" applyProtection="1">
      <alignment vertical="center"/>
    </xf>
    <xf numFmtId="0" fontId="8" fillId="0" borderId="0" xfId="0" applyFont="1" applyFill="1" applyBorder="1" applyAlignment="1" applyProtection="1">
      <alignment horizontal="center" vertical="center" textRotation="255"/>
    </xf>
    <xf numFmtId="176" fontId="8" fillId="0" borderId="0" xfId="0" applyNumberFormat="1" applyFont="1" applyFill="1" applyBorder="1" applyAlignment="1" applyProtection="1">
      <alignment horizontal="center" vertical="center" shrinkToFit="1"/>
    </xf>
    <xf numFmtId="0" fontId="8" fillId="0" borderId="0" xfId="3" applyFont="1" applyFill="1" applyBorder="1" applyAlignment="1" applyProtection="1">
      <alignment vertical="center" wrapText="1"/>
    </xf>
    <xf numFmtId="0" fontId="8" fillId="0" borderId="0" xfId="0" applyNumberFormat="1" applyFont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vertical="center"/>
    </xf>
    <xf numFmtId="0" fontId="8" fillId="0" borderId="0" xfId="0" applyFont="1" applyProtection="1">
      <alignment vertical="center"/>
    </xf>
    <xf numFmtId="178" fontId="8" fillId="0" borderId="82" xfId="3" applyNumberFormat="1" applyFont="1" applyFill="1" applyBorder="1" applyAlignment="1" applyProtection="1">
      <alignment horizontal="center" vertical="center"/>
    </xf>
    <xf numFmtId="178" fontId="8" fillId="0" borderId="83" xfId="3" applyNumberFormat="1" applyFont="1" applyFill="1" applyBorder="1" applyAlignment="1" applyProtection="1">
      <alignment horizontal="center" vertical="center"/>
    </xf>
    <xf numFmtId="178" fontId="8" fillId="0" borderId="84" xfId="3" applyNumberFormat="1" applyFont="1" applyFill="1" applyBorder="1" applyAlignment="1" applyProtection="1">
      <alignment horizontal="center" vertical="center"/>
    </xf>
    <xf numFmtId="178" fontId="8" fillId="0" borderId="85" xfId="3" applyNumberFormat="1" applyFont="1" applyFill="1" applyBorder="1" applyAlignment="1" applyProtection="1">
      <alignment horizontal="center" vertical="center"/>
    </xf>
    <xf numFmtId="178" fontId="8" fillId="0" borderId="86" xfId="3" applyNumberFormat="1" applyFont="1" applyFill="1" applyBorder="1" applyAlignment="1" applyProtection="1">
      <alignment horizontal="center" vertical="center"/>
    </xf>
    <xf numFmtId="178" fontId="8" fillId="0" borderId="87" xfId="3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distributed" vertical="center" shrinkToFit="1"/>
    </xf>
    <xf numFmtId="0" fontId="8" fillId="0" borderId="0" xfId="0" applyFont="1" applyFill="1" applyAlignment="1" applyProtection="1">
      <alignment horizontal="distributed" vertical="center"/>
    </xf>
    <xf numFmtId="0" fontId="9" fillId="2" borderId="0" xfId="3" applyFont="1" applyFill="1" applyAlignment="1" applyProtection="1">
      <alignment horizontal="center" vertical="center"/>
    </xf>
    <xf numFmtId="49" fontId="9" fillId="2" borderId="0" xfId="3" applyNumberFormat="1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8" fillId="0" borderId="0" xfId="3" applyFont="1" applyFill="1" applyAlignment="1" applyProtection="1">
      <alignment vertical="center"/>
    </xf>
    <xf numFmtId="0" fontId="8" fillId="0" borderId="88" xfId="0" applyFont="1" applyFill="1" applyBorder="1" applyProtection="1">
      <alignment vertical="center"/>
    </xf>
    <xf numFmtId="0" fontId="16" fillId="0" borderId="89" xfId="3" applyFont="1" applyFill="1" applyBorder="1" applyAlignment="1" applyProtection="1">
      <alignment horizontal="center" vertical="center" textRotation="255" wrapText="1"/>
    </xf>
    <xf numFmtId="0" fontId="8" fillId="0" borderId="23" xfId="0" applyFont="1" applyFill="1" applyBorder="1" applyAlignment="1" applyProtection="1">
      <alignment horizontal="center" vertical="top" textRotation="255" wrapText="1"/>
    </xf>
    <xf numFmtId="0" fontId="8" fillId="0" borderId="3" xfId="0" applyFont="1" applyFill="1" applyBorder="1" applyAlignment="1" applyProtection="1">
      <alignment horizontal="center" vertical="top" textRotation="255" wrapText="1"/>
    </xf>
    <xf numFmtId="0" fontId="8" fillId="0" borderId="24" xfId="0" applyFont="1" applyFill="1" applyBorder="1" applyAlignment="1" applyProtection="1">
      <alignment horizontal="center" vertical="top" textRotation="255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12" fillId="2" borderId="0" xfId="3" applyFont="1" applyFill="1" applyAlignment="1" applyProtection="1">
      <alignment vertical="center"/>
    </xf>
    <xf numFmtId="0" fontId="8" fillId="0" borderId="21" xfId="3" applyFont="1" applyFill="1" applyBorder="1" applyAlignment="1" applyProtection="1">
      <alignment horizontal="center" vertical="center" shrinkToFit="1"/>
    </xf>
    <xf numFmtId="0" fontId="8" fillId="0" borderId="60" xfId="3" applyFont="1" applyFill="1" applyBorder="1" applyAlignment="1" applyProtection="1">
      <alignment horizontal="distributed" vertical="center"/>
    </xf>
    <xf numFmtId="0" fontId="8" fillId="0" borderId="90" xfId="3" applyFont="1" applyFill="1" applyBorder="1" applyAlignment="1" applyProtection="1">
      <alignment horizontal="center" vertical="center"/>
    </xf>
    <xf numFmtId="0" fontId="8" fillId="0" borderId="65" xfId="3" applyFont="1" applyFill="1" applyBorder="1" applyAlignment="1" applyProtection="1">
      <alignment horizontal="center" vertical="center"/>
    </xf>
    <xf numFmtId="0" fontId="8" fillId="0" borderId="91" xfId="3" applyFont="1" applyFill="1" applyBorder="1" applyAlignment="1" applyProtection="1">
      <alignment horizontal="center" vertical="center"/>
    </xf>
    <xf numFmtId="178" fontId="8" fillId="0" borderId="90" xfId="3" applyNumberFormat="1" applyFont="1" applyFill="1" applyBorder="1" applyAlignment="1" applyProtection="1">
      <alignment horizontal="center" vertical="center"/>
    </xf>
    <xf numFmtId="0" fontId="8" fillId="0" borderId="61" xfId="3" applyFont="1" applyFill="1" applyBorder="1" applyAlignment="1" applyProtection="1">
      <alignment horizontal="center" vertical="center" shrinkToFit="1"/>
    </xf>
    <xf numFmtId="177" fontId="8" fillId="0" borderId="92" xfId="3" applyNumberFormat="1" applyFont="1" applyFill="1" applyBorder="1" applyAlignment="1" applyProtection="1">
      <alignment vertical="center"/>
    </xf>
    <xf numFmtId="0" fontId="8" fillId="3" borderId="17" xfId="0" applyFont="1" applyFill="1" applyBorder="1" applyAlignment="1" applyProtection="1">
      <alignment horizontal="center" vertical="center"/>
    </xf>
    <xf numFmtId="49" fontId="8" fillId="3" borderId="20" xfId="0" applyNumberFormat="1" applyFont="1" applyFill="1" applyBorder="1" applyAlignment="1" applyProtection="1">
      <alignment horizontal="center" vertical="center"/>
    </xf>
    <xf numFmtId="0" fontId="8" fillId="0" borderId="89" xfId="0" applyFont="1" applyFill="1" applyBorder="1" applyAlignment="1" applyProtection="1">
      <alignment horizontal="center" vertical="center"/>
    </xf>
    <xf numFmtId="177" fontId="16" fillId="0" borderId="93" xfId="3" applyNumberFormat="1" applyFont="1" applyFill="1" applyBorder="1" applyAlignment="1" applyProtection="1">
      <alignment vertical="center"/>
    </xf>
    <xf numFmtId="0" fontId="8" fillId="0" borderId="94" xfId="0" applyFont="1" applyFill="1" applyBorder="1" applyAlignment="1" applyProtection="1">
      <alignment horizontal="center" vertical="center"/>
    </xf>
    <xf numFmtId="0" fontId="8" fillId="3" borderId="95" xfId="0" applyFont="1" applyFill="1" applyBorder="1" applyAlignment="1" applyProtection="1">
      <alignment horizontal="center" vertical="center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178" fontId="8" fillId="0" borderId="96" xfId="0" applyNumberFormat="1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12" fillId="0" borderId="0" xfId="3" applyFont="1" applyFill="1" applyAlignment="1" applyProtection="1">
      <alignment vertical="center"/>
    </xf>
    <xf numFmtId="0" fontId="8" fillId="0" borderId="38" xfId="3" applyFont="1" applyFill="1" applyBorder="1" applyAlignment="1" applyProtection="1">
      <alignment horizontal="center" vertical="center" shrinkToFit="1"/>
    </xf>
    <xf numFmtId="0" fontId="8" fillId="0" borderId="25" xfId="3" applyFont="1" applyFill="1" applyBorder="1" applyAlignment="1" applyProtection="1">
      <alignment horizontal="distributed" vertical="center"/>
    </xf>
    <xf numFmtId="0" fontId="8" fillId="0" borderId="27" xfId="3" applyFont="1" applyFill="1" applyBorder="1" applyAlignment="1" applyProtection="1">
      <alignment horizontal="center" vertical="center"/>
    </xf>
    <xf numFmtId="178" fontId="8" fillId="0" borderId="27" xfId="3" applyNumberFormat="1" applyFont="1" applyFill="1" applyBorder="1" applyAlignment="1" applyProtection="1">
      <alignment horizontal="center" vertical="center"/>
    </xf>
    <xf numFmtId="0" fontId="8" fillId="0" borderId="28" xfId="3" applyFont="1" applyFill="1" applyBorder="1" applyAlignment="1" applyProtection="1">
      <alignment horizontal="center" vertical="center" shrinkToFit="1"/>
    </xf>
    <xf numFmtId="0" fontId="8" fillId="0" borderId="36" xfId="3" applyFont="1" applyFill="1" applyBorder="1" applyAlignment="1" applyProtection="1">
      <alignment horizontal="left" vertical="center"/>
    </xf>
    <xf numFmtId="177" fontId="8" fillId="0" borderId="27" xfId="3" applyNumberFormat="1" applyFont="1" applyFill="1" applyBorder="1" applyAlignment="1" applyProtection="1">
      <alignment vertical="center"/>
    </xf>
    <xf numFmtId="49" fontId="8" fillId="3" borderId="35" xfId="0" applyNumberFormat="1" applyFont="1" applyFill="1" applyBorder="1" applyAlignment="1" applyProtection="1">
      <alignment horizontal="center" vertical="center"/>
    </xf>
    <xf numFmtId="177" fontId="16" fillId="0" borderId="28" xfId="3" applyNumberFormat="1" applyFont="1" applyFill="1" applyBorder="1" applyAlignment="1" applyProtection="1">
      <alignment vertical="center"/>
    </xf>
    <xf numFmtId="0" fontId="8" fillId="3" borderId="38" xfId="0" applyFont="1" applyFill="1" applyBorder="1" applyAlignment="1" applyProtection="1">
      <alignment vertical="center"/>
    </xf>
    <xf numFmtId="178" fontId="8" fillId="0" borderId="97" xfId="0" applyNumberFormat="1" applyFont="1" applyFill="1" applyBorder="1" applyAlignment="1" applyProtection="1">
      <alignment horizontal="center" vertical="center"/>
    </xf>
    <xf numFmtId="178" fontId="8" fillId="0" borderId="33" xfId="0" applyNumberFormat="1" applyFont="1" applyFill="1" applyBorder="1" applyAlignment="1" applyProtection="1">
      <alignment horizontal="center" vertical="center" wrapText="1"/>
    </xf>
    <xf numFmtId="0" fontId="8" fillId="0" borderId="89" xfId="0" applyFont="1" applyFill="1" applyBorder="1" applyAlignment="1" applyProtection="1">
      <alignment horizontal="center" vertical="center" wrapText="1"/>
    </xf>
    <xf numFmtId="178" fontId="8" fillId="0" borderId="97" xfId="0" applyNumberFormat="1" applyFont="1" applyFill="1" applyBorder="1" applyAlignment="1" applyProtection="1">
      <alignment horizontal="center" vertical="center" wrapText="1"/>
    </xf>
    <xf numFmtId="177" fontId="8" fillId="0" borderId="90" xfId="3" applyNumberFormat="1" applyFont="1" applyFill="1" applyBorder="1" applyAlignment="1" applyProtection="1">
      <alignment vertical="center"/>
    </xf>
    <xf numFmtId="177" fontId="16" fillId="0" borderId="61" xfId="3" applyNumberFormat="1" applyFont="1" applyFill="1" applyBorder="1" applyAlignment="1" applyProtection="1">
      <alignment vertical="center"/>
    </xf>
    <xf numFmtId="0" fontId="8" fillId="0" borderId="59" xfId="3" applyFont="1" applyFill="1" applyBorder="1" applyAlignment="1" applyProtection="1">
      <alignment horizontal="center" vertical="center" shrinkToFit="1"/>
    </xf>
    <xf numFmtId="0" fontId="8" fillId="0" borderId="42" xfId="3" applyFont="1" applyFill="1" applyBorder="1" applyAlignment="1" applyProtection="1">
      <alignment horizontal="distributed" vertical="center"/>
    </xf>
    <xf numFmtId="0" fontId="8" fillId="0" borderId="44" xfId="3" applyFont="1" applyFill="1" applyBorder="1" applyAlignment="1" applyProtection="1">
      <alignment horizontal="center" vertical="center"/>
    </xf>
    <xf numFmtId="178" fontId="8" fillId="0" borderId="44" xfId="3" applyNumberFormat="1" applyFont="1" applyFill="1" applyBorder="1" applyAlignment="1" applyProtection="1">
      <alignment horizontal="center" vertical="center"/>
    </xf>
    <xf numFmtId="0" fontId="8" fillId="0" borderId="45" xfId="3" applyFont="1" applyFill="1" applyBorder="1" applyAlignment="1" applyProtection="1">
      <alignment horizontal="center" vertical="center" shrinkToFit="1"/>
    </xf>
    <xf numFmtId="0" fontId="8" fillId="0" borderId="51" xfId="3" applyFont="1" applyFill="1" applyBorder="1" applyAlignment="1" applyProtection="1">
      <alignment horizontal="left" vertical="center"/>
    </xf>
    <xf numFmtId="177" fontId="8" fillId="0" borderId="44" xfId="3" applyNumberFormat="1" applyFont="1" applyFill="1" applyBorder="1" applyAlignment="1" applyProtection="1">
      <alignment vertical="center"/>
    </xf>
    <xf numFmtId="49" fontId="8" fillId="3" borderId="50" xfId="0" applyNumberFormat="1" applyFont="1" applyFill="1" applyBorder="1" applyAlignment="1" applyProtection="1">
      <alignment horizontal="center" vertical="center"/>
    </xf>
    <xf numFmtId="177" fontId="16" fillId="0" borderId="45" xfId="3" applyNumberFormat="1" applyFont="1" applyFill="1" applyBorder="1" applyAlignment="1" applyProtection="1">
      <alignment vertical="center"/>
    </xf>
    <xf numFmtId="178" fontId="8" fillId="0" borderId="98" xfId="0" applyNumberFormat="1" applyFont="1" applyFill="1" applyBorder="1" applyAlignment="1" applyProtection="1">
      <alignment horizontal="center" vertical="center"/>
    </xf>
    <xf numFmtId="0" fontId="8" fillId="0" borderId="49" xfId="0" applyFont="1" applyFill="1" applyBorder="1" applyAlignment="1" applyProtection="1">
      <alignment horizontal="center" vertical="center"/>
    </xf>
    <xf numFmtId="0" fontId="8" fillId="0" borderId="62" xfId="3" applyFont="1" applyFill="1" applyBorder="1" applyAlignment="1" applyProtection="1">
      <alignment horizontal="center" vertical="center"/>
    </xf>
    <xf numFmtId="177" fontId="8" fillId="0" borderId="70" xfId="3" applyNumberFormat="1" applyFont="1" applyFill="1" applyBorder="1" applyAlignment="1" applyProtection="1">
      <alignment vertical="center"/>
    </xf>
    <xf numFmtId="178" fontId="8" fillId="0" borderId="3" xfId="0" applyNumberFormat="1" applyFont="1" applyFill="1" applyBorder="1" applyAlignment="1" applyProtection="1">
      <alignment horizontal="center" vertical="center"/>
    </xf>
    <xf numFmtId="49" fontId="8" fillId="3" borderId="24" xfId="0" applyNumberFormat="1" applyFont="1" applyFill="1" applyBorder="1" applyAlignment="1" applyProtection="1">
      <alignment horizontal="center" vertical="center"/>
    </xf>
    <xf numFmtId="177" fontId="16" fillId="0" borderId="71" xfId="3" applyNumberFormat="1" applyFont="1" applyFill="1" applyBorder="1" applyAlignment="1" applyProtection="1">
      <alignment vertical="center"/>
    </xf>
    <xf numFmtId="0" fontId="8" fillId="0" borderId="24" xfId="0" applyFont="1" applyFill="1" applyBorder="1" applyAlignment="1" applyProtection="1">
      <alignment horizontal="center" vertical="center"/>
    </xf>
    <xf numFmtId="0" fontId="8" fillId="0" borderId="52" xfId="3" applyFont="1" applyFill="1" applyBorder="1" applyAlignment="1" applyProtection="1">
      <alignment horizontal="center" vertical="center" shrinkToFit="1"/>
    </xf>
    <xf numFmtId="0" fontId="8" fillId="0" borderId="99" xfId="3" applyFont="1" applyFill="1" applyBorder="1" applyAlignment="1" applyProtection="1">
      <alignment horizontal="center" vertical="center"/>
    </xf>
    <xf numFmtId="0" fontId="8" fillId="0" borderId="13" xfId="3" applyFont="1" applyFill="1" applyBorder="1" applyAlignment="1" applyProtection="1">
      <alignment horizontal="distributed" vertical="center"/>
    </xf>
    <xf numFmtId="0" fontId="8" fillId="0" borderId="14" xfId="3" applyFont="1" applyFill="1" applyBorder="1" applyAlignment="1" applyProtection="1">
      <alignment horizontal="center" vertical="center"/>
    </xf>
    <xf numFmtId="178" fontId="8" fillId="0" borderId="14" xfId="3" applyNumberFormat="1" applyFont="1" applyFill="1" applyBorder="1" applyAlignment="1" applyProtection="1">
      <alignment horizontal="center" vertical="center"/>
    </xf>
    <xf numFmtId="0" fontId="8" fillId="0" borderId="15" xfId="3" applyFont="1" applyFill="1" applyBorder="1" applyAlignment="1" applyProtection="1">
      <alignment horizontal="center" vertical="center" shrinkToFit="1"/>
    </xf>
    <xf numFmtId="0" fontId="8" fillId="0" borderId="100" xfId="3" applyFont="1" applyFill="1" applyBorder="1" applyAlignment="1" applyProtection="1">
      <alignment horizontal="center" vertical="center"/>
    </xf>
    <xf numFmtId="0" fontId="8" fillId="0" borderId="63" xfId="3" applyFont="1" applyFill="1" applyBorder="1" applyAlignment="1" applyProtection="1">
      <alignment horizontal="center" vertical="center"/>
    </xf>
    <xf numFmtId="49" fontId="8" fillId="3" borderId="24" xfId="3" applyNumberFormat="1" applyFont="1" applyFill="1" applyBorder="1" applyAlignment="1" applyProtection="1">
      <alignment horizontal="center" vertical="center"/>
    </xf>
    <xf numFmtId="0" fontId="8" fillId="0" borderId="89" xfId="3" applyFont="1" applyFill="1" applyBorder="1" applyAlignment="1" applyProtection="1">
      <alignment horizontal="center" vertical="center"/>
    </xf>
    <xf numFmtId="178" fontId="8" fillId="0" borderId="34" xfId="0" applyNumberFormat="1" applyFont="1" applyFill="1" applyBorder="1" applyAlignment="1" applyProtection="1">
      <alignment horizontal="center" vertical="center"/>
    </xf>
    <xf numFmtId="49" fontId="8" fillId="3" borderId="35" xfId="3" applyNumberFormat="1" applyFont="1" applyFill="1" applyBorder="1" applyAlignment="1" applyProtection="1">
      <alignment horizontal="center" vertical="center"/>
    </xf>
    <xf numFmtId="177" fontId="8" fillId="0" borderId="32" xfId="3" applyNumberFormat="1" applyFont="1" applyFill="1" applyBorder="1" applyAlignment="1" applyProtection="1">
      <alignment vertical="center"/>
    </xf>
    <xf numFmtId="177" fontId="16" fillId="0" borderId="37" xfId="3" applyNumberFormat="1" applyFont="1" applyFill="1" applyBorder="1" applyAlignment="1" applyProtection="1">
      <alignment vertical="center"/>
    </xf>
    <xf numFmtId="178" fontId="8" fillId="0" borderId="47" xfId="0" applyNumberFormat="1" applyFont="1" applyFill="1" applyBorder="1" applyAlignment="1" applyProtection="1">
      <alignment horizontal="center" vertical="center"/>
    </xf>
    <xf numFmtId="49" fontId="8" fillId="3" borderId="50" xfId="3" applyNumberFormat="1" applyFont="1" applyFill="1" applyBorder="1" applyAlignment="1" applyProtection="1">
      <alignment horizontal="center" vertical="center"/>
    </xf>
    <xf numFmtId="0" fontId="8" fillId="0" borderId="101" xfId="3" applyFont="1" applyFill="1" applyBorder="1" applyAlignment="1" applyProtection="1">
      <alignment horizontal="center" vertical="center"/>
    </xf>
    <xf numFmtId="0" fontId="8" fillId="0" borderId="22" xfId="3" applyFont="1" applyFill="1" applyBorder="1" applyAlignment="1" applyProtection="1">
      <alignment horizontal="center" vertical="center"/>
    </xf>
    <xf numFmtId="179" fontId="8" fillId="0" borderId="24" xfId="1" applyNumberFormat="1" applyFont="1" applyFill="1" applyBorder="1" applyAlignment="1" applyProtection="1">
      <alignment horizontal="center" vertical="center"/>
    </xf>
    <xf numFmtId="0" fontId="8" fillId="0" borderId="66" xfId="3" applyFont="1" applyFill="1" applyBorder="1" applyAlignment="1" applyProtection="1">
      <alignment horizontal="center" vertical="center"/>
    </xf>
    <xf numFmtId="0" fontId="8" fillId="0" borderId="102" xfId="3" applyFont="1" applyFill="1" applyBorder="1" applyAlignment="1" applyProtection="1">
      <alignment horizontal="center" vertical="center"/>
    </xf>
    <xf numFmtId="0" fontId="8" fillId="0" borderId="39" xfId="3" applyFont="1" applyFill="1" applyBorder="1" applyAlignment="1" applyProtection="1">
      <alignment horizontal="center" vertical="center"/>
    </xf>
    <xf numFmtId="0" fontId="8" fillId="0" borderId="34" xfId="3" applyFont="1" applyFill="1" applyBorder="1" applyAlignment="1" applyProtection="1">
      <alignment vertical="center"/>
    </xf>
    <xf numFmtId="179" fontId="8" fillId="0" borderId="35" xfId="1" applyNumberFormat="1" applyFont="1" applyFill="1" applyBorder="1" applyAlignment="1" applyProtection="1">
      <alignment horizontal="center" vertical="center"/>
    </xf>
    <xf numFmtId="0" fontId="8" fillId="0" borderId="103" xfId="3" applyFont="1" applyFill="1" applyBorder="1" applyAlignment="1" applyProtection="1">
      <alignment horizontal="center" vertical="center"/>
    </xf>
    <xf numFmtId="179" fontId="8" fillId="0" borderId="50" xfId="1" applyNumberFormat="1" applyFont="1" applyFill="1" applyBorder="1" applyAlignment="1" applyProtection="1">
      <alignment horizontal="center" vertical="center"/>
    </xf>
    <xf numFmtId="0" fontId="8" fillId="0" borderId="104" xfId="3" applyFont="1" applyFill="1" applyBorder="1" applyAlignment="1" applyProtection="1">
      <alignment horizontal="center" vertical="center"/>
    </xf>
    <xf numFmtId="0" fontId="8" fillId="0" borderId="105" xfId="3" applyFont="1" applyFill="1" applyBorder="1" applyAlignment="1" applyProtection="1">
      <alignment horizontal="center" vertical="center"/>
    </xf>
    <xf numFmtId="0" fontId="8" fillId="0" borderId="40" xfId="3" applyFont="1" applyFill="1" applyBorder="1" applyAlignment="1" applyProtection="1">
      <alignment horizontal="center" vertical="center"/>
    </xf>
    <xf numFmtId="0" fontId="8" fillId="0" borderId="30" xfId="3" applyFont="1" applyFill="1" applyBorder="1" applyAlignment="1" applyProtection="1">
      <alignment horizontal="center" vertical="center"/>
    </xf>
    <xf numFmtId="0" fontId="8" fillId="0" borderId="41" xfId="3" applyFont="1" applyFill="1" applyBorder="1" applyAlignment="1" applyProtection="1">
      <alignment horizontal="center" vertical="center"/>
    </xf>
    <xf numFmtId="0" fontId="8" fillId="3" borderId="104" xfId="0" applyFont="1" applyFill="1" applyBorder="1" applyAlignment="1" applyProtection="1">
      <alignment horizontal="center" vertical="center"/>
    </xf>
    <xf numFmtId="179" fontId="8" fillId="0" borderId="41" xfId="1" applyNumberFormat="1" applyFont="1" applyFill="1" applyBorder="1" applyAlignment="1" applyProtection="1">
      <alignment horizontal="center" vertical="center"/>
    </xf>
    <xf numFmtId="0" fontId="8" fillId="0" borderId="23" xfId="3" applyFont="1" applyFill="1" applyBorder="1" applyAlignment="1" applyProtection="1">
      <alignment horizontal="center" vertical="center" shrinkToFit="1"/>
    </xf>
    <xf numFmtId="177" fontId="8" fillId="0" borderId="14" xfId="3" applyNumberFormat="1" applyFont="1" applyFill="1" applyBorder="1" applyAlignment="1" applyProtection="1">
      <alignment vertical="center"/>
    </xf>
    <xf numFmtId="177" fontId="16" fillId="0" borderId="15" xfId="3" applyNumberFormat="1" applyFont="1" applyFill="1" applyBorder="1" applyAlignment="1" applyProtection="1">
      <alignment vertical="center"/>
    </xf>
    <xf numFmtId="0" fontId="8" fillId="0" borderId="33" xfId="3" applyFont="1" applyFill="1" applyBorder="1" applyAlignment="1" applyProtection="1">
      <alignment horizontal="center" vertical="center" shrinkToFit="1"/>
    </xf>
    <xf numFmtId="0" fontId="8" fillId="0" borderId="49" xfId="3" applyFont="1" applyFill="1" applyBorder="1" applyAlignment="1" applyProtection="1">
      <alignment horizontal="center" vertical="center" shrinkToFit="1"/>
    </xf>
    <xf numFmtId="0" fontId="8" fillId="0" borderId="50" xfId="0" applyFont="1" applyFill="1" applyBorder="1" applyAlignment="1" applyProtection="1">
      <alignment horizontal="center" vertical="center"/>
    </xf>
    <xf numFmtId="0" fontId="8" fillId="0" borderId="106" xfId="3" applyFont="1" applyFill="1" applyBorder="1" applyAlignment="1" applyProtection="1">
      <alignment vertical="center"/>
    </xf>
    <xf numFmtId="0" fontId="8" fillId="0" borderId="107" xfId="3" applyFont="1" applyFill="1" applyBorder="1" applyAlignment="1" applyProtection="1">
      <alignment horizontal="distributed" vertical="center"/>
    </xf>
    <xf numFmtId="0" fontId="8" fillId="0" borderId="5" xfId="3" applyFont="1" applyFill="1" applyBorder="1" applyAlignment="1" applyProtection="1">
      <alignment horizontal="center" vertical="center"/>
    </xf>
    <xf numFmtId="178" fontId="8" fillId="0" borderId="5" xfId="3" applyNumberFormat="1" applyFont="1" applyFill="1" applyBorder="1" applyAlignment="1" applyProtection="1">
      <alignment horizontal="center" vertical="center"/>
    </xf>
    <xf numFmtId="0" fontId="8" fillId="0" borderId="108" xfId="3" applyFont="1" applyFill="1" applyBorder="1" applyAlignment="1" applyProtection="1">
      <alignment horizontal="center" vertical="center" shrinkToFit="1"/>
    </xf>
    <xf numFmtId="177" fontId="8" fillId="0" borderId="5" xfId="3" applyNumberFormat="1" applyFont="1" applyFill="1" applyBorder="1" applyAlignment="1" applyProtection="1">
      <alignment vertical="center"/>
    </xf>
    <xf numFmtId="0" fontId="8" fillId="3" borderId="8" xfId="0" applyFont="1" applyFill="1" applyBorder="1" applyAlignment="1" applyProtection="1">
      <alignment horizontal="center" vertical="center"/>
    </xf>
    <xf numFmtId="178" fontId="8" fillId="3" borderId="9" xfId="0" applyNumberFormat="1" applyFont="1" applyFill="1" applyBorder="1" applyAlignment="1" applyProtection="1">
      <alignment horizontal="center" vertical="center"/>
    </xf>
    <xf numFmtId="179" fontId="8" fillId="0" borderId="10" xfId="1" applyNumberFormat="1" applyFont="1" applyFill="1" applyBorder="1" applyAlignment="1" applyProtection="1">
      <alignment horizontal="center" vertical="center"/>
    </xf>
    <xf numFmtId="177" fontId="16" fillId="0" borderId="108" xfId="3" applyNumberFormat="1" applyFont="1" applyFill="1" applyBorder="1" applyAlignment="1" applyProtection="1">
      <alignment vertical="center"/>
    </xf>
    <xf numFmtId="0" fontId="8" fillId="0" borderId="109" xfId="0" applyFont="1" applyFill="1" applyBorder="1" applyAlignment="1" applyProtection="1">
      <alignment horizontal="center" vertical="center"/>
    </xf>
    <xf numFmtId="0" fontId="8" fillId="3" borderId="110" xfId="0" applyFont="1" applyFill="1" applyBorder="1" applyAlignment="1" applyProtection="1">
      <alignment horizontal="center" vertical="center"/>
    </xf>
    <xf numFmtId="0" fontId="8" fillId="3" borderId="111" xfId="0" applyFont="1" applyFill="1" applyBorder="1" applyAlignment="1" applyProtection="1">
      <alignment horizontal="center" vertical="center"/>
    </xf>
    <xf numFmtId="0" fontId="8" fillId="0" borderId="112" xfId="0" applyFont="1" applyFill="1" applyBorder="1" applyAlignment="1" applyProtection="1">
      <alignment horizontal="center" vertical="center"/>
    </xf>
    <xf numFmtId="0" fontId="8" fillId="3" borderId="113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center" vertical="center" wrapText="1"/>
    </xf>
    <xf numFmtId="0" fontId="8" fillId="0" borderId="0" xfId="3" applyFont="1" applyFill="1" applyAlignment="1" applyProtection="1">
      <alignment horizontal="center" vertical="center"/>
    </xf>
    <xf numFmtId="0" fontId="8" fillId="0" borderId="114" xfId="3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16" fillId="0" borderId="0" xfId="3" applyFont="1" applyFill="1" applyBorder="1" applyAlignment="1" applyProtection="1">
      <alignment vertical="top" wrapText="1"/>
    </xf>
    <xf numFmtId="178" fontId="18" fillId="0" borderId="115" xfId="3" applyNumberFormat="1" applyFont="1" applyFill="1" applyBorder="1" applyAlignment="1" applyProtection="1">
      <alignment horizontal="center" vertical="center"/>
    </xf>
    <xf numFmtId="178" fontId="18" fillId="0" borderId="116" xfId="3" applyNumberFormat="1" applyFont="1" applyFill="1" applyBorder="1" applyAlignment="1" applyProtection="1">
      <alignment horizontal="center" vertical="center"/>
    </xf>
    <xf numFmtId="178" fontId="18" fillId="0" borderId="117" xfId="3" applyNumberFormat="1" applyFont="1" applyFill="1" applyBorder="1" applyAlignment="1" applyProtection="1">
      <alignment horizontal="center" vertical="center"/>
    </xf>
    <xf numFmtId="0" fontId="16" fillId="0" borderId="118" xfId="3" applyFont="1" applyFill="1" applyBorder="1" applyAlignment="1" applyProtection="1">
      <alignment horizontal="center" vertical="center"/>
    </xf>
    <xf numFmtId="0" fontId="16" fillId="0" borderId="116" xfId="3" applyFont="1" applyFill="1" applyBorder="1" applyAlignment="1" applyProtection="1">
      <alignment horizontal="center" vertical="center"/>
    </xf>
    <xf numFmtId="0" fontId="16" fillId="0" borderId="117" xfId="3" applyFont="1" applyFill="1" applyBorder="1" applyAlignment="1" applyProtection="1">
      <alignment horizontal="center" vertical="center"/>
    </xf>
    <xf numFmtId="178" fontId="16" fillId="0" borderId="115" xfId="3" applyNumberFormat="1" applyFont="1" applyFill="1" applyBorder="1" applyAlignment="1" applyProtection="1">
      <alignment horizontal="center" vertical="center"/>
    </xf>
    <xf numFmtId="178" fontId="16" fillId="0" borderId="116" xfId="3" applyNumberFormat="1" applyFont="1" applyFill="1" applyBorder="1" applyAlignment="1" applyProtection="1">
      <alignment horizontal="center" vertical="center"/>
    </xf>
    <xf numFmtId="178" fontId="16" fillId="0" borderId="117" xfId="3" applyNumberFormat="1" applyFont="1" applyFill="1" applyBorder="1" applyAlignment="1" applyProtection="1">
      <alignment horizontal="center" vertical="center"/>
    </xf>
    <xf numFmtId="0" fontId="9" fillId="0" borderId="0" xfId="3" applyFont="1" applyFill="1" applyAlignment="1" applyProtection="1">
      <alignment horizontal="center" vertical="center"/>
    </xf>
    <xf numFmtId="49" fontId="9" fillId="0" borderId="0" xfId="3" applyNumberFormat="1" applyFont="1" applyFill="1" applyAlignment="1" applyProtection="1">
      <alignment horizontal="center" vertical="center"/>
    </xf>
    <xf numFmtId="0" fontId="8" fillId="0" borderId="119" xfId="0" applyFont="1" applyBorder="1" applyAlignment="1" applyProtection="1">
      <alignment horizontal="center" vertical="center" wrapText="1"/>
    </xf>
    <xf numFmtId="0" fontId="8" fillId="0" borderId="53" xfId="0" applyFont="1" applyFill="1" applyBorder="1" applyAlignment="1" applyProtection="1">
      <alignment horizontal="center" vertical="center"/>
    </xf>
    <xf numFmtId="0" fontId="8" fillId="0" borderId="81" xfId="0" applyFont="1" applyFill="1" applyBorder="1" applyAlignment="1" applyProtection="1">
      <alignment horizontal="center" vertical="center"/>
    </xf>
    <xf numFmtId="0" fontId="8" fillId="0" borderId="77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  <xf numFmtId="0" fontId="8" fillId="0" borderId="123" xfId="0" applyNumberFormat="1" applyFont="1" applyFill="1" applyBorder="1" applyAlignment="1" applyProtection="1">
      <alignment horizontal="center" vertical="center"/>
    </xf>
    <xf numFmtId="0" fontId="8" fillId="0" borderId="121" xfId="0" applyNumberFormat="1" applyFont="1" applyFill="1" applyBorder="1" applyAlignment="1" applyProtection="1">
      <alignment horizontal="center" vertical="center"/>
    </xf>
    <xf numFmtId="0" fontId="8" fillId="0" borderId="122" xfId="0" applyNumberFormat="1" applyFont="1" applyFill="1" applyBorder="1" applyAlignment="1" applyProtection="1">
      <alignment horizontal="center" vertical="center"/>
    </xf>
    <xf numFmtId="0" fontId="8" fillId="0" borderId="124" xfId="0" applyNumberFormat="1" applyFont="1" applyFill="1" applyBorder="1" applyAlignment="1" applyProtection="1">
      <alignment horizontal="center" vertical="center"/>
    </xf>
    <xf numFmtId="0" fontId="8" fillId="0" borderId="125" xfId="0" applyNumberFormat="1" applyFont="1" applyFill="1" applyBorder="1" applyAlignment="1" applyProtection="1">
      <alignment horizontal="center" vertical="center"/>
    </xf>
    <xf numFmtId="0" fontId="8" fillId="0" borderId="126" xfId="0" applyNumberFormat="1" applyFont="1" applyFill="1" applyBorder="1" applyAlignment="1" applyProtection="1">
      <alignment horizontal="center" vertical="center"/>
    </xf>
    <xf numFmtId="0" fontId="8" fillId="0" borderId="127" xfId="0" applyNumberFormat="1" applyFont="1" applyFill="1" applyBorder="1" applyAlignment="1" applyProtection="1">
      <alignment horizontal="center" vertical="center"/>
    </xf>
    <xf numFmtId="0" fontId="8" fillId="0" borderId="128" xfId="0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textRotation="255" wrapText="1"/>
    </xf>
    <xf numFmtId="0" fontId="8" fillId="0" borderId="3" xfId="3" applyFont="1" applyFill="1" applyBorder="1" applyAlignment="1" applyProtection="1">
      <alignment horizontal="center" vertical="center" textRotation="255" wrapText="1"/>
    </xf>
    <xf numFmtId="0" fontId="8" fillId="0" borderId="4" xfId="3" applyFont="1" applyFill="1" applyBorder="1" applyAlignment="1" applyProtection="1">
      <alignment horizontal="center" vertical="center" textRotation="255" wrapText="1"/>
    </xf>
    <xf numFmtId="0" fontId="8" fillId="0" borderId="23" xfId="3" applyFont="1" applyFill="1" applyBorder="1" applyAlignment="1" applyProtection="1">
      <alignment horizontal="center" vertical="center" textRotation="255" wrapText="1"/>
    </xf>
    <xf numFmtId="0" fontId="8" fillId="0" borderId="24" xfId="3" applyFont="1" applyFill="1" applyBorder="1" applyAlignment="1" applyProtection="1">
      <alignment horizontal="center" vertical="center" textRotation="255" wrapText="1"/>
    </xf>
    <xf numFmtId="0" fontId="8" fillId="0" borderId="129" xfId="3" applyFont="1" applyFill="1" applyBorder="1" applyAlignment="1" applyProtection="1">
      <alignment horizontal="center" vertical="center"/>
    </xf>
    <xf numFmtId="0" fontId="8" fillId="0" borderId="130" xfId="3" applyFont="1" applyFill="1" applyBorder="1" applyAlignment="1" applyProtection="1">
      <alignment horizontal="center" vertical="center"/>
    </xf>
    <xf numFmtId="0" fontId="8" fillId="0" borderId="131" xfId="3" applyFont="1" applyFill="1" applyBorder="1" applyAlignment="1" applyProtection="1">
      <alignment horizontal="center" vertical="center"/>
    </xf>
    <xf numFmtId="0" fontId="8" fillId="0" borderId="132" xfId="3" applyFont="1" applyFill="1" applyBorder="1" applyAlignment="1" applyProtection="1">
      <alignment horizontal="center" vertical="center"/>
    </xf>
    <xf numFmtId="0" fontId="8" fillId="0" borderId="133" xfId="3" applyFont="1" applyFill="1" applyBorder="1" applyAlignment="1" applyProtection="1">
      <alignment horizontal="center" vertical="center"/>
    </xf>
    <xf numFmtId="0" fontId="16" fillId="0" borderId="115" xfId="3" applyFont="1" applyFill="1" applyBorder="1" applyAlignment="1" applyProtection="1">
      <alignment horizontal="center" vertical="center"/>
    </xf>
    <xf numFmtId="0" fontId="8" fillId="0" borderId="73" xfId="3" applyFont="1" applyFill="1" applyBorder="1" applyAlignment="1" applyProtection="1">
      <alignment horizontal="center" vertical="top" textRotation="255" wrapText="1"/>
    </xf>
    <xf numFmtId="0" fontId="8" fillId="0" borderId="80" xfId="3" applyFont="1" applyFill="1" applyBorder="1" applyAlignment="1" applyProtection="1">
      <alignment horizontal="center" vertical="top" textRotation="255" wrapText="1"/>
    </xf>
    <xf numFmtId="0" fontId="8" fillId="0" borderId="120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34" xfId="0" applyFont="1" applyFill="1" applyBorder="1" applyAlignment="1" applyProtection="1">
      <alignment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4" xfId="0" applyNumberFormat="1" applyFont="1" applyFill="1" applyBorder="1" applyAlignment="1" applyProtection="1">
      <alignment horizontal="center" vertical="center"/>
    </xf>
    <xf numFmtId="0" fontId="8" fillId="0" borderId="27" xfId="0" applyNumberFormat="1" applyFont="1" applyFill="1" applyBorder="1" applyAlignment="1" applyProtection="1">
      <alignment horizontal="center" vertical="center"/>
    </xf>
    <xf numFmtId="0" fontId="8" fillId="0" borderId="44" xfId="0" applyNumberFormat="1" applyFont="1" applyFill="1" applyBorder="1" applyAlignment="1" applyProtection="1">
      <alignment horizontal="center" vertical="center"/>
    </xf>
    <xf numFmtId="0" fontId="8" fillId="0" borderId="74" xfId="0" applyNumberFormat="1" applyFont="1" applyFill="1" applyBorder="1" applyAlignment="1" applyProtection="1">
      <alignment horizontal="center" vertical="center"/>
    </xf>
    <xf numFmtId="0" fontId="8" fillId="4" borderId="94" xfId="3" applyFont="1" applyFill="1" applyBorder="1" applyAlignment="1" applyProtection="1">
      <alignment horizontal="center" vertical="center"/>
      <protection locked="0"/>
    </xf>
    <xf numFmtId="0" fontId="8" fillId="4" borderId="25" xfId="3" applyFont="1" applyFill="1" applyBorder="1" applyAlignment="1" applyProtection="1">
      <alignment horizontal="center" vertical="center"/>
      <protection locked="0"/>
    </xf>
    <xf numFmtId="0" fontId="8" fillId="4" borderId="60" xfId="3" applyFont="1" applyFill="1" applyBorder="1" applyAlignment="1" applyProtection="1">
      <alignment horizontal="center" vertical="center"/>
      <protection locked="0"/>
    </xf>
    <xf numFmtId="0" fontId="8" fillId="4" borderId="42" xfId="3" applyFont="1" applyFill="1" applyBorder="1" applyAlignment="1" applyProtection="1">
      <alignment horizontal="center" vertical="center"/>
      <protection locked="0"/>
    </xf>
    <xf numFmtId="0" fontId="8" fillId="4" borderId="13" xfId="3" applyFont="1" applyFill="1" applyBorder="1" applyAlignment="1" applyProtection="1">
      <alignment horizontal="center" vertical="center"/>
      <protection locked="0"/>
    </xf>
    <xf numFmtId="0" fontId="8" fillId="4" borderId="58" xfId="3" applyFont="1" applyFill="1" applyBorder="1" applyAlignment="1" applyProtection="1">
      <alignment horizontal="center" vertical="center"/>
      <protection locked="0"/>
    </xf>
    <xf numFmtId="0" fontId="8" fillId="4" borderId="107" xfId="3" applyFont="1" applyFill="1" applyBorder="1" applyAlignment="1" applyProtection="1">
      <alignment horizontal="center" vertical="center"/>
      <protection locked="0"/>
    </xf>
    <xf numFmtId="0" fontId="8" fillId="4" borderId="94" xfId="0" applyFont="1" applyFill="1" applyBorder="1" applyAlignment="1" applyProtection="1">
      <alignment horizontal="center" vertical="center"/>
      <protection locked="0"/>
    </xf>
    <xf numFmtId="0" fontId="8" fillId="4" borderId="58" xfId="0" applyFont="1" applyFill="1" applyBorder="1" applyAlignment="1" applyProtection="1">
      <alignment horizontal="center" vertical="center"/>
      <protection locked="0"/>
    </xf>
    <xf numFmtId="0" fontId="8" fillId="4" borderId="134" xfId="0" applyFont="1" applyFill="1" applyBorder="1" applyAlignment="1" applyProtection="1">
      <alignment horizontal="center" vertical="center"/>
      <protection locked="0"/>
    </xf>
    <xf numFmtId="0" fontId="8" fillId="4" borderId="25" xfId="0" applyFont="1" applyFill="1" applyBorder="1" applyAlignment="1" applyProtection="1">
      <alignment horizontal="center" vertical="center"/>
      <protection locked="0"/>
    </xf>
    <xf numFmtId="0" fontId="8" fillId="4" borderId="42" xfId="0" applyFont="1" applyFill="1" applyBorder="1" applyAlignment="1" applyProtection="1">
      <alignment horizontal="center" vertical="center"/>
      <protection locked="0"/>
    </xf>
    <xf numFmtId="0" fontId="8" fillId="4" borderId="135" xfId="0" applyFont="1" applyFill="1" applyBorder="1" applyAlignment="1" applyProtection="1">
      <alignment horizontal="center" vertical="center"/>
      <protection locked="0"/>
    </xf>
    <xf numFmtId="0" fontId="8" fillId="4" borderId="13" xfId="0" applyNumberFormat="1" applyFont="1" applyFill="1" applyBorder="1" applyAlignment="1" applyProtection="1">
      <alignment horizontal="center" vertical="center" shrinkToFit="1"/>
      <protection locked="0"/>
    </xf>
    <xf numFmtId="0" fontId="8" fillId="4" borderId="136" xfId="0" applyNumberFormat="1" applyFont="1" applyFill="1" applyBorder="1" applyAlignment="1" applyProtection="1">
      <alignment horizontal="center" vertical="center"/>
      <protection locked="0"/>
    </xf>
    <xf numFmtId="0" fontId="8" fillId="4" borderId="25" xfId="0" applyNumberFormat="1" applyFont="1" applyFill="1" applyBorder="1" applyAlignment="1" applyProtection="1">
      <alignment horizontal="center" vertical="center" shrinkToFit="1"/>
      <protection locked="0"/>
    </xf>
    <xf numFmtId="0" fontId="8" fillId="4" borderId="134" xfId="0" applyNumberFormat="1" applyFont="1" applyFill="1" applyBorder="1" applyAlignment="1" applyProtection="1">
      <alignment horizontal="center" vertical="center"/>
      <protection locked="0"/>
    </xf>
    <xf numFmtId="0" fontId="8" fillId="4" borderId="42" xfId="0" applyNumberFormat="1" applyFont="1" applyFill="1" applyBorder="1" applyAlignment="1" applyProtection="1">
      <alignment horizontal="center" vertical="center" shrinkToFit="1"/>
      <protection locked="0"/>
    </xf>
    <xf numFmtId="0" fontId="8" fillId="4" borderId="135" xfId="0" applyNumberFormat="1" applyFont="1" applyFill="1" applyBorder="1" applyAlignment="1" applyProtection="1">
      <alignment horizontal="center" vertical="center"/>
      <protection locked="0"/>
    </xf>
    <xf numFmtId="0" fontId="8" fillId="4" borderId="7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93" xfId="0" applyFont="1" applyFill="1" applyBorder="1" applyAlignment="1" applyProtection="1">
      <alignment horizontal="center" vertical="center"/>
    </xf>
    <xf numFmtId="0" fontId="8" fillId="0" borderId="28" xfId="0" applyFont="1" applyFill="1" applyBorder="1" applyAlignment="1" applyProtection="1">
      <alignment horizontal="center" vertical="center"/>
    </xf>
    <xf numFmtId="0" fontId="8" fillId="0" borderId="61" xfId="0" applyFont="1" applyFill="1" applyBorder="1" applyAlignment="1" applyProtection="1">
      <alignment horizontal="center" vertical="center"/>
    </xf>
    <xf numFmtId="0" fontId="8" fillId="0" borderId="45" xfId="0" applyFont="1" applyFill="1" applyBorder="1" applyAlignment="1" applyProtection="1">
      <alignment horizontal="center" vertical="center"/>
    </xf>
    <xf numFmtId="0" fontId="8" fillId="0" borderId="71" xfId="3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15" xfId="3" applyFont="1" applyFill="1" applyBorder="1" applyAlignment="1" applyProtection="1">
      <alignment horizontal="center" vertical="center"/>
    </xf>
    <xf numFmtId="0" fontId="8" fillId="0" borderId="28" xfId="3" applyFont="1" applyFill="1" applyBorder="1" applyAlignment="1" applyProtection="1">
      <alignment horizontal="center" vertical="center"/>
    </xf>
    <xf numFmtId="0" fontId="8" fillId="0" borderId="45" xfId="3" applyFont="1" applyFill="1" applyBorder="1" applyAlignment="1" applyProtection="1">
      <alignment horizontal="center" vertical="center"/>
    </xf>
    <xf numFmtId="0" fontId="8" fillId="0" borderId="61" xfId="3" applyFont="1" applyFill="1" applyBorder="1" applyAlignment="1" applyProtection="1">
      <alignment horizontal="center" vertical="center"/>
    </xf>
    <xf numFmtId="0" fontId="8" fillId="0" borderId="75" xfId="3" applyFont="1" applyFill="1" applyBorder="1" applyAlignment="1" applyProtection="1">
      <alignment horizontal="center" vertical="center"/>
    </xf>
    <xf numFmtId="0" fontId="17" fillId="0" borderId="0" xfId="0" applyFont="1" applyProtection="1">
      <alignment vertical="center"/>
    </xf>
    <xf numFmtId="0" fontId="8" fillId="4" borderId="101" xfId="0" applyFont="1" applyFill="1" applyBorder="1" applyAlignment="1" applyProtection="1">
      <alignment horizontal="center" vertical="center"/>
      <protection locked="0"/>
    </xf>
    <xf numFmtId="0" fontId="8" fillId="4" borderId="102" xfId="0" applyFont="1" applyFill="1" applyBorder="1" applyAlignment="1" applyProtection="1">
      <alignment horizontal="center" vertical="center"/>
      <protection locked="0"/>
    </xf>
    <xf numFmtId="0" fontId="8" fillId="4" borderId="103" xfId="0" applyFont="1" applyFill="1" applyBorder="1" applyAlignment="1" applyProtection="1">
      <alignment horizontal="center" vertical="center"/>
      <protection locked="0"/>
    </xf>
    <xf numFmtId="0" fontId="8" fillId="4" borderId="101" xfId="0" applyNumberFormat="1" applyFont="1" applyFill="1" applyBorder="1" applyAlignment="1" applyProtection="1">
      <alignment horizontal="center" vertical="center"/>
      <protection locked="0"/>
    </xf>
    <xf numFmtId="0" fontId="8" fillId="4" borderId="102" xfId="0" applyNumberFormat="1" applyFont="1" applyFill="1" applyBorder="1" applyAlignment="1" applyProtection="1">
      <alignment horizontal="center" vertical="center"/>
      <protection locked="0"/>
    </xf>
    <xf numFmtId="0" fontId="8" fillId="4" borderId="103" xfId="0" applyNumberFormat="1" applyFont="1" applyFill="1" applyBorder="1" applyAlignment="1" applyProtection="1">
      <alignment horizontal="center" vertical="center"/>
      <protection locked="0"/>
    </xf>
    <xf numFmtId="0" fontId="8" fillId="4" borderId="137" xfId="0" applyNumberFormat="1" applyFont="1" applyFill="1" applyBorder="1" applyAlignment="1" applyProtection="1">
      <alignment horizontal="center" vertical="center"/>
      <protection locked="0"/>
    </xf>
    <xf numFmtId="0" fontId="8" fillId="4" borderId="138" xfId="0" applyFont="1" applyFill="1" applyBorder="1" applyAlignment="1" applyProtection="1">
      <alignment horizontal="center" vertical="center"/>
      <protection locked="0"/>
    </xf>
    <xf numFmtId="0" fontId="8" fillId="4" borderId="136" xfId="0" applyFont="1" applyFill="1" applyBorder="1" applyAlignment="1" applyProtection="1">
      <alignment horizontal="center" vertical="center"/>
      <protection locked="0"/>
    </xf>
    <xf numFmtId="0" fontId="8" fillId="4" borderId="139" xfId="0" applyNumberFormat="1" applyFont="1" applyFill="1" applyBorder="1" applyAlignment="1" applyProtection="1">
      <alignment horizontal="center" vertical="center"/>
      <protection locked="0"/>
    </xf>
    <xf numFmtId="0" fontId="8" fillId="4" borderId="140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top" textRotation="255" wrapText="1"/>
    </xf>
    <xf numFmtId="0" fontId="8" fillId="0" borderId="0" xfId="0" applyFont="1" applyFill="1" applyAlignment="1" applyProtection="1">
      <alignment horizontal="right" vertical="top" wrapText="1"/>
    </xf>
    <xf numFmtId="0" fontId="8" fillId="0" borderId="0" xfId="0" applyFont="1" applyFill="1" applyAlignment="1" applyProtection="1">
      <alignment vertical="top" wrapText="1"/>
    </xf>
    <xf numFmtId="0" fontId="20" fillId="0" borderId="106" xfId="0" applyFont="1" applyFill="1" applyBorder="1" applyAlignment="1" applyProtection="1">
      <alignment horizontal="center" vertical="center"/>
    </xf>
    <xf numFmtId="0" fontId="13" fillId="0" borderId="0" xfId="3" applyFont="1" applyFill="1" applyBorder="1" applyAlignment="1" applyProtection="1">
      <alignment horizontal="center" vertical="center"/>
    </xf>
    <xf numFmtId="0" fontId="8" fillId="0" borderId="104" xfId="0" applyFont="1" applyFill="1" applyBorder="1" applyAlignment="1" applyProtection="1">
      <alignment horizontal="center" vertical="center"/>
    </xf>
    <xf numFmtId="0" fontId="8" fillId="0" borderId="40" xfId="0" applyFont="1" applyFill="1" applyBorder="1" applyAlignment="1" applyProtection="1">
      <alignment horizontal="center" vertical="center"/>
    </xf>
    <xf numFmtId="0" fontId="8" fillId="0" borderId="41" xfId="0" applyFont="1" applyFill="1" applyBorder="1" applyAlignment="1" applyProtection="1">
      <alignment horizontal="center" vertical="center"/>
    </xf>
    <xf numFmtId="0" fontId="8" fillId="0" borderId="197" xfId="3" applyFont="1" applyFill="1" applyBorder="1" applyAlignment="1" applyProtection="1">
      <alignment vertical="center"/>
    </xf>
    <xf numFmtId="0" fontId="8" fillId="0" borderId="198" xfId="3" applyFont="1" applyFill="1" applyBorder="1" applyAlignment="1" applyProtection="1">
      <alignment vertical="center"/>
    </xf>
    <xf numFmtId="0" fontId="8" fillId="6" borderId="42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center" vertical="center" shrinkToFit="1"/>
    </xf>
    <xf numFmtId="0" fontId="8" fillId="0" borderId="199" xfId="0" applyFont="1" applyFill="1" applyBorder="1" applyProtection="1">
      <alignment vertical="center"/>
    </xf>
    <xf numFmtId="0" fontId="8" fillId="0" borderId="15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178" fontId="8" fillId="0" borderId="23" xfId="0" applyNumberFormat="1" applyFont="1" applyFill="1" applyBorder="1" applyAlignment="1" applyProtection="1">
      <alignment horizontal="center" vertical="center"/>
    </xf>
    <xf numFmtId="178" fontId="8" fillId="3" borderId="3" xfId="0" applyNumberFormat="1" applyFont="1" applyFill="1" applyBorder="1" applyAlignment="1" applyProtection="1">
      <alignment horizontal="center" vertical="center"/>
    </xf>
    <xf numFmtId="178" fontId="8" fillId="3" borderId="24" xfId="0" applyNumberFormat="1" applyFont="1" applyFill="1" applyBorder="1" applyAlignment="1" applyProtection="1">
      <alignment horizontal="center" vertical="center"/>
    </xf>
    <xf numFmtId="0" fontId="8" fillId="4" borderId="155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0" borderId="105" xfId="0" applyFont="1" applyFill="1" applyBorder="1" applyAlignment="1" applyProtection="1">
      <alignment horizontal="center" vertical="center"/>
    </xf>
    <xf numFmtId="178" fontId="8" fillId="0" borderId="32" xfId="0" applyNumberFormat="1" applyFont="1" applyFill="1" applyBorder="1" applyAlignment="1" applyProtection="1">
      <alignment horizontal="center" vertical="center"/>
    </xf>
    <xf numFmtId="0" fontId="8" fillId="0" borderId="206" xfId="0" applyFont="1" applyFill="1" applyBorder="1" applyAlignment="1" applyProtection="1">
      <alignment horizontal="center" vertical="center"/>
    </xf>
    <xf numFmtId="0" fontId="8" fillId="0" borderId="37" xfId="3" applyFont="1" applyFill="1" applyBorder="1" applyAlignment="1" applyProtection="1">
      <alignment horizontal="center" vertical="center"/>
    </xf>
    <xf numFmtId="176" fontId="8" fillId="0" borderId="149" xfId="0" applyNumberFormat="1" applyFont="1" applyFill="1" applyBorder="1" applyAlignment="1" applyProtection="1">
      <alignment horizontal="distributed" vertical="center" shrinkToFit="1"/>
    </xf>
    <xf numFmtId="0" fontId="8" fillId="0" borderId="59" xfId="3" applyFont="1" applyFill="1" applyBorder="1" applyAlignment="1" applyProtection="1">
      <alignment horizontal="center" vertical="center"/>
    </xf>
    <xf numFmtId="176" fontId="8" fillId="0" borderId="58" xfId="0" applyNumberFormat="1" applyFont="1" applyFill="1" applyBorder="1" applyAlignment="1" applyProtection="1">
      <alignment horizontal="distributed" vertical="center" shrinkToFit="1"/>
    </xf>
    <xf numFmtId="177" fontId="16" fillId="0" borderId="37" xfId="0" applyNumberFormat="1" applyFont="1" applyFill="1" applyBorder="1" applyAlignment="1" applyProtection="1">
      <alignment vertical="center"/>
    </xf>
    <xf numFmtId="0" fontId="8" fillId="4" borderId="58" xfId="0" applyNumberFormat="1" applyFont="1" applyFill="1" applyBorder="1" applyAlignment="1" applyProtection="1">
      <alignment horizontal="center" vertical="center" shrinkToFit="1"/>
      <protection locked="0"/>
    </xf>
    <xf numFmtId="0" fontId="8" fillId="4" borderId="155" xfId="0" applyNumberFormat="1" applyFont="1" applyFill="1" applyBorder="1" applyAlignment="1" applyProtection="1">
      <alignment horizontal="center" vertical="center"/>
      <protection locked="0"/>
    </xf>
    <xf numFmtId="0" fontId="8" fillId="0" borderId="32" xfId="0" applyNumberFormat="1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 applyProtection="1">
      <alignment horizontal="left" vertical="center"/>
    </xf>
    <xf numFmtId="0" fontId="8" fillId="0" borderId="120" xfId="3" applyFont="1" applyFill="1" applyBorder="1" applyAlignment="1" applyProtection="1">
      <alignment horizontal="center" vertical="center"/>
    </xf>
    <xf numFmtId="0" fontId="8" fillId="4" borderId="85" xfId="0" applyFont="1" applyFill="1" applyBorder="1" applyAlignment="1" applyProtection="1">
      <alignment horizontal="center" vertical="center" wrapText="1"/>
    </xf>
    <xf numFmtId="0" fontId="8" fillId="4" borderId="87" xfId="0" applyFont="1" applyFill="1" applyBorder="1" applyAlignment="1" applyProtection="1">
      <alignment horizontal="center" vertical="center" wrapText="1"/>
    </xf>
    <xf numFmtId="0" fontId="8" fillId="0" borderId="108" xfId="0" applyFont="1" applyFill="1" applyBorder="1" applyAlignment="1" applyProtection="1">
      <alignment horizontal="center" vertical="center"/>
    </xf>
    <xf numFmtId="0" fontId="8" fillId="0" borderId="17" xfId="3" applyFont="1" applyFill="1" applyBorder="1" applyAlignment="1" applyProtection="1">
      <alignment horizontal="center" vertical="center"/>
    </xf>
    <xf numFmtId="0" fontId="8" fillId="0" borderId="3" xfId="3" applyFont="1" applyFill="1" applyBorder="1" applyAlignment="1" applyProtection="1">
      <alignment horizontal="center" vertical="center"/>
    </xf>
    <xf numFmtId="0" fontId="8" fillId="0" borderId="2" xfId="3" applyFont="1" applyFill="1" applyBorder="1" applyAlignment="1" applyProtection="1">
      <alignment horizontal="center" vertical="center"/>
    </xf>
    <xf numFmtId="0" fontId="8" fillId="0" borderId="4" xfId="3" applyFont="1" applyFill="1" applyBorder="1" applyAlignment="1" applyProtection="1">
      <alignment horizontal="center" vertical="center"/>
    </xf>
    <xf numFmtId="0" fontId="8" fillId="0" borderId="71" xfId="0" applyFont="1" applyFill="1" applyBorder="1" applyAlignment="1" applyProtection="1">
      <alignment horizontal="center" vertical="center"/>
    </xf>
    <xf numFmtId="0" fontId="8" fillId="0" borderId="126" xfId="0" applyFont="1" applyFill="1" applyBorder="1" applyAlignment="1" applyProtection="1">
      <alignment horizontal="center" vertical="center"/>
    </xf>
    <xf numFmtId="0" fontId="8" fillId="0" borderId="26" xfId="0" applyFont="1" applyFill="1" applyBorder="1" applyAlignment="1" applyProtection="1">
      <alignment horizontal="center" vertical="center"/>
    </xf>
    <xf numFmtId="0" fontId="8" fillId="6" borderId="34" xfId="0" applyFont="1" applyFill="1" applyBorder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1" fillId="0" borderId="0" xfId="3" applyFont="1" applyFill="1" applyAlignment="1" applyProtection="1">
      <alignment vertical="center"/>
    </xf>
    <xf numFmtId="0" fontId="8" fillId="0" borderId="207" xfId="0" applyNumberFormat="1" applyFont="1" applyFill="1" applyBorder="1" applyAlignment="1" applyProtection="1">
      <alignment horizontal="center" vertical="center" shrinkToFit="1"/>
    </xf>
    <xf numFmtId="0" fontId="8" fillId="0" borderId="65" xfId="0" applyFont="1" applyFill="1" applyBorder="1" applyAlignment="1" applyProtection="1">
      <alignment horizontal="center" vertical="center"/>
    </xf>
    <xf numFmtId="0" fontId="8" fillId="0" borderId="202" xfId="0" applyFont="1" applyFill="1" applyBorder="1" applyAlignment="1" applyProtection="1">
      <alignment horizontal="center" vertical="center"/>
    </xf>
    <xf numFmtId="177" fontId="8" fillId="0" borderId="90" xfId="0" applyNumberFormat="1" applyFont="1" applyFill="1" applyBorder="1" applyAlignment="1" applyProtection="1">
      <alignment vertical="center"/>
    </xf>
    <xf numFmtId="177" fontId="16" fillId="0" borderId="61" xfId="0" applyNumberFormat="1" applyFont="1" applyFill="1" applyBorder="1" applyAlignment="1" applyProtection="1">
      <alignment vertical="center"/>
    </xf>
    <xf numFmtId="0" fontId="8" fillId="4" borderId="60" xfId="0" applyNumberFormat="1" applyFont="1" applyFill="1" applyBorder="1" applyAlignment="1" applyProtection="1">
      <alignment horizontal="center" vertical="center" shrinkToFit="1"/>
      <protection locked="0"/>
    </xf>
    <xf numFmtId="0" fontId="8" fillId="4" borderId="156" xfId="0" applyNumberFormat="1" applyFont="1" applyFill="1" applyBorder="1" applyAlignment="1" applyProtection="1">
      <alignment horizontal="center" vertical="center"/>
      <protection locked="0"/>
    </xf>
    <xf numFmtId="0" fontId="8" fillId="3" borderId="60" xfId="0" applyFont="1" applyFill="1" applyBorder="1" applyAlignment="1" applyProtection="1">
      <alignment horizontal="center" vertical="center"/>
    </xf>
    <xf numFmtId="0" fontId="8" fillId="3" borderId="114" xfId="0" applyFont="1" applyFill="1" applyBorder="1" applyAlignment="1" applyProtection="1">
      <alignment horizontal="center" vertical="center"/>
    </xf>
    <xf numFmtId="0" fontId="8" fillId="3" borderId="66" xfId="0" applyFont="1" applyFill="1" applyBorder="1" applyAlignment="1" applyProtection="1">
      <alignment horizontal="center" vertical="center"/>
    </xf>
    <xf numFmtId="0" fontId="8" fillId="0" borderId="90" xfId="0" applyNumberFormat="1" applyFont="1" applyFill="1" applyBorder="1" applyAlignment="1" applyProtection="1">
      <alignment horizontal="center" vertical="center"/>
    </xf>
    <xf numFmtId="0" fontId="8" fillId="3" borderId="62" xfId="0" applyFont="1" applyFill="1" applyBorder="1" applyAlignment="1" applyProtection="1">
      <alignment horizontal="center" vertical="center"/>
    </xf>
    <xf numFmtId="176" fontId="8" fillId="0" borderId="60" xfId="0" applyNumberFormat="1" applyFont="1" applyFill="1" applyBorder="1" applyAlignment="1" applyProtection="1">
      <alignment horizontal="distributed" vertical="center" shrinkToFit="1"/>
    </xf>
    <xf numFmtId="0" fontId="8" fillId="0" borderId="60" xfId="0" applyFont="1" applyFill="1" applyBorder="1" applyAlignment="1" applyProtection="1">
      <alignment horizontal="center" vertical="center"/>
    </xf>
    <xf numFmtId="0" fontId="8" fillId="0" borderId="208" xfId="0" applyFont="1" applyFill="1" applyBorder="1" applyAlignment="1" applyProtection="1">
      <alignment horizontal="center" vertical="center"/>
    </xf>
    <xf numFmtId="0" fontId="8" fillId="0" borderId="80" xfId="0" applyFont="1" applyFill="1" applyBorder="1" applyAlignment="1" applyProtection="1">
      <alignment horizontal="center" vertical="center"/>
    </xf>
    <xf numFmtId="0" fontId="8" fillId="0" borderId="7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textRotation="255"/>
    </xf>
    <xf numFmtId="176" fontId="1" fillId="2" borderId="0" xfId="0" applyNumberFormat="1" applyFont="1" applyFill="1" applyBorder="1" applyAlignment="1" applyProtection="1">
      <alignment horizontal="center" vertical="center" shrinkToFit="1"/>
    </xf>
    <xf numFmtId="176" fontId="1" fillId="2" borderId="0" xfId="0" applyNumberFormat="1" applyFont="1" applyFill="1" applyBorder="1" applyAlignment="1" applyProtection="1">
      <alignment horizontal="distributed" vertical="center" shrinkToFit="1"/>
    </xf>
    <xf numFmtId="0" fontId="1" fillId="2" borderId="0" xfId="0" applyNumberFormat="1" applyFont="1" applyFill="1" applyBorder="1" applyAlignment="1" applyProtection="1">
      <alignment horizontal="center" vertical="center" shrinkToFit="1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8" fillId="7" borderId="27" xfId="0" applyFont="1" applyFill="1" applyBorder="1" applyAlignment="1" applyProtection="1">
      <alignment horizontal="center" vertical="center"/>
    </xf>
    <xf numFmtId="178" fontId="8" fillId="7" borderId="27" xfId="0" applyNumberFormat="1" applyFont="1" applyFill="1" applyBorder="1" applyAlignment="1" applyProtection="1">
      <alignment horizontal="center" vertical="center"/>
    </xf>
    <xf numFmtId="0" fontId="8" fillId="7" borderId="90" xfId="0" applyFont="1" applyFill="1" applyBorder="1" applyAlignment="1" applyProtection="1">
      <alignment horizontal="center" vertical="center"/>
    </xf>
    <xf numFmtId="178" fontId="8" fillId="7" borderId="90" xfId="0" applyNumberFormat="1" applyFont="1" applyFill="1" applyBorder="1" applyAlignment="1" applyProtection="1">
      <alignment horizontal="center" vertical="center"/>
    </xf>
    <xf numFmtId="0" fontId="8" fillId="7" borderId="44" xfId="0" applyFont="1" applyFill="1" applyBorder="1" applyAlignment="1" applyProtection="1">
      <alignment horizontal="center" vertical="center"/>
    </xf>
    <xf numFmtId="178" fontId="8" fillId="7" borderId="44" xfId="0" applyNumberFormat="1" applyFont="1" applyFill="1" applyBorder="1" applyAlignment="1" applyProtection="1">
      <alignment horizontal="center" vertical="center"/>
    </xf>
    <xf numFmtId="0" fontId="8" fillId="7" borderId="14" xfId="0" applyFont="1" applyFill="1" applyBorder="1" applyAlignment="1" applyProtection="1">
      <alignment horizontal="center" vertical="center"/>
    </xf>
    <xf numFmtId="178" fontId="8" fillId="7" borderId="14" xfId="0" applyNumberFormat="1" applyFont="1" applyFill="1" applyBorder="1" applyAlignment="1" applyProtection="1">
      <alignment horizontal="center" vertical="center"/>
    </xf>
    <xf numFmtId="0" fontId="8" fillId="0" borderId="198" xfId="0" applyNumberFormat="1" applyFont="1" applyFill="1" applyBorder="1" applyAlignment="1" applyProtection="1">
      <alignment horizontal="center" vertical="center" shrinkToFit="1"/>
    </xf>
    <xf numFmtId="0" fontId="8" fillId="0" borderId="27" xfId="0" applyNumberFormat="1" applyFont="1" applyFill="1" applyBorder="1" applyAlignment="1" applyProtection="1">
      <alignment horizontal="center" vertical="center" shrinkToFit="1"/>
    </xf>
    <xf numFmtId="0" fontId="24" fillId="0" borderId="91" xfId="3" applyFont="1" applyFill="1" applyBorder="1" applyAlignment="1" applyProtection="1">
      <alignment horizontal="center" vertical="center"/>
    </xf>
    <xf numFmtId="0" fontId="8" fillId="0" borderId="44" xfId="0" applyNumberFormat="1" applyFont="1" applyFill="1" applyBorder="1" applyAlignment="1" applyProtection="1">
      <alignment horizontal="center" vertical="center" shrinkToFit="1"/>
    </xf>
    <xf numFmtId="0" fontId="8" fillId="0" borderId="0" xfId="0" applyNumberFormat="1" applyFont="1" applyFill="1" applyBorder="1" applyAlignment="1" applyProtection="1">
      <alignment horizontal="center" vertical="center" shrinkToFit="1"/>
    </xf>
    <xf numFmtId="0" fontId="8" fillId="0" borderId="74" xfId="0" applyNumberFormat="1" applyFont="1" applyFill="1" applyBorder="1" applyAlignment="1" applyProtection="1">
      <alignment horizontal="center" vertical="center" shrinkToFit="1"/>
    </xf>
    <xf numFmtId="0" fontId="8" fillId="0" borderId="209" xfId="0" applyFont="1" applyFill="1" applyBorder="1" applyAlignment="1" applyProtection="1">
      <alignment horizontal="center" vertical="center"/>
    </xf>
    <xf numFmtId="0" fontId="8" fillId="0" borderId="211" xfId="0" applyFont="1" applyFill="1" applyBorder="1" applyAlignment="1" applyProtection="1">
      <alignment horizontal="center" vertical="center"/>
    </xf>
    <xf numFmtId="0" fontId="8" fillId="0" borderId="203" xfId="0" applyFont="1" applyFill="1" applyBorder="1" applyAlignment="1" applyProtection="1">
      <alignment horizontal="center" vertical="center"/>
    </xf>
    <xf numFmtId="0" fontId="8" fillId="0" borderId="194" xfId="0" applyFont="1" applyFill="1" applyBorder="1" applyAlignment="1" applyProtection="1">
      <alignment horizontal="center" vertical="center"/>
    </xf>
    <xf numFmtId="0" fontId="24" fillId="0" borderId="33" xfId="3" applyFont="1" applyFill="1" applyBorder="1" applyAlignment="1" applyProtection="1">
      <alignment horizontal="center" vertical="center"/>
    </xf>
    <xf numFmtId="179" fontId="8" fillId="0" borderId="66" xfId="1" applyNumberFormat="1" applyFont="1" applyFill="1" applyBorder="1" applyAlignment="1" applyProtection="1">
      <alignment horizontal="center" vertical="center"/>
    </xf>
    <xf numFmtId="0" fontId="25" fillId="0" borderId="46" xfId="3" applyFont="1" applyFill="1" applyBorder="1" applyAlignment="1" applyProtection="1">
      <alignment horizontal="center" vertical="center"/>
    </xf>
    <xf numFmtId="0" fontId="25" fillId="0" borderId="47" xfId="3" applyFont="1" applyFill="1" applyBorder="1" applyAlignment="1" applyProtection="1">
      <alignment horizontal="center" vertical="center"/>
    </xf>
    <xf numFmtId="0" fontId="25" fillId="0" borderId="51" xfId="3" applyFont="1" applyFill="1" applyBorder="1" applyAlignment="1" applyProtection="1">
      <alignment horizontal="center" vertical="center"/>
    </xf>
    <xf numFmtId="177" fontId="25" fillId="0" borderId="44" xfId="3" applyNumberFormat="1" applyFont="1" applyFill="1" applyBorder="1" applyAlignment="1" applyProtection="1">
      <alignment vertical="center"/>
    </xf>
    <xf numFmtId="0" fontId="25" fillId="3" borderId="49" xfId="3" applyFont="1" applyFill="1" applyBorder="1" applyAlignment="1" applyProtection="1">
      <alignment horizontal="center" vertical="center"/>
    </xf>
    <xf numFmtId="178" fontId="25" fillId="6" borderId="47" xfId="0" applyNumberFormat="1" applyFont="1" applyFill="1" applyBorder="1" applyAlignment="1" applyProtection="1">
      <alignment horizontal="center" vertical="center"/>
    </xf>
    <xf numFmtId="0" fontId="25" fillId="0" borderId="89" xfId="0" applyFont="1" applyFill="1" applyBorder="1" applyAlignment="1" applyProtection="1">
      <alignment horizontal="center" vertical="center"/>
    </xf>
    <xf numFmtId="0" fontId="25" fillId="0" borderId="49" xfId="3" applyFont="1" applyFill="1" applyBorder="1" applyAlignment="1" applyProtection="1">
      <alignment horizontal="center" vertical="center"/>
    </xf>
    <xf numFmtId="0" fontId="25" fillId="0" borderId="50" xfId="3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177" fontId="25" fillId="0" borderId="45" xfId="3" applyNumberFormat="1" applyFont="1" applyFill="1" applyBorder="1" applyAlignment="1" applyProtection="1">
      <alignment vertical="center"/>
    </xf>
    <xf numFmtId="0" fontId="25" fillId="0" borderId="0" xfId="3" applyFont="1" applyFill="1" applyAlignment="1" applyProtection="1">
      <alignment vertical="center"/>
    </xf>
    <xf numFmtId="0" fontId="25" fillId="6" borderId="176" xfId="0" applyFont="1" applyFill="1" applyBorder="1" applyAlignment="1" applyProtection="1">
      <alignment horizontal="center" vertical="center"/>
    </xf>
    <xf numFmtId="0" fontId="25" fillId="3" borderId="201" xfId="0" applyFont="1" applyFill="1" applyBorder="1" applyAlignment="1" applyProtection="1">
      <alignment horizontal="center" vertical="center"/>
    </xf>
    <xf numFmtId="0" fontId="25" fillId="3" borderId="209" xfId="0" applyFont="1" applyFill="1" applyBorder="1" applyAlignment="1" applyProtection="1">
      <alignment horizontal="center" vertical="center"/>
    </xf>
    <xf numFmtId="0" fontId="25" fillId="3" borderId="211" xfId="0" applyFont="1" applyFill="1" applyBorder="1" applyAlignment="1" applyProtection="1">
      <alignment horizontal="center" vertical="center"/>
    </xf>
    <xf numFmtId="0" fontId="25" fillId="3" borderId="203" xfId="0" applyFont="1" applyFill="1" applyBorder="1" applyAlignment="1" applyProtection="1">
      <alignment horizontal="center" vertical="center"/>
    </xf>
    <xf numFmtId="0" fontId="25" fillId="6" borderId="209" xfId="0" applyFont="1" applyFill="1" applyBorder="1" applyAlignment="1" applyProtection="1">
      <alignment horizontal="center" vertical="center"/>
    </xf>
    <xf numFmtId="0" fontId="25" fillId="3" borderId="194" xfId="0" applyFont="1" applyFill="1" applyBorder="1" applyAlignment="1" applyProtection="1">
      <alignment horizontal="center" vertical="center"/>
    </xf>
    <xf numFmtId="0" fontId="25" fillId="3" borderId="69" xfId="3" applyFont="1" applyFill="1" applyBorder="1" applyAlignment="1" applyProtection="1">
      <alignment horizontal="center" vertical="center"/>
    </xf>
    <xf numFmtId="178" fontId="25" fillId="6" borderId="209" xfId="0" applyNumberFormat="1" applyFont="1" applyFill="1" applyBorder="1" applyAlignment="1" applyProtection="1">
      <alignment horizontal="center" vertical="center"/>
    </xf>
    <xf numFmtId="0" fontId="26" fillId="2" borderId="0" xfId="3" applyFont="1" applyFill="1" applyAlignment="1" applyProtection="1">
      <alignment vertical="center"/>
    </xf>
    <xf numFmtId="0" fontId="8" fillId="0" borderId="172" xfId="0" applyFont="1" applyFill="1" applyBorder="1" applyAlignment="1" applyProtection="1">
      <alignment horizontal="center" vertical="center"/>
    </xf>
    <xf numFmtId="0" fontId="8" fillId="0" borderId="169" xfId="0" applyFont="1" applyFill="1" applyBorder="1" applyAlignment="1" applyProtection="1">
      <alignment horizontal="center" vertical="center"/>
    </xf>
    <xf numFmtId="0" fontId="8" fillId="0" borderId="70" xfId="0" applyFont="1" applyBorder="1" applyAlignment="1" applyProtection="1">
      <alignment horizontal="center" vertical="center"/>
    </xf>
    <xf numFmtId="178" fontId="8" fillId="0" borderId="70" xfId="0" applyNumberFormat="1" applyFont="1" applyBorder="1" applyAlignment="1" applyProtection="1">
      <alignment horizontal="center" vertical="center"/>
    </xf>
    <xf numFmtId="0" fontId="8" fillId="0" borderId="71" xfId="0" applyFont="1" applyFill="1" applyBorder="1" applyAlignment="1" applyProtection="1">
      <alignment horizontal="center" vertical="center" shrinkToFit="1"/>
    </xf>
    <xf numFmtId="0" fontId="8" fillId="0" borderId="69" xfId="0" applyFont="1" applyBorder="1" applyAlignment="1" applyProtection="1">
      <alignment horizontal="center" vertical="center"/>
    </xf>
    <xf numFmtId="0" fontId="8" fillId="0" borderId="209" xfId="0" applyFont="1" applyBorder="1" applyAlignment="1" applyProtection="1">
      <alignment vertical="center"/>
    </xf>
    <xf numFmtId="0" fontId="8" fillId="0" borderId="211" xfId="0" applyFont="1" applyBorder="1" applyAlignment="1" applyProtection="1">
      <alignment vertical="center"/>
    </xf>
    <xf numFmtId="178" fontId="8" fillId="0" borderId="203" xfId="0" applyNumberFormat="1" applyFont="1" applyFill="1" applyBorder="1" applyAlignment="1" applyProtection="1">
      <alignment horizontal="center" vertical="center"/>
    </xf>
    <xf numFmtId="178" fontId="8" fillId="3" borderId="209" xfId="0" applyNumberFormat="1" applyFont="1" applyFill="1" applyBorder="1" applyAlignment="1" applyProtection="1">
      <alignment horizontal="center" vertical="center"/>
    </xf>
    <xf numFmtId="178" fontId="8" fillId="3" borderId="194" xfId="0" applyNumberFormat="1" applyFont="1" applyFill="1" applyBorder="1" applyAlignment="1" applyProtection="1">
      <alignment horizontal="center" vertical="center"/>
    </xf>
    <xf numFmtId="0" fontId="8" fillId="0" borderId="69" xfId="3" applyFont="1" applyFill="1" applyBorder="1" applyAlignment="1" applyProtection="1">
      <alignment horizontal="center" vertical="center"/>
    </xf>
    <xf numFmtId="0" fontId="8" fillId="0" borderId="210" xfId="3" applyFont="1" applyFill="1" applyBorder="1" applyAlignment="1" applyProtection="1">
      <alignment horizontal="center" vertical="center"/>
    </xf>
    <xf numFmtId="0" fontId="8" fillId="0" borderId="203" xfId="3" applyFont="1" applyFill="1" applyBorder="1" applyAlignment="1" applyProtection="1">
      <alignment horizontal="center" vertical="center"/>
    </xf>
    <xf numFmtId="0" fontId="8" fillId="0" borderId="209" xfId="3" applyFont="1" applyFill="1" applyBorder="1" applyAlignment="1" applyProtection="1">
      <alignment horizontal="center" vertical="center"/>
    </xf>
    <xf numFmtId="0" fontId="8" fillId="0" borderId="194" xfId="3" applyFont="1" applyFill="1" applyBorder="1" applyAlignment="1" applyProtection="1">
      <alignment horizontal="center" vertical="center"/>
    </xf>
    <xf numFmtId="177" fontId="16" fillId="0" borderId="71" xfId="0" applyNumberFormat="1" applyFont="1" applyBorder="1" applyAlignment="1" applyProtection="1">
      <alignment vertical="center"/>
    </xf>
    <xf numFmtId="0" fontId="8" fillId="4" borderId="176" xfId="0" applyFont="1" applyFill="1" applyBorder="1" applyAlignment="1" applyProtection="1">
      <alignment horizontal="center" vertical="center"/>
      <protection locked="0"/>
    </xf>
    <xf numFmtId="0" fontId="8" fillId="4" borderId="170" xfId="0" applyFont="1" applyFill="1" applyBorder="1" applyAlignment="1" applyProtection="1">
      <alignment horizontal="center" vertical="center"/>
      <protection locked="0"/>
    </xf>
    <xf numFmtId="0" fontId="8" fillId="3" borderId="209" xfId="0" applyFont="1" applyFill="1" applyBorder="1" applyAlignment="1" applyProtection="1">
      <alignment vertical="center"/>
    </xf>
    <xf numFmtId="0" fontId="8" fillId="3" borderId="203" xfId="0" applyFont="1" applyFill="1" applyBorder="1" applyAlignment="1" applyProtection="1">
      <alignment horizontal="center" vertical="center"/>
    </xf>
    <xf numFmtId="0" fontId="8" fillId="3" borderId="209" xfId="0" applyFont="1" applyFill="1" applyBorder="1" applyAlignment="1" applyProtection="1">
      <alignment horizontal="center" vertical="center"/>
    </xf>
    <xf numFmtId="0" fontId="8" fillId="3" borderId="194" xfId="0" applyFont="1" applyFill="1" applyBorder="1" applyAlignment="1" applyProtection="1">
      <alignment horizontal="center" vertical="center"/>
    </xf>
    <xf numFmtId="178" fontId="8" fillId="3" borderId="63" xfId="0" applyNumberFormat="1" applyFont="1" applyFill="1" applyBorder="1" applyAlignment="1" applyProtection="1">
      <alignment horizontal="center" vertical="center"/>
    </xf>
    <xf numFmtId="178" fontId="8" fillId="3" borderId="66" xfId="0" applyNumberFormat="1" applyFont="1" applyFill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vertical="center"/>
    </xf>
    <xf numFmtId="0" fontId="8" fillId="0" borderId="39" xfId="0" applyFont="1" applyBorder="1" applyAlignment="1" applyProtection="1">
      <alignment vertical="center"/>
    </xf>
    <xf numFmtId="0" fontId="8" fillId="0" borderId="197" xfId="0" applyFont="1" applyFill="1" applyBorder="1" applyAlignment="1" applyProtection="1">
      <alignment horizontal="center" vertical="center"/>
    </xf>
    <xf numFmtId="0" fontId="8" fillId="0" borderId="197" xfId="3" applyFont="1" applyFill="1" applyBorder="1" applyAlignment="1" applyProtection="1">
      <alignment horizontal="center" vertical="center"/>
    </xf>
    <xf numFmtId="0" fontId="8" fillId="3" borderId="34" xfId="0" applyFont="1" applyFill="1" applyBorder="1" applyAlignment="1" applyProtection="1">
      <alignment vertical="center"/>
    </xf>
    <xf numFmtId="0" fontId="8" fillId="0" borderId="71" xfId="0" applyFont="1" applyFill="1" applyBorder="1" applyProtection="1">
      <alignment vertical="center"/>
    </xf>
    <xf numFmtId="0" fontId="8" fillId="0" borderId="0" xfId="0" applyFont="1">
      <alignment vertical="center"/>
    </xf>
    <xf numFmtId="0" fontId="9" fillId="0" borderId="0" xfId="3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176" fontId="8" fillId="0" borderId="0" xfId="0" applyNumberFormat="1" applyFont="1" applyAlignment="1">
      <alignment horizontal="center" vertical="center" shrinkToFit="1"/>
    </xf>
    <xf numFmtId="176" fontId="8" fillId="0" borderId="0" xfId="0" applyNumberFormat="1" applyFont="1" applyAlignment="1">
      <alignment horizontal="distributed" vertical="center" shrinkToFit="1"/>
    </xf>
    <xf numFmtId="0" fontId="1" fillId="0" borderId="0" xfId="0" applyFont="1">
      <alignment vertical="center"/>
    </xf>
    <xf numFmtId="0" fontId="13" fillId="0" borderId="1" xfId="3" applyFont="1" applyBorder="1" applyAlignment="1">
      <alignment horizontal="center" vertical="center"/>
    </xf>
    <xf numFmtId="0" fontId="8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76" fontId="1" fillId="2" borderId="0" xfId="0" applyNumberFormat="1" applyFont="1" applyFill="1" applyAlignment="1">
      <alignment horizontal="distributed" vertical="center" shrinkToFit="1"/>
    </xf>
    <xf numFmtId="0" fontId="1" fillId="2" borderId="0" xfId="0" applyFont="1" applyFill="1" applyAlignment="1">
      <alignment horizontal="center" vertical="center" textRotation="255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center" textRotation="255"/>
    </xf>
    <xf numFmtId="178" fontId="8" fillId="0" borderId="87" xfId="3" applyNumberFormat="1" applyFont="1" applyBorder="1" applyAlignment="1">
      <alignment horizontal="center" vertical="center"/>
    </xf>
    <xf numFmtId="178" fontId="8" fillId="0" borderId="86" xfId="3" applyNumberFormat="1" applyFont="1" applyBorder="1" applyAlignment="1">
      <alignment horizontal="center" vertical="center"/>
    </xf>
    <xf numFmtId="178" fontId="8" fillId="0" borderId="85" xfId="3" applyNumberFormat="1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8" fillId="0" borderId="17" xfId="3" applyFont="1" applyBorder="1" applyAlignment="1">
      <alignment horizontal="center" vertical="center"/>
    </xf>
    <xf numFmtId="0" fontId="8" fillId="0" borderId="95" xfId="3" applyFont="1" applyBorder="1" applyAlignment="1">
      <alignment horizontal="center" vertical="center"/>
    </xf>
    <xf numFmtId="0" fontId="8" fillId="0" borderId="128" xfId="0" applyFont="1" applyBorder="1" applyAlignment="1">
      <alignment horizontal="center" vertical="center" wrapText="1"/>
    </xf>
    <xf numFmtId="0" fontId="8" fillId="0" borderId="0" xfId="3" applyFont="1" applyAlignment="1">
      <alignment vertical="center"/>
    </xf>
    <xf numFmtId="0" fontId="13" fillId="0" borderId="0" xfId="3" applyFont="1" applyAlignment="1">
      <alignment horizontal="center" vertical="center"/>
    </xf>
    <xf numFmtId="0" fontId="8" fillId="0" borderId="0" xfId="3" applyFont="1" applyAlignment="1">
      <alignment vertical="center" wrapText="1"/>
    </xf>
    <xf numFmtId="178" fontId="8" fillId="0" borderId="78" xfId="0" applyNumberFormat="1" applyFont="1" applyBorder="1" applyAlignment="1">
      <alignment horizontal="center" vertical="center"/>
    </xf>
    <xf numFmtId="0" fontId="8" fillId="3" borderId="77" xfId="0" applyFont="1" applyFill="1" applyBorder="1" applyAlignment="1">
      <alignment horizontal="center" vertical="center"/>
    </xf>
    <xf numFmtId="0" fontId="8" fillId="3" borderId="81" xfId="0" applyFont="1" applyFill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3" borderId="78" xfId="0" applyFont="1" applyFill="1" applyBorder="1" applyAlignment="1">
      <alignment horizontal="center" vertical="center"/>
    </xf>
    <xf numFmtId="0" fontId="8" fillId="3" borderId="73" xfId="0" applyFont="1" applyFill="1" applyBorder="1" applyAlignment="1">
      <alignment horizontal="center" vertical="center"/>
    </xf>
    <xf numFmtId="0" fontId="8" fillId="3" borderId="80" xfId="0" applyFont="1" applyFill="1" applyBorder="1" applyAlignment="1">
      <alignment horizontal="center" vertical="center"/>
    </xf>
    <xf numFmtId="0" fontId="8" fillId="3" borderId="79" xfId="0" applyFont="1" applyFill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4" borderId="137" xfId="0" applyFont="1" applyFill="1" applyBorder="1" applyAlignment="1" applyProtection="1">
      <alignment horizontal="center" vertical="center"/>
      <protection locked="0"/>
    </xf>
    <xf numFmtId="0" fontId="8" fillId="4" borderId="72" xfId="0" applyFont="1" applyFill="1" applyBorder="1" applyAlignment="1" applyProtection="1">
      <alignment horizontal="center" vertical="center" shrinkToFit="1"/>
      <protection locked="0"/>
    </xf>
    <xf numFmtId="177" fontId="16" fillId="0" borderId="75" xfId="0" applyNumberFormat="1" applyFont="1" applyBorder="1">
      <alignment vertical="center"/>
    </xf>
    <xf numFmtId="0" fontId="8" fillId="0" borderId="0" xfId="3" applyFont="1" applyAlignment="1">
      <alignment horizontal="center" vertical="center"/>
    </xf>
    <xf numFmtId="0" fontId="8" fillId="0" borderId="78" xfId="3" applyFont="1" applyBorder="1" applyAlignment="1">
      <alignment horizontal="center" vertical="center"/>
    </xf>
    <xf numFmtId="0" fontId="8" fillId="0" borderId="77" xfId="3" applyFont="1" applyBorder="1" applyAlignment="1">
      <alignment horizontal="center" vertical="center"/>
    </xf>
    <xf numFmtId="0" fontId="8" fillId="0" borderId="73" xfId="3" applyFont="1" applyBorder="1" applyAlignment="1">
      <alignment horizontal="center" vertical="center"/>
    </xf>
    <xf numFmtId="0" fontId="8" fillId="0" borderId="80" xfId="3" applyFont="1" applyBorder="1" applyAlignment="1">
      <alignment horizontal="center" vertical="center"/>
    </xf>
    <xf numFmtId="0" fontId="8" fillId="0" borderId="79" xfId="3" applyFont="1" applyBorder="1" applyAlignment="1">
      <alignment horizontal="center" vertical="center"/>
    </xf>
    <xf numFmtId="0" fontId="8" fillId="0" borderId="81" xfId="3" applyFont="1" applyBorder="1" applyAlignment="1">
      <alignment horizontal="center" vertical="center"/>
    </xf>
    <xf numFmtId="0" fontId="8" fillId="0" borderId="75" xfId="3" applyFont="1" applyBorder="1" applyAlignment="1">
      <alignment horizontal="center" vertical="center"/>
    </xf>
    <xf numFmtId="177" fontId="8" fillId="0" borderId="74" xfId="0" applyNumberFormat="1" applyFont="1" applyBorder="1">
      <alignment vertical="center"/>
    </xf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 shrinkToFit="1"/>
    </xf>
    <xf numFmtId="178" fontId="8" fillId="0" borderId="74" xfId="0" applyNumberFormat="1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208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 shrinkToFit="1"/>
    </xf>
    <xf numFmtId="176" fontId="8" fillId="0" borderId="72" xfId="0" applyNumberFormat="1" applyFont="1" applyBorder="1" applyAlignment="1">
      <alignment horizontal="distributed" vertical="center" shrinkToFit="1"/>
    </xf>
    <xf numFmtId="178" fontId="8" fillId="0" borderId="24" xfId="0" applyNumberFormat="1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4" borderId="13" xfId="0" applyFont="1" applyFill="1" applyBorder="1" applyAlignment="1" applyProtection="1">
      <alignment horizontal="center" vertical="center" shrinkToFit="1"/>
      <protection locked="0"/>
    </xf>
    <xf numFmtId="177" fontId="16" fillId="0" borderId="15" xfId="0" applyNumberFormat="1" applyFont="1" applyBorder="1">
      <alignment vertical="center"/>
    </xf>
    <xf numFmtId="0" fontId="8" fillId="0" borderId="24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23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7" fontId="8" fillId="0" borderId="14" xfId="0" applyNumberFormat="1" applyFont="1" applyBorder="1">
      <alignment vertical="center"/>
    </xf>
    <xf numFmtId="0" fontId="8" fillId="0" borderId="2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shrinkToFit="1"/>
    </xf>
    <xf numFmtId="178" fontId="8" fillId="0" borderId="14" xfId="0" applyNumberFormat="1" applyFont="1" applyBorder="1" applyAlignment="1">
      <alignment horizontal="center" vertical="center"/>
    </xf>
    <xf numFmtId="0" fontId="8" fillId="0" borderId="198" xfId="0" applyFont="1" applyBorder="1" applyAlignment="1">
      <alignment horizontal="center" vertical="center" shrinkToFit="1"/>
    </xf>
    <xf numFmtId="176" fontId="8" fillId="0" borderId="13" xfId="0" applyNumberFormat="1" applyFont="1" applyBorder="1" applyAlignment="1">
      <alignment horizontal="distributed" vertical="center" shrinkToFit="1"/>
    </xf>
    <xf numFmtId="178" fontId="8" fillId="0" borderId="41" xfId="0" applyNumberFormat="1" applyFont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104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105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4" borderId="58" xfId="0" applyFont="1" applyFill="1" applyBorder="1" applyAlignment="1" applyProtection="1">
      <alignment horizontal="center" vertical="center" shrinkToFit="1"/>
      <protection locked="0"/>
    </xf>
    <xf numFmtId="177" fontId="16" fillId="0" borderId="37" xfId="0" applyNumberFormat="1" applyFont="1" applyBorder="1">
      <alignment vertical="center"/>
    </xf>
    <xf numFmtId="0" fontId="8" fillId="0" borderId="41" xfId="3" applyFont="1" applyBorder="1" applyAlignment="1">
      <alignment horizontal="center" vertical="center"/>
    </xf>
    <xf numFmtId="0" fontId="8" fillId="0" borderId="30" xfId="3" applyFont="1" applyBorder="1" applyAlignment="1">
      <alignment horizontal="center" vertical="center"/>
    </xf>
    <xf numFmtId="0" fontId="8" fillId="0" borderId="40" xfId="3" applyFont="1" applyBorder="1" applyAlignment="1">
      <alignment horizontal="center" vertical="center"/>
    </xf>
    <xf numFmtId="0" fontId="8" fillId="0" borderId="105" xfId="3" applyFont="1" applyBorder="1" applyAlignment="1">
      <alignment horizontal="center" vertical="center"/>
    </xf>
    <xf numFmtId="0" fontId="8" fillId="0" borderId="59" xfId="3" applyFont="1" applyBorder="1" applyAlignment="1">
      <alignment horizontal="center" vertical="center"/>
    </xf>
    <xf numFmtId="0" fontId="8" fillId="0" borderId="104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177" fontId="8" fillId="0" borderId="32" xfId="0" applyNumberFormat="1" applyFont="1" applyBorder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04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shrinkToFit="1"/>
    </xf>
    <xf numFmtId="178" fontId="8" fillId="0" borderId="32" xfId="0" applyNumberFormat="1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0" borderId="126" xfId="0" applyFont="1" applyBorder="1" applyAlignment="1">
      <alignment horizontal="center" vertical="center"/>
    </xf>
    <xf numFmtId="0" fontId="8" fillId="0" borderId="207" xfId="0" applyFont="1" applyBorder="1" applyAlignment="1">
      <alignment horizontal="center" vertical="center" shrinkToFit="1"/>
    </xf>
    <xf numFmtId="176" fontId="8" fillId="0" borderId="58" xfId="0" applyNumberFormat="1" applyFont="1" applyBorder="1" applyAlignment="1">
      <alignment horizontal="distributed" vertical="center" shrinkToFit="1"/>
    </xf>
    <xf numFmtId="178" fontId="8" fillId="0" borderId="35" xfId="0" applyNumberFormat="1" applyFont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4" borderId="25" xfId="0" applyFont="1" applyFill="1" applyBorder="1" applyAlignment="1" applyProtection="1">
      <alignment horizontal="center" vertical="center" shrinkToFit="1"/>
      <protection locked="0"/>
    </xf>
    <xf numFmtId="177" fontId="16" fillId="0" borderId="28" xfId="0" applyNumberFormat="1" applyFont="1" applyBorder="1">
      <alignment vertical="center"/>
    </xf>
    <xf numFmtId="0" fontId="8" fillId="0" borderId="35" xfId="3" applyFont="1" applyBorder="1" applyAlignment="1">
      <alignment horizontal="center" vertical="center"/>
    </xf>
    <xf numFmtId="0" fontId="8" fillId="0" borderId="34" xfId="3" applyFont="1" applyBorder="1" applyAlignment="1">
      <alignment horizontal="center" vertical="center"/>
    </xf>
    <xf numFmtId="0" fontId="8" fillId="0" borderId="33" xfId="3" applyFont="1" applyBorder="1" applyAlignment="1">
      <alignment horizontal="center" vertical="center"/>
    </xf>
    <xf numFmtId="0" fontId="8" fillId="0" borderId="36" xfId="3" applyFont="1" applyBorder="1" applyAlignment="1">
      <alignment horizontal="center" vertical="center"/>
    </xf>
    <xf numFmtId="0" fontId="8" fillId="0" borderId="29" xfId="3" applyFont="1" applyBorder="1" applyAlignment="1">
      <alignment horizontal="center" vertical="center"/>
    </xf>
    <xf numFmtId="0" fontId="8" fillId="0" borderId="28" xfId="3" applyFont="1" applyBorder="1" applyAlignment="1">
      <alignment horizontal="center" vertical="center"/>
    </xf>
    <xf numFmtId="177" fontId="8" fillId="0" borderId="27" xfId="0" applyNumberFormat="1" applyFont="1" applyBorder="1">
      <alignment vertical="center"/>
    </xf>
    <xf numFmtId="0" fontId="8" fillId="0" borderId="39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shrinkToFit="1"/>
    </xf>
    <xf numFmtId="178" fontId="8" fillId="0" borderId="27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shrinkToFit="1"/>
    </xf>
    <xf numFmtId="176" fontId="8" fillId="0" borderId="25" xfId="0" applyNumberFormat="1" applyFont="1" applyBorder="1" applyAlignment="1">
      <alignment horizontal="distributed" vertical="center"/>
    </xf>
    <xf numFmtId="0" fontId="8" fillId="3" borderId="35" xfId="0" applyFont="1" applyFill="1" applyBorder="1" applyAlignment="1">
      <alignment horizontal="center" vertical="center"/>
    </xf>
    <xf numFmtId="0" fontId="8" fillId="0" borderId="38" xfId="3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176" fontId="8" fillId="0" borderId="25" xfId="0" applyNumberFormat="1" applyFont="1" applyBorder="1" applyAlignment="1">
      <alignment horizontal="distributed" vertical="center" shrinkToFit="1"/>
    </xf>
    <xf numFmtId="0" fontId="8" fillId="3" borderId="25" xfId="0" applyFont="1" applyFill="1" applyBorder="1" applyAlignment="1">
      <alignment horizontal="center" vertical="center"/>
    </xf>
    <xf numFmtId="0" fontId="1" fillId="0" borderId="0" xfId="3" applyFont="1" applyAlignment="1">
      <alignment vertical="center"/>
    </xf>
    <xf numFmtId="178" fontId="8" fillId="0" borderId="50" xfId="0" applyNumberFormat="1" applyFont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4" borderId="42" xfId="0" applyFont="1" applyFill="1" applyBorder="1" applyAlignment="1" applyProtection="1">
      <alignment horizontal="center" vertical="center" shrinkToFit="1"/>
      <protection locked="0"/>
    </xf>
    <xf numFmtId="177" fontId="16" fillId="0" borderId="71" xfId="0" applyNumberFormat="1" applyFont="1" applyBorder="1">
      <alignment vertical="center"/>
    </xf>
    <xf numFmtId="0" fontId="8" fillId="0" borderId="50" xfId="3" applyFont="1" applyBorder="1" applyAlignment="1">
      <alignment horizontal="center" vertical="center"/>
    </xf>
    <xf numFmtId="0" fontId="8" fillId="0" borderId="47" xfId="3" applyFont="1" applyBorder="1" applyAlignment="1">
      <alignment horizontal="center" vertical="center"/>
    </xf>
    <xf numFmtId="0" fontId="8" fillId="0" borderId="49" xfId="3" applyFont="1" applyBorder="1" applyAlignment="1">
      <alignment horizontal="center" vertical="center"/>
    </xf>
    <xf numFmtId="0" fontId="8" fillId="0" borderId="51" xfId="3" applyFont="1" applyBorder="1" applyAlignment="1">
      <alignment horizontal="center" vertical="center"/>
    </xf>
    <xf numFmtId="0" fontId="8" fillId="0" borderId="52" xfId="3" applyFont="1" applyBorder="1" applyAlignment="1">
      <alignment horizontal="center" vertical="center"/>
    </xf>
    <xf numFmtId="0" fontId="8" fillId="0" borderId="46" xfId="3" applyFont="1" applyBorder="1" applyAlignment="1">
      <alignment horizontal="center" vertical="center"/>
    </xf>
    <xf numFmtId="0" fontId="8" fillId="0" borderId="71" xfId="3" applyFont="1" applyBorder="1" applyAlignment="1">
      <alignment horizontal="center" vertical="center"/>
    </xf>
    <xf numFmtId="177" fontId="8" fillId="0" borderId="70" xfId="0" applyNumberFormat="1" applyFont="1" applyBorder="1">
      <alignment vertical="center"/>
    </xf>
    <xf numFmtId="0" fontId="8" fillId="0" borderId="69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shrinkToFit="1"/>
    </xf>
    <xf numFmtId="178" fontId="8" fillId="0" borderId="44" xfId="0" applyNumberFormat="1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122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shrinkToFit="1"/>
    </xf>
    <xf numFmtId="176" fontId="8" fillId="0" borderId="68" xfId="0" applyNumberFormat="1" applyFont="1" applyBorder="1" applyAlignment="1">
      <alignment horizontal="distributed" vertical="center" shrinkToFit="1"/>
    </xf>
    <xf numFmtId="176" fontId="8" fillId="0" borderId="149" xfId="0" applyNumberFormat="1" applyFont="1" applyBorder="1" applyAlignment="1">
      <alignment horizontal="distributed" vertical="center" shrinkToFit="1"/>
    </xf>
    <xf numFmtId="0" fontId="8" fillId="0" borderId="206" xfId="0" applyFont="1" applyBorder="1" applyAlignment="1">
      <alignment horizontal="center" vertical="center"/>
    </xf>
    <xf numFmtId="176" fontId="8" fillId="0" borderId="67" xfId="0" applyNumberFormat="1" applyFont="1" applyBorder="1" applyAlignment="1">
      <alignment horizontal="distributed" vertical="center" shrinkToFit="1"/>
    </xf>
    <xf numFmtId="0" fontId="8" fillId="0" borderId="61" xfId="3" applyFont="1" applyBorder="1" applyAlignment="1">
      <alignment horizontal="center" vertical="center"/>
    </xf>
    <xf numFmtId="178" fontId="8" fillId="0" borderId="66" xfId="0" applyNumberFormat="1" applyFont="1" applyBorder="1" applyAlignment="1">
      <alignment horizontal="center" vertical="center"/>
    </xf>
    <xf numFmtId="0" fontId="8" fillId="3" borderId="63" xfId="0" applyFont="1" applyFill="1" applyBorder="1" applyAlignment="1">
      <alignment horizontal="center" vertical="center"/>
    </xf>
    <xf numFmtId="0" fontId="8" fillId="3" borderId="65" xfId="0" applyFont="1" applyFill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 shrinkToFit="1"/>
    </xf>
    <xf numFmtId="178" fontId="8" fillId="7" borderId="27" xfId="0" applyNumberFormat="1" applyFont="1" applyFill="1" applyBorder="1" applyAlignment="1">
      <alignment horizontal="center" vertical="center"/>
    </xf>
    <xf numFmtId="0" fontId="8" fillId="7" borderId="27" xfId="0" applyFont="1" applyFill="1" applyBorder="1" applyAlignment="1">
      <alignment horizontal="center" vertical="center"/>
    </xf>
    <xf numFmtId="176" fontId="8" fillId="0" borderId="60" xfId="0" applyNumberFormat="1" applyFont="1" applyBorder="1" applyAlignment="1">
      <alignment horizontal="distributed" vertical="center"/>
    </xf>
    <xf numFmtId="178" fontId="8" fillId="7" borderId="14" xfId="0" applyNumberFormat="1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177" fontId="16" fillId="0" borderId="45" xfId="0" applyNumberFormat="1" applyFont="1" applyBorder="1">
      <alignment vertical="center"/>
    </xf>
    <xf numFmtId="0" fontId="8" fillId="0" borderId="45" xfId="3" applyFont="1" applyBorder="1" applyAlignment="1">
      <alignment horizontal="center" vertical="center"/>
    </xf>
    <xf numFmtId="177" fontId="8" fillId="0" borderId="44" xfId="0" applyNumberFormat="1" applyFont="1" applyBorder="1">
      <alignment vertical="center"/>
    </xf>
    <xf numFmtId="0" fontId="8" fillId="0" borderId="48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178" fontId="8" fillId="7" borderId="44" xfId="0" applyNumberFormat="1" applyFont="1" applyFill="1" applyBorder="1" applyAlignment="1">
      <alignment horizontal="center" vertical="center"/>
    </xf>
    <xf numFmtId="0" fontId="8" fillId="7" borderId="44" xfId="0" applyFont="1" applyFill="1" applyBorder="1" applyAlignment="1">
      <alignment horizontal="center" vertical="center"/>
    </xf>
    <xf numFmtId="176" fontId="8" fillId="0" borderId="42" xfId="0" applyNumberFormat="1" applyFont="1" applyBorder="1" applyAlignment="1">
      <alignment horizontal="distributed" vertical="center" shrinkToFit="1"/>
    </xf>
    <xf numFmtId="0" fontId="8" fillId="3" borderId="39" xfId="0" applyFont="1" applyFill="1" applyBorder="1" applyAlignment="1">
      <alignment horizontal="center" vertical="center"/>
    </xf>
    <xf numFmtId="0" fontId="8" fillId="3" borderId="62" xfId="0" applyFont="1" applyFill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3" borderId="66" xfId="0" applyFont="1" applyFill="1" applyBorder="1" applyAlignment="1">
      <alignment horizontal="center" vertical="center"/>
    </xf>
    <xf numFmtId="0" fontId="8" fillId="3" borderId="64" xfId="0" applyFont="1" applyFill="1" applyBorder="1" applyAlignment="1">
      <alignment horizontal="center" vertical="center"/>
    </xf>
    <xf numFmtId="0" fontId="8" fillId="3" borderId="114" xfId="0" applyFont="1" applyFill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4" borderId="156" xfId="0" applyFont="1" applyFill="1" applyBorder="1" applyAlignment="1" applyProtection="1">
      <alignment horizontal="center" vertical="center"/>
      <protection locked="0"/>
    </xf>
    <xf numFmtId="0" fontId="8" fillId="4" borderId="60" xfId="0" applyFont="1" applyFill="1" applyBorder="1" applyAlignment="1" applyProtection="1">
      <alignment horizontal="center" vertical="center" shrinkToFit="1"/>
      <protection locked="0"/>
    </xf>
    <xf numFmtId="177" fontId="16" fillId="0" borderId="61" xfId="0" applyNumberFormat="1" applyFont="1" applyBorder="1">
      <alignment vertical="center"/>
    </xf>
    <xf numFmtId="0" fontId="8" fillId="0" borderId="66" xfId="3" applyFont="1" applyBorder="1" applyAlignment="1">
      <alignment horizontal="center" vertical="center"/>
    </xf>
    <xf numFmtId="0" fontId="8" fillId="0" borderId="63" xfId="3" applyFont="1" applyBorder="1" applyAlignment="1">
      <alignment horizontal="center" vertical="center"/>
    </xf>
    <xf numFmtId="0" fontId="8" fillId="0" borderId="65" xfId="3" applyFont="1" applyBorder="1" applyAlignment="1">
      <alignment horizontal="center" vertical="center"/>
    </xf>
    <xf numFmtId="0" fontId="8" fillId="0" borderId="91" xfId="3" applyFont="1" applyBorder="1" applyAlignment="1">
      <alignment horizontal="center" vertical="center"/>
    </xf>
    <xf numFmtId="0" fontId="8" fillId="0" borderId="114" xfId="3" applyFont="1" applyBorder="1" applyAlignment="1">
      <alignment horizontal="center" vertical="center"/>
    </xf>
    <xf numFmtId="0" fontId="8" fillId="0" borderId="62" xfId="3" applyFont="1" applyBorder="1" applyAlignment="1">
      <alignment horizontal="center" vertical="center"/>
    </xf>
    <xf numFmtId="177" fontId="8" fillId="0" borderId="90" xfId="0" applyNumberFormat="1" applyFont="1" applyBorder="1">
      <alignment vertical="center"/>
    </xf>
    <xf numFmtId="178" fontId="8" fillId="7" borderId="90" xfId="0" applyNumberFormat="1" applyFont="1" applyFill="1" applyBorder="1" applyAlignment="1">
      <alignment horizontal="center" vertical="center"/>
    </xf>
    <xf numFmtId="0" fontId="8" fillId="7" borderId="9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176" fontId="8" fillId="0" borderId="60" xfId="0" applyNumberFormat="1" applyFont="1" applyBorder="1" applyAlignment="1">
      <alignment horizontal="distributed" vertical="center" shrinkToFit="1"/>
    </xf>
    <xf numFmtId="0" fontId="8" fillId="3" borderId="42" xfId="0" applyFont="1" applyFill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3" borderId="91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8" fillId="0" borderId="202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21" xfId="0" applyFont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50" xfId="3" applyFont="1" applyFill="1" applyBorder="1" applyAlignment="1">
      <alignment horizontal="center" vertical="center"/>
    </xf>
    <xf numFmtId="178" fontId="8" fillId="0" borderId="47" xfId="3" applyNumberFormat="1" applyFont="1" applyBorder="1" applyAlignment="1">
      <alignment horizontal="center" vertical="center"/>
    </xf>
    <xf numFmtId="0" fontId="8" fillId="3" borderId="46" xfId="3" applyFont="1" applyFill="1" applyBorder="1" applyAlignment="1">
      <alignment horizontal="center" vertical="center"/>
    </xf>
    <xf numFmtId="0" fontId="8" fillId="3" borderId="47" xfId="3" applyFont="1" applyFill="1" applyBorder="1" applyAlignment="1">
      <alignment horizontal="center" vertical="center"/>
    </xf>
    <xf numFmtId="0" fontId="8" fillId="3" borderId="49" xfId="3" applyFont="1" applyFill="1" applyBorder="1" applyAlignment="1">
      <alignment horizontal="center" vertical="center"/>
    </xf>
    <xf numFmtId="0" fontId="8" fillId="3" borderId="48" xfId="3" applyFont="1" applyFill="1" applyBorder="1" applyAlignment="1">
      <alignment horizontal="center" vertical="center"/>
    </xf>
    <xf numFmtId="176" fontId="8" fillId="0" borderId="45" xfId="0" applyNumberFormat="1" applyFont="1" applyBorder="1" applyAlignment="1">
      <alignment horizontal="center" vertical="center" shrinkToFit="1"/>
    </xf>
    <xf numFmtId="178" fontId="8" fillId="0" borderId="57" xfId="0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shrinkToFit="1"/>
    </xf>
    <xf numFmtId="0" fontId="8" fillId="3" borderId="35" xfId="3" applyFont="1" applyFill="1" applyBorder="1" applyAlignment="1">
      <alignment horizontal="center" vertical="center"/>
    </xf>
    <xf numFmtId="178" fontId="8" fillId="0" borderId="34" xfId="3" applyNumberFormat="1" applyFont="1" applyBorder="1" applyAlignment="1">
      <alignment horizontal="center" vertical="center"/>
    </xf>
    <xf numFmtId="0" fontId="8" fillId="3" borderId="29" xfId="3" applyFont="1" applyFill="1" applyBorder="1" applyAlignment="1">
      <alignment horizontal="center" vertical="center"/>
    </xf>
    <xf numFmtId="0" fontId="8" fillId="3" borderId="34" xfId="3" applyFont="1" applyFill="1" applyBorder="1" applyAlignment="1">
      <alignment horizontal="center" vertical="center"/>
    </xf>
    <xf numFmtId="0" fontId="8" fillId="3" borderId="33" xfId="3" applyFont="1" applyFill="1" applyBorder="1" applyAlignment="1">
      <alignment horizontal="center" vertical="center"/>
    </xf>
    <xf numFmtId="0" fontId="8" fillId="3" borderId="39" xfId="3" applyFont="1" applyFill="1" applyBorder="1" applyAlignment="1">
      <alignment horizontal="center" vertical="center"/>
    </xf>
    <xf numFmtId="176" fontId="8" fillId="0" borderId="28" xfId="0" applyNumberFormat="1" applyFont="1" applyBorder="1" applyAlignment="1">
      <alignment horizontal="center" vertical="center" shrinkToFit="1"/>
    </xf>
    <xf numFmtId="178" fontId="8" fillId="0" borderId="56" xfId="0" applyNumberFormat="1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 shrinkToFit="1"/>
    </xf>
    <xf numFmtId="0" fontId="8" fillId="3" borderId="24" xfId="3" applyFont="1" applyFill="1" applyBorder="1" applyAlignment="1">
      <alignment horizontal="center" vertical="center"/>
    </xf>
    <xf numFmtId="178" fontId="8" fillId="0" borderId="3" xfId="3" applyNumberFormat="1" applyFont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/>
    </xf>
    <xf numFmtId="0" fontId="8" fillId="3" borderId="23" xfId="3" applyFont="1" applyFill="1" applyBorder="1" applyAlignment="1">
      <alignment horizontal="center" vertical="center"/>
    </xf>
    <xf numFmtId="0" fontId="8" fillId="3" borderId="22" xfId="3" applyFont="1" applyFill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 shrinkToFit="1"/>
    </xf>
    <xf numFmtId="178" fontId="8" fillId="0" borderId="54" xfId="0" applyNumberFormat="1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 shrinkToFit="1"/>
    </xf>
    <xf numFmtId="178" fontId="8" fillId="3" borderId="50" xfId="0" applyNumberFormat="1" applyFont="1" applyFill="1" applyBorder="1" applyAlignment="1">
      <alignment horizontal="center" vertical="center"/>
    </xf>
    <xf numFmtId="178" fontId="8" fillId="3" borderId="47" xfId="0" applyNumberFormat="1" applyFont="1" applyFill="1" applyBorder="1" applyAlignment="1">
      <alignment horizontal="center" vertical="center"/>
    </xf>
    <xf numFmtId="178" fontId="8" fillId="0" borderId="46" xfId="0" applyNumberFormat="1" applyFont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178" fontId="8" fillId="0" borderId="49" xfId="0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2" xfId="0" applyFont="1" applyBorder="1" applyAlignment="1">
      <alignment horizontal="distributed" vertical="center"/>
    </xf>
    <xf numFmtId="178" fontId="8" fillId="3" borderId="35" xfId="0" applyNumberFormat="1" applyFont="1" applyFill="1" applyBorder="1" applyAlignment="1">
      <alignment horizontal="center" vertical="center"/>
    </xf>
    <xf numFmtId="178" fontId="8" fillId="3" borderId="34" xfId="0" applyNumberFormat="1" applyFont="1" applyFill="1" applyBorder="1" applyAlignment="1">
      <alignment horizontal="center" vertical="center"/>
    </xf>
    <xf numFmtId="178" fontId="8" fillId="0" borderId="29" xfId="0" applyNumberFormat="1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178" fontId="8" fillId="0" borderId="33" xfId="0" applyNumberFormat="1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25" xfId="0" applyFont="1" applyBorder="1" applyAlignment="1">
      <alignment horizontal="distributed" vertical="center"/>
    </xf>
    <xf numFmtId="0" fontId="8" fillId="0" borderId="15" xfId="0" applyFont="1" applyBorder="1" applyAlignment="1">
      <alignment horizontal="center" vertical="center"/>
    </xf>
    <xf numFmtId="178" fontId="8" fillId="3" borderId="24" xfId="0" applyNumberFormat="1" applyFont="1" applyFill="1" applyBorder="1" applyAlignment="1">
      <alignment horizontal="center" vertical="center"/>
    </xf>
    <xf numFmtId="178" fontId="8" fillId="3" borderId="3" xfId="0" applyNumberFormat="1" applyFont="1" applyFill="1" applyBorder="1" applyAlignment="1">
      <alignment horizontal="center" vertical="center"/>
    </xf>
    <xf numFmtId="178" fontId="8" fillId="0" borderId="2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distributed" vertical="center"/>
    </xf>
    <xf numFmtId="0" fontId="8" fillId="0" borderId="199" xfId="0" applyFont="1" applyBorder="1">
      <alignment vertical="center"/>
    </xf>
    <xf numFmtId="0" fontId="8" fillId="3" borderId="30" xfId="0" applyFont="1" applyFill="1" applyBorder="1">
      <alignment vertical="center"/>
    </xf>
    <xf numFmtId="0" fontId="8" fillId="0" borderId="37" xfId="0" applyFont="1" applyBorder="1" applyAlignment="1">
      <alignment horizontal="center" vertical="center"/>
    </xf>
    <xf numFmtId="178" fontId="8" fillId="3" borderId="41" xfId="0" applyNumberFormat="1" applyFont="1" applyFill="1" applyBorder="1" applyAlignment="1">
      <alignment horizontal="center" vertical="center"/>
    </xf>
    <xf numFmtId="178" fontId="8" fillId="3" borderId="30" xfId="0" applyNumberFormat="1" applyFont="1" applyFill="1" applyBorder="1" applyAlignment="1">
      <alignment horizontal="center" vertical="center"/>
    </xf>
    <xf numFmtId="178" fontId="8" fillId="0" borderId="40" xfId="0" applyNumberFormat="1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58" xfId="0" applyFont="1" applyBorder="1" applyAlignment="1">
      <alignment horizontal="distributed" vertical="center"/>
    </xf>
    <xf numFmtId="178" fontId="8" fillId="3" borderId="20" xfId="0" applyNumberFormat="1" applyFont="1" applyFill="1" applyBorder="1" applyAlignment="1">
      <alignment horizontal="center" vertical="center"/>
    </xf>
    <xf numFmtId="178" fontId="8" fillId="3" borderId="17" xfId="0" applyNumberFormat="1" applyFont="1" applyFill="1" applyBorder="1" applyAlignment="1">
      <alignment horizontal="center" vertical="center"/>
    </xf>
    <xf numFmtId="178" fontId="8" fillId="0" borderId="16" xfId="0" applyNumberFormat="1" applyFont="1" applyBorder="1" applyAlignment="1">
      <alignment horizontal="center" vertical="center"/>
    </xf>
    <xf numFmtId="0" fontId="8" fillId="0" borderId="19" xfId="3" applyFont="1" applyBorder="1" applyAlignment="1">
      <alignment horizontal="center" vertical="center"/>
    </xf>
    <xf numFmtId="0" fontId="8" fillId="0" borderId="120" xfId="3" applyFont="1" applyBorder="1" applyAlignment="1">
      <alignment horizontal="center" vertical="center"/>
    </xf>
    <xf numFmtId="0" fontId="8" fillId="0" borderId="16" xfId="3" applyFont="1" applyBorder="1" applyAlignment="1">
      <alignment horizontal="center" vertical="center"/>
    </xf>
    <xf numFmtId="178" fontId="8" fillId="0" borderId="19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16" fillId="0" borderId="0" xfId="3" applyFont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wrapText="1"/>
    </xf>
    <xf numFmtId="0" fontId="8" fillId="0" borderId="80" xfId="3" applyFont="1" applyBorder="1" applyAlignment="1">
      <alignment horizontal="center" vertical="top" textRotation="255" wrapText="1"/>
    </xf>
    <xf numFmtId="0" fontId="8" fillId="0" borderId="73" xfId="3" applyFont="1" applyBorder="1" applyAlignment="1">
      <alignment horizontal="center" vertical="top" textRotation="255" wrapText="1"/>
    </xf>
    <xf numFmtId="0" fontId="8" fillId="0" borderId="24" xfId="0" applyFont="1" applyBorder="1" applyAlignment="1">
      <alignment horizontal="center" vertical="top" textRotation="255" wrapText="1"/>
    </xf>
    <xf numFmtId="0" fontId="8" fillId="0" borderId="3" xfId="0" applyFont="1" applyBorder="1" applyAlignment="1">
      <alignment horizontal="center" vertical="top" textRotation="255" wrapText="1"/>
    </xf>
    <xf numFmtId="0" fontId="8" fillId="0" borderId="2" xfId="0" applyFont="1" applyBorder="1" applyAlignment="1">
      <alignment horizontal="center" vertical="top" textRotation="255" wrapText="1"/>
    </xf>
    <xf numFmtId="0" fontId="8" fillId="0" borderId="0" xfId="3" applyFont="1" applyAlignment="1">
      <alignment horizontal="center" vertical="center" textRotation="255" wrapText="1"/>
    </xf>
    <xf numFmtId="0" fontId="8" fillId="0" borderId="23" xfId="0" applyFont="1" applyBorder="1" applyAlignment="1">
      <alignment horizontal="center" vertical="top" textRotation="255" wrapText="1"/>
    </xf>
    <xf numFmtId="0" fontId="8" fillId="0" borderId="4" xfId="3" applyFont="1" applyBorder="1" applyAlignment="1">
      <alignment horizontal="center" vertical="top" textRotation="255" wrapText="1"/>
    </xf>
    <xf numFmtId="0" fontId="8" fillId="0" borderId="3" xfId="3" applyFont="1" applyBorder="1" applyAlignment="1">
      <alignment horizontal="center" vertical="top" textRotation="255" wrapText="1"/>
    </xf>
    <xf numFmtId="0" fontId="8" fillId="0" borderId="2" xfId="3" applyFont="1" applyBorder="1" applyAlignment="1">
      <alignment horizontal="center" vertical="top" textRotation="255" wrapText="1"/>
    </xf>
    <xf numFmtId="0" fontId="8" fillId="0" borderId="119" xfId="0" applyFont="1" applyBorder="1" applyAlignment="1">
      <alignment horizontal="center" vertical="center" wrapText="1"/>
    </xf>
    <xf numFmtId="0" fontId="16" fillId="0" borderId="0" xfId="3" applyFont="1" applyAlignment="1">
      <alignment horizontal="left" vertical="center"/>
    </xf>
    <xf numFmtId="0" fontId="9" fillId="2" borderId="0" xfId="3" applyFont="1" applyFill="1" applyAlignment="1">
      <alignment vertical="center"/>
    </xf>
    <xf numFmtId="0" fontId="8" fillId="2" borderId="0" xfId="0" applyFont="1" applyFill="1" applyAlignment="1">
      <alignment horizontal="distributed" vertical="center"/>
    </xf>
    <xf numFmtId="0" fontId="11" fillId="0" borderId="0" xfId="3" applyFont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10" fillId="0" borderId="0" xfId="3" applyFont="1" applyFill="1" applyBorder="1" applyAlignment="1" applyProtection="1">
      <alignment horizontal="left" vertical="center"/>
    </xf>
    <xf numFmtId="0" fontId="8" fillId="4" borderId="85" xfId="0" applyFont="1" applyFill="1" applyBorder="1" applyAlignment="1" applyProtection="1">
      <alignment horizontal="center" vertical="center" wrapText="1"/>
    </xf>
    <xf numFmtId="0" fontId="8" fillId="4" borderId="87" xfId="0" applyFont="1" applyFill="1" applyBorder="1" applyAlignment="1" applyProtection="1">
      <alignment horizontal="center" vertical="center" wrapText="1"/>
    </xf>
    <xf numFmtId="0" fontId="8" fillId="0" borderId="54" xfId="0" applyFont="1" applyFill="1" applyBorder="1" applyAlignment="1" applyProtection="1">
      <alignment horizontal="center" vertical="center"/>
    </xf>
    <xf numFmtId="0" fontId="8" fillId="0" borderId="121" xfId="0" applyFont="1" applyFill="1" applyBorder="1" applyAlignment="1" applyProtection="1">
      <alignment horizontal="center" vertical="center"/>
    </xf>
    <xf numFmtId="0" fontId="8" fillId="0" borderId="56" xfId="0" applyFont="1" applyFill="1" applyBorder="1" applyAlignment="1" applyProtection="1">
      <alignment horizontal="center" vertical="center"/>
    </xf>
    <xf numFmtId="0" fontId="8" fillId="0" borderId="55" xfId="0" applyFont="1" applyFill="1" applyBorder="1" applyAlignment="1" applyProtection="1">
      <alignment horizontal="center" vertical="center"/>
    </xf>
    <xf numFmtId="0" fontId="8" fillId="0" borderId="122" xfId="0" applyFont="1" applyFill="1" applyBorder="1" applyAlignment="1" applyProtection="1">
      <alignment horizontal="center" vertical="center"/>
    </xf>
    <xf numFmtId="0" fontId="8" fillId="0" borderId="57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27" xfId="0" applyFont="1" applyFill="1" applyBorder="1" applyAlignment="1" applyProtection="1">
      <alignment horizontal="center" vertical="center"/>
    </xf>
    <xf numFmtId="0" fontId="8" fillId="0" borderId="44" xfId="0" applyFont="1" applyFill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horizontal="center" vertical="center"/>
    </xf>
    <xf numFmtId="0" fontId="8" fillId="0" borderId="74" xfId="0" applyFont="1" applyFill="1" applyBorder="1" applyAlignment="1" applyProtection="1">
      <alignment horizontal="center" vertical="center"/>
    </xf>
    <xf numFmtId="0" fontId="8" fillId="0" borderId="95" xfId="3" applyFont="1" applyFill="1" applyBorder="1" applyAlignment="1" applyProtection="1">
      <alignment horizontal="center" vertical="center"/>
    </xf>
    <xf numFmtId="0" fontId="8" fillId="0" borderId="79" xfId="3" applyFont="1" applyFill="1" applyBorder="1" applyAlignment="1" applyProtection="1">
      <alignment horizontal="center" vertical="center"/>
    </xf>
    <xf numFmtId="0" fontId="8" fillId="0" borderId="17" xfId="3" applyFont="1" applyFill="1" applyBorder="1" applyAlignment="1" applyProtection="1">
      <alignment horizontal="center" vertical="center"/>
    </xf>
    <xf numFmtId="0" fontId="8" fillId="0" borderId="77" xfId="3" applyFont="1" applyFill="1" applyBorder="1" applyAlignment="1" applyProtection="1">
      <alignment horizontal="center" vertical="center"/>
    </xf>
    <xf numFmtId="0" fontId="8" fillId="0" borderId="120" xfId="3" applyFont="1" applyFill="1" applyBorder="1" applyAlignment="1" applyProtection="1">
      <alignment horizontal="center" vertical="center"/>
    </xf>
    <xf numFmtId="0" fontId="8" fillId="0" borderId="80" xfId="3" applyFont="1" applyFill="1" applyBorder="1" applyAlignment="1" applyProtection="1">
      <alignment horizontal="center" vertical="center"/>
    </xf>
    <xf numFmtId="0" fontId="8" fillId="0" borderId="108" xfId="0" applyFont="1" applyFill="1" applyBorder="1" applyAlignment="1" applyProtection="1">
      <alignment horizontal="center" vertical="center"/>
    </xf>
    <xf numFmtId="0" fontId="8" fillId="0" borderId="2" xfId="3" applyFont="1" applyFill="1" applyBorder="1" applyAlignment="1" applyProtection="1">
      <alignment horizontal="center" vertical="center"/>
    </xf>
    <xf numFmtId="0" fontId="8" fillId="0" borderId="81" xfId="3" applyFont="1" applyFill="1" applyBorder="1" applyAlignment="1" applyProtection="1">
      <alignment horizontal="center" vertical="center"/>
    </xf>
    <xf numFmtId="0" fontId="8" fillId="0" borderId="3" xfId="3" applyFont="1" applyFill="1" applyBorder="1" applyAlignment="1" applyProtection="1">
      <alignment horizontal="center" vertical="center"/>
    </xf>
    <xf numFmtId="0" fontId="8" fillId="0" borderId="4" xfId="3" applyFont="1" applyFill="1" applyBorder="1" applyAlignment="1" applyProtection="1">
      <alignment horizontal="center" vertical="center"/>
    </xf>
    <xf numFmtId="0" fontId="8" fillId="0" borderId="71" xfId="0" applyFont="1" applyFill="1" applyBorder="1" applyAlignment="1" applyProtection="1">
      <alignment horizontal="center" vertical="center"/>
    </xf>
    <xf numFmtId="0" fontId="8" fillId="0" borderId="70" xfId="3" applyFont="1" applyFill="1" applyBorder="1" applyAlignment="1" applyProtection="1">
      <alignment vertical="center" textRotation="255"/>
    </xf>
    <xf numFmtId="0" fontId="24" fillId="0" borderId="23" xfId="3" applyFont="1" applyFill="1" applyBorder="1" applyAlignment="1" applyProtection="1">
      <alignment horizontal="center" vertical="center" shrinkToFit="1"/>
    </xf>
    <xf numFmtId="0" fontId="24" fillId="0" borderId="0" xfId="3" applyFont="1" applyFill="1" applyBorder="1" applyAlignment="1" applyProtection="1">
      <alignment vertical="center"/>
    </xf>
    <xf numFmtId="0" fontId="24" fillId="0" borderId="13" xfId="3" applyFont="1" applyFill="1" applyBorder="1" applyAlignment="1" applyProtection="1">
      <alignment horizontal="distributed" vertical="center"/>
    </xf>
    <xf numFmtId="0" fontId="24" fillId="0" borderId="14" xfId="3" applyFont="1" applyFill="1" applyBorder="1" applyAlignment="1" applyProtection="1">
      <alignment horizontal="center" vertical="center"/>
    </xf>
    <xf numFmtId="0" fontId="24" fillId="0" borderId="23" xfId="3" applyFont="1" applyFill="1" applyBorder="1" applyAlignment="1" applyProtection="1">
      <alignment horizontal="center" vertical="center"/>
    </xf>
    <xf numFmtId="0" fontId="24" fillId="0" borderId="4" xfId="3" applyFont="1" applyFill="1" applyBorder="1" applyAlignment="1" applyProtection="1">
      <alignment horizontal="center" vertical="center"/>
    </xf>
    <xf numFmtId="178" fontId="24" fillId="0" borderId="14" xfId="3" applyNumberFormat="1" applyFont="1" applyFill="1" applyBorder="1" applyAlignment="1" applyProtection="1">
      <alignment horizontal="center" vertical="center"/>
    </xf>
    <xf numFmtId="0" fontId="24" fillId="0" borderId="15" xfId="3" applyFont="1" applyFill="1" applyBorder="1" applyAlignment="1" applyProtection="1">
      <alignment horizontal="center" vertical="center" shrinkToFit="1"/>
    </xf>
    <xf numFmtId="0" fontId="24" fillId="0" borderId="100" xfId="3" applyFont="1" applyFill="1" applyBorder="1" applyAlignment="1" applyProtection="1">
      <alignment horizontal="center" vertical="center"/>
    </xf>
    <xf numFmtId="0" fontId="24" fillId="0" borderId="33" xfId="3" applyFont="1" applyFill="1" applyBorder="1" applyAlignment="1" applyProtection="1">
      <alignment horizontal="center" vertical="center" shrinkToFit="1"/>
    </xf>
    <xf numFmtId="0" fontId="24" fillId="0" borderId="25" xfId="3" applyFont="1" applyFill="1" applyBorder="1" applyAlignment="1" applyProtection="1">
      <alignment horizontal="distributed" vertical="center"/>
    </xf>
    <xf numFmtId="0" fontId="24" fillId="0" borderId="27" xfId="3" applyFont="1" applyFill="1" applyBorder="1" applyAlignment="1" applyProtection="1">
      <alignment horizontal="center" vertical="center"/>
    </xf>
    <xf numFmtId="0" fontId="24" fillId="0" borderId="36" xfId="3" applyFont="1" applyFill="1" applyBorder="1" applyAlignment="1" applyProtection="1">
      <alignment horizontal="center" vertical="center"/>
    </xf>
    <xf numFmtId="178" fontId="24" fillId="0" borderId="27" xfId="3" applyNumberFormat="1" applyFont="1" applyFill="1" applyBorder="1" applyAlignment="1" applyProtection="1">
      <alignment horizontal="center" vertical="center"/>
    </xf>
    <xf numFmtId="0" fontId="24" fillId="0" borderId="28" xfId="3" applyFont="1" applyFill="1" applyBorder="1" applyAlignment="1" applyProtection="1">
      <alignment horizontal="center" vertical="center" shrinkToFit="1"/>
    </xf>
    <xf numFmtId="0" fontId="24" fillId="0" borderId="29" xfId="3" applyFont="1" applyFill="1" applyBorder="1" applyAlignment="1" applyProtection="1">
      <alignment horizontal="center" vertical="center"/>
    </xf>
    <xf numFmtId="0" fontId="24" fillId="0" borderId="201" xfId="3" applyFont="1" applyFill="1" applyBorder="1" applyAlignment="1" applyProtection="1">
      <alignment horizontal="center" vertical="center" shrinkToFit="1"/>
    </xf>
    <xf numFmtId="0" fontId="24" fillId="0" borderId="176" xfId="3" applyFont="1" applyFill="1" applyBorder="1" applyAlignment="1" applyProtection="1">
      <alignment horizontal="distributed" vertical="center"/>
    </xf>
    <xf numFmtId="0" fontId="24" fillId="0" borderId="70" xfId="3" applyFont="1" applyFill="1" applyBorder="1" applyAlignment="1" applyProtection="1">
      <alignment horizontal="center" vertical="center"/>
    </xf>
    <xf numFmtId="0" fontId="24" fillId="0" borderId="203" xfId="3" applyFont="1" applyFill="1" applyBorder="1" applyAlignment="1" applyProtection="1">
      <alignment horizontal="center" vertical="center"/>
    </xf>
    <xf numFmtId="0" fontId="24" fillId="0" borderId="210" xfId="3" applyFont="1" applyFill="1" applyBorder="1" applyAlignment="1" applyProtection="1">
      <alignment horizontal="center" vertical="center"/>
    </xf>
    <xf numFmtId="0" fontId="24" fillId="0" borderId="71" xfId="3" applyFont="1" applyFill="1" applyBorder="1" applyAlignment="1" applyProtection="1">
      <alignment horizontal="center" vertical="center" shrinkToFit="1"/>
    </xf>
    <xf numFmtId="0" fontId="24" fillId="0" borderId="46" xfId="3" applyFont="1" applyFill="1" applyBorder="1" applyAlignment="1" applyProtection="1">
      <alignment horizontal="center" vertical="center"/>
    </xf>
    <xf numFmtId="0" fontId="24" fillId="0" borderId="101" xfId="3" applyFont="1" applyFill="1" applyBorder="1" applyAlignment="1" applyProtection="1">
      <alignment horizontal="center" vertical="center"/>
    </xf>
    <xf numFmtId="0" fontId="24" fillId="0" borderId="22" xfId="3" applyFont="1" applyFill="1" applyBorder="1" applyAlignment="1" applyProtection="1">
      <alignment horizontal="center" vertical="center"/>
    </xf>
    <xf numFmtId="0" fontId="24" fillId="0" borderId="62" xfId="3" applyFont="1" applyFill="1" applyBorder="1" applyAlignment="1" applyProtection="1">
      <alignment horizontal="center" vertical="center"/>
    </xf>
    <xf numFmtId="0" fontId="24" fillId="0" borderId="25" xfId="0" applyFont="1" applyFill="1" applyBorder="1" applyAlignment="1" applyProtection="1">
      <alignment horizontal="distributed" vertical="center"/>
    </xf>
    <xf numFmtId="0" fontId="24" fillId="0" borderId="176" xfId="0" applyFont="1" applyFill="1" applyBorder="1" applyAlignment="1" applyProtection="1">
      <alignment horizontal="distributed" vertical="center"/>
    </xf>
    <xf numFmtId="0" fontId="24" fillId="0" borderId="13" xfId="0" applyFont="1" applyFill="1" applyBorder="1" applyAlignment="1" applyProtection="1">
      <alignment horizontal="distributed" vertical="center"/>
    </xf>
    <xf numFmtId="0" fontId="8" fillId="0" borderId="95" xfId="3" applyFont="1" applyBorder="1" applyAlignment="1">
      <alignment horizontal="center" vertical="center"/>
    </xf>
    <xf numFmtId="0" fontId="8" fillId="0" borderId="79" xfId="3" applyFont="1" applyBorder="1" applyAlignment="1">
      <alignment horizontal="center" vertical="center"/>
    </xf>
    <xf numFmtId="0" fontId="8" fillId="0" borderId="17" xfId="3" applyFont="1" applyBorder="1" applyAlignment="1">
      <alignment horizontal="center" vertical="center"/>
    </xf>
    <xf numFmtId="0" fontId="8" fillId="0" borderId="77" xfId="3" applyFont="1" applyBorder="1" applyAlignment="1">
      <alignment horizontal="center" vertical="center"/>
    </xf>
    <xf numFmtId="0" fontId="8" fillId="0" borderId="120" xfId="3" applyFont="1" applyBorder="1" applyAlignment="1">
      <alignment horizontal="center" vertical="center"/>
    </xf>
    <xf numFmtId="0" fontId="8" fillId="0" borderId="80" xfId="3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122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121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12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119" xfId="0" applyFont="1" applyBorder="1" applyAlignment="1">
      <alignment horizontal="center" vertical="center" wrapText="1"/>
    </xf>
    <xf numFmtId="0" fontId="10" fillId="0" borderId="0" xfId="3" applyFont="1" applyAlignment="1">
      <alignment horizontal="left" vertical="center"/>
    </xf>
    <xf numFmtId="0" fontId="8" fillId="0" borderId="27" xfId="0" applyFont="1" applyFill="1" applyBorder="1" applyAlignment="1" applyProtection="1">
      <alignment horizontal="center" vertical="center"/>
    </xf>
    <xf numFmtId="0" fontId="8" fillId="0" borderId="27" xfId="0" applyFont="1" applyBorder="1" applyAlignment="1">
      <alignment horizontal="center" vertical="center"/>
    </xf>
    <xf numFmtId="178" fontId="8" fillId="0" borderId="82" xfId="3" applyNumberFormat="1" applyFont="1" applyBorder="1" applyAlignment="1">
      <alignment horizontal="center" vertical="center"/>
    </xf>
    <xf numFmtId="178" fontId="8" fillId="0" borderId="83" xfId="3" applyNumberFormat="1" applyFont="1" applyBorder="1" applyAlignment="1">
      <alignment horizontal="center" vertical="center"/>
    </xf>
    <xf numFmtId="178" fontId="8" fillId="0" borderId="84" xfId="3" applyNumberFormat="1" applyFont="1" applyBorder="1" applyAlignment="1">
      <alignment horizontal="center" vertical="center"/>
    </xf>
    <xf numFmtId="0" fontId="27" fillId="0" borderId="51" xfId="3" applyFont="1" applyFill="1" applyBorder="1" applyAlignment="1" applyProtection="1">
      <alignment horizontal="center" vertical="center"/>
    </xf>
    <xf numFmtId="0" fontId="8" fillId="4" borderId="176" xfId="3" applyFont="1" applyFill="1" applyBorder="1" applyAlignment="1" applyProtection="1">
      <alignment horizontal="center" vertical="center"/>
      <protection locked="0"/>
    </xf>
    <xf numFmtId="0" fontId="27" fillId="0" borderId="124" xfId="0" applyNumberFormat="1" applyFont="1" applyFill="1" applyBorder="1" applyAlignment="1" applyProtection="1">
      <alignment horizontal="center" vertical="center"/>
    </xf>
    <xf numFmtId="0" fontId="8" fillId="0" borderId="27" xfId="0" applyFont="1" applyFill="1" applyBorder="1" applyAlignment="1" applyProtection="1">
      <alignment horizontal="center" vertical="center"/>
    </xf>
    <xf numFmtId="178" fontId="8" fillId="0" borderId="160" xfId="3" applyNumberFormat="1" applyFont="1" applyFill="1" applyBorder="1" applyAlignment="1" applyProtection="1">
      <alignment horizontal="center" vertical="center"/>
    </xf>
    <xf numFmtId="178" fontId="8" fillId="0" borderId="161" xfId="3" applyNumberFormat="1" applyFont="1" applyFill="1" applyBorder="1" applyAlignment="1" applyProtection="1">
      <alignment horizontal="center" vertical="center"/>
    </xf>
    <xf numFmtId="178" fontId="8" fillId="0" borderId="162" xfId="3" applyNumberFormat="1" applyFont="1" applyFill="1" applyBorder="1" applyAlignment="1" applyProtection="1">
      <alignment horizontal="center" vertical="center"/>
    </xf>
    <xf numFmtId="0" fontId="13" fillId="0" borderId="152" xfId="3" applyFont="1" applyFill="1" applyBorder="1" applyAlignment="1" applyProtection="1">
      <alignment horizontal="center" vertical="center"/>
    </xf>
    <xf numFmtId="0" fontId="13" fillId="0" borderId="154" xfId="3" applyFont="1" applyFill="1" applyBorder="1" applyAlignment="1" applyProtection="1">
      <alignment horizontal="center" vertical="center"/>
    </xf>
    <xf numFmtId="0" fontId="13" fillId="0" borderId="153" xfId="3" applyFont="1" applyFill="1" applyBorder="1" applyAlignment="1" applyProtection="1">
      <alignment horizontal="center" vertical="center"/>
    </xf>
    <xf numFmtId="0" fontId="13" fillId="0" borderId="152" xfId="0" applyFont="1" applyFill="1" applyBorder="1" applyAlignment="1" applyProtection="1">
      <alignment horizontal="center" vertical="center"/>
    </xf>
    <xf numFmtId="0" fontId="13" fillId="0" borderId="153" xfId="0" applyFont="1" applyFill="1" applyBorder="1" applyAlignment="1" applyProtection="1">
      <alignment horizontal="center" vertical="center"/>
    </xf>
    <xf numFmtId="0" fontId="13" fillId="0" borderId="154" xfId="0" applyFont="1" applyFill="1" applyBorder="1" applyAlignment="1" applyProtection="1">
      <alignment horizontal="center" vertical="center"/>
    </xf>
    <xf numFmtId="0" fontId="8" fillId="0" borderId="164" xfId="0" applyFont="1" applyFill="1" applyBorder="1" applyAlignment="1" applyProtection="1">
      <alignment horizontal="center" vertical="center" wrapText="1"/>
    </xf>
    <xf numFmtId="0" fontId="8" fillId="0" borderId="86" xfId="0" applyFont="1" applyFill="1" applyBorder="1" applyAlignment="1" applyProtection="1">
      <alignment horizontal="center" vertical="center"/>
    </xf>
    <xf numFmtId="0" fontId="8" fillId="0" borderId="165" xfId="0" applyFont="1" applyFill="1" applyBorder="1" applyAlignment="1" applyProtection="1">
      <alignment horizontal="center" vertical="center"/>
    </xf>
    <xf numFmtId="0" fontId="8" fillId="0" borderId="166" xfId="0" applyFont="1" applyFill="1" applyBorder="1" applyAlignment="1" applyProtection="1">
      <alignment horizontal="center" vertical="center" wrapText="1"/>
    </xf>
    <xf numFmtId="0" fontId="8" fillId="0" borderId="167" xfId="0" applyFont="1" applyFill="1" applyBorder="1" applyAlignment="1" applyProtection="1">
      <alignment horizontal="center" vertical="center" wrapText="1"/>
    </xf>
    <xf numFmtId="0" fontId="8" fillId="0" borderId="168" xfId="0" applyFont="1" applyFill="1" applyBorder="1" applyAlignment="1" applyProtection="1">
      <alignment horizontal="center" vertical="center" wrapText="1"/>
    </xf>
    <xf numFmtId="0" fontId="8" fillId="0" borderId="94" xfId="3" applyFont="1" applyFill="1" applyBorder="1" applyAlignment="1" applyProtection="1">
      <alignment horizontal="center" vertical="center"/>
    </xf>
    <xf numFmtId="0" fontId="8" fillId="0" borderId="72" xfId="3" applyFont="1" applyFill="1" applyBorder="1" applyAlignment="1" applyProtection="1">
      <alignment horizontal="center" vertical="center"/>
    </xf>
    <xf numFmtId="0" fontId="8" fillId="0" borderId="95" xfId="3" applyFont="1" applyFill="1" applyBorder="1" applyAlignment="1" applyProtection="1">
      <alignment horizontal="center" vertical="center"/>
    </xf>
    <xf numFmtId="0" fontId="8" fillId="0" borderId="79" xfId="3" applyFont="1" applyFill="1" applyBorder="1" applyAlignment="1" applyProtection="1">
      <alignment horizontal="center" vertical="center"/>
    </xf>
    <xf numFmtId="0" fontId="8" fillId="0" borderId="17" xfId="3" applyFont="1" applyFill="1" applyBorder="1" applyAlignment="1" applyProtection="1">
      <alignment horizontal="center" vertical="center"/>
    </xf>
    <xf numFmtId="0" fontId="8" fillId="0" borderId="77" xfId="3" applyFont="1" applyFill="1" applyBorder="1" applyAlignment="1" applyProtection="1">
      <alignment horizontal="center" vertical="center"/>
    </xf>
    <xf numFmtId="0" fontId="8" fillId="0" borderId="151" xfId="0" applyFont="1" applyFill="1" applyBorder="1" applyAlignment="1" applyProtection="1">
      <alignment horizontal="center" vertical="center"/>
    </xf>
    <xf numFmtId="0" fontId="8" fillId="0" borderId="108" xfId="0" applyFont="1" applyFill="1" applyBorder="1" applyAlignment="1" applyProtection="1">
      <alignment horizontal="center" vertical="center"/>
    </xf>
    <xf numFmtId="180" fontId="8" fillId="0" borderId="160" xfId="3" applyNumberFormat="1" applyFont="1" applyFill="1" applyBorder="1" applyAlignment="1" applyProtection="1">
      <alignment horizontal="center" vertical="center"/>
    </xf>
    <xf numFmtId="180" fontId="8" fillId="0" borderId="161" xfId="3" applyNumberFormat="1" applyFont="1" applyFill="1" applyBorder="1" applyAlignment="1" applyProtection="1">
      <alignment horizontal="center" vertical="center"/>
    </xf>
    <xf numFmtId="180" fontId="8" fillId="0" borderId="162" xfId="3" applyNumberFormat="1" applyFont="1" applyFill="1" applyBorder="1" applyAlignment="1" applyProtection="1">
      <alignment horizontal="center" vertical="center"/>
    </xf>
    <xf numFmtId="0" fontId="8" fillId="0" borderId="163" xfId="0" applyFont="1" applyFill="1" applyBorder="1" applyAlignment="1" applyProtection="1">
      <alignment horizontal="center" vertical="center"/>
    </xf>
    <xf numFmtId="0" fontId="8" fillId="0" borderId="137" xfId="0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vertical="top" wrapText="1"/>
    </xf>
    <xf numFmtId="0" fontId="8" fillId="0" borderId="32" xfId="0" applyFont="1" applyFill="1" applyBorder="1" applyAlignment="1" applyProtection="1">
      <alignment horizontal="center" vertical="center"/>
    </xf>
    <xf numFmtId="0" fontId="8" fillId="0" borderId="125" xfId="0" applyFont="1" applyFill="1" applyBorder="1" applyAlignment="1" applyProtection="1">
      <alignment horizontal="center" vertical="center" shrinkToFit="1"/>
    </xf>
    <xf numFmtId="0" fontId="8" fillId="0" borderId="101" xfId="0" applyFont="1" applyFill="1" applyBorder="1" applyAlignment="1" applyProtection="1">
      <alignment horizontal="center" vertical="center" shrinkToFit="1"/>
    </xf>
    <xf numFmtId="0" fontId="0" fillId="0" borderId="122" xfId="0" applyFont="1" applyBorder="1" applyAlignment="1">
      <alignment horizontal="center" vertical="center" shrinkToFit="1"/>
    </xf>
    <xf numFmtId="0" fontId="0" fillId="0" borderId="103" xfId="0" applyFont="1" applyBorder="1" applyAlignment="1">
      <alignment horizontal="center" vertical="center" shrinkToFit="1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44" xfId="0" applyFont="1" applyFill="1" applyBorder="1" applyAlignment="1" applyProtection="1">
      <alignment horizontal="center" vertical="center"/>
    </xf>
    <xf numFmtId="0" fontId="8" fillId="0" borderId="186" xfId="0" applyFont="1" applyFill="1" applyBorder="1" applyAlignment="1" applyProtection="1">
      <alignment horizontal="center" vertical="center" textRotation="255"/>
    </xf>
    <xf numFmtId="0" fontId="8" fillId="0" borderId="187" xfId="0" applyFont="1" applyFill="1" applyBorder="1" applyAlignment="1" applyProtection="1">
      <alignment horizontal="center" vertical="center" textRotation="255"/>
    </xf>
    <xf numFmtId="0" fontId="8" fillId="0" borderId="89" xfId="0" applyFont="1" applyFill="1" applyBorder="1" applyAlignment="1" applyProtection="1">
      <alignment horizontal="center" vertical="center" textRotation="255"/>
    </xf>
    <xf numFmtId="0" fontId="8" fillId="0" borderId="172" xfId="0" applyFont="1" applyFill="1" applyBorder="1" applyAlignment="1" applyProtection="1">
      <alignment horizontal="center" vertical="center" textRotation="255"/>
    </xf>
    <xf numFmtId="0" fontId="8" fillId="0" borderId="147" xfId="0" applyFont="1" applyFill="1" applyBorder="1" applyAlignment="1" applyProtection="1">
      <alignment horizontal="center" vertical="center" textRotation="255"/>
    </xf>
    <xf numFmtId="0" fontId="8" fillId="0" borderId="184" xfId="0" applyFont="1" applyFill="1" applyBorder="1" applyAlignment="1" applyProtection="1">
      <alignment horizontal="center" vertical="center" textRotation="255"/>
    </xf>
    <xf numFmtId="176" fontId="8" fillId="0" borderId="125" xfId="0" applyNumberFormat="1" applyFont="1" applyFill="1" applyBorder="1" applyAlignment="1" applyProtection="1">
      <alignment horizontal="center" vertical="center" textRotation="255" shrinkToFit="1"/>
    </xf>
    <xf numFmtId="0" fontId="0" fillId="0" borderId="101" xfId="0" applyFont="1" applyBorder="1" applyAlignment="1">
      <alignment horizontal="center" vertical="center" textRotation="255" shrinkToFit="1"/>
    </xf>
    <xf numFmtId="0" fontId="0" fillId="0" borderId="121" xfId="0" applyFont="1" applyBorder="1" applyAlignment="1">
      <alignment horizontal="center" vertical="center" textRotation="255" shrinkToFit="1"/>
    </xf>
    <xf numFmtId="0" fontId="0" fillId="0" borderId="102" xfId="0" applyFont="1" applyBorder="1" applyAlignment="1">
      <alignment horizontal="center" vertical="center" textRotation="255" shrinkToFit="1"/>
    </xf>
    <xf numFmtId="0" fontId="0" fillId="0" borderId="122" xfId="0" applyFont="1" applyBorder="1" applyAlignment="1">
      <alignment horizontal="center" vertical="center" textRotation="255" shrinkToFit="1"/>
    </xf>
    <xf numFmtId="0" fontId="0" fillId="0" borderId="103" xfId="0" applyFont="1" applyBorder="1" applyAlignment="1">
      <alignment horizontal="center" vertical="center" textRotation="255" shrinkToFit="1"/>
    </xf>
    <xf numFmtId="0" fontId="8" fillId="0" borderId="82" xfId="0" applyFont="1" applyFill="1" applyBorder="1" applyAlignment="1" applyProtection="1">
      <alignment horizontal="center" vertical="center" textRotation="255"/>
    </xf>
    <xf numFmtId="0" fontId="8" fillId="0" borderId="185" xfId="0" applyFont="1" applyFill="1" applyBorder="1" applyAlignment="1" applyProtection="1">
      <alignment horizontal="center" vertical="center" textRotation="255"/>
    </xf>
    <xf numFmtId="176" fontId="8" fillId="0" borderId="157" xfId="0" applyNumberFormat="1" applyFont="1" applyFill="1" applyBorder="1" applyAlignment="1" applyProtection="1">
      <alignment horizontal="center" vertical="center" textRotation="255" shrinkToFit="1"/>
    </xf>
    <xf numFmtId="0" fontId="0" fillId="0" borderId="158" xfId="0" applyFont="1" applyBorder="1" applyAlignment="1">
      <alignment horizontal="center" vertical="center" textRotation="255" shrinkToFit="1"/>
    </xf>
    <xf numFmtId="0" fontId="0" fillId="0" borderId="169" xfId="0" applyFont="1" applyBorder="1" applyAlignment="1">
      <alignment horizontal="center" vertical="center" textRotation="255" shrinkToFit="1"/>
    </xf>
    <xf numFmtId="0" fontId="0" fillId="0" borderId="170" xfId="0" applyFont="1" applyBorder="1" applyAlignment="1">
      <alignment horizontal="center" vertical="center" textRotation="255" shrinkToFit="1"/>
    </xf>
    <xf numFmtId="0" fontId="8" fillId="0" borderId="169" xfId="0" applyFont="1" applyFill="1" applyBorder="1" applyAlignment="1" applyProtection="1">
      <alignment horizontal="center" vertical="center" shrinkToFit="1"/>
    </xf>
    <xf numFmtId="0" fontId="8" fillId="0" borderId="170" xfId="0" applyFont="1" applyFill="1" applyBorder="1" applyAlignment="1" applyProtection="1">
      <alignment horizontal="center" vertical="center" shrinkToFit="1"/>
    </xf>
    <xf numFmtId="0" fontId="0" fillId="0" borderId="127" xfId="0" applyFont="1" applyBorder="1" applyAlignment="1">
      <alignment horizontal="center" vertical="center" shrinkToFit="1"/>
    </xf>
    <xf numFmtId="0" fontId="0" fillId="0" borderId="145" xfId="0" applyFont="1" applyBorder="1" applyAlignment="1">
      <alignment horizontal="center" vertical="center" shrinkToFit="1"/>
    </xf>
    <xf numFmtId="0" fontId="8" fillId="0" borderId="74" xfId="0" applyFont="1" applyFill="1" applyBorder="1" applyAlignment="1" applyProtection="1">
      <alignment horizontal="center" vertical="center"/>
    </xf>
    <xf numFmtId="0" fontId="8" fillId="0" borderId="90" xfId="0" applyFont="1" applyFill="1" applyBorder="1" applyAlignment="1" applyProtection="1">
      <alignment horizontal="center" vertical="center"/>
    </xf>
    <xf numFmtId="0" fontId="0" fillId="0" borderId="169" xfId="0" applyFont="1" applyBorder="1" applyAlignment="1">
      <alignment horizontal="center" vertical="center" shrinkToFit="1"/>
    </xf>
    <xf numFmtId="0" fontId="0" fillId="0" borderId="170" xfId="0" applyFont="1" applyBorder="1" applyAlignment="1">
      <alignment horizontal="center" vertical="center" shrinkToFit="1"/>
    </xf>
    <xf numFmtId="0" fontId="0" fillId="0" borderId="171" xfId="0" applyFont="1" applyBorder="1" applyAlignment="1">
      <alignment horizontal="center" vertical="center" shrinkToFit="1"/>
    </xf>
    <xf numFmtId="0" fontId="0" fillId="0" borderId="84" xfId="0" applyFont="1" applyBorder="1" applyAlignment="1">
      <alignment horizontal="center" vertical="center" shrinkToFit="1"/>
    </xf>
    <xf numFmtId="176" fontId="8" fillId="0" borderId="158" xfId="0" applyNumberFormat="1" applyFont="1" applyFill="1" applyBorder="1" applyAlignment="1" applyProtection="1">
      <alignment horizontal="center" vertical="center" textRotation="255" shrinkToFit="1"/>
    </xf>
    <xf numFmtId="176" fontId="8" fillId="0" borderId="169" xfId="0" applyNumberFormat="1" applyFont="1" applyFill="1" applyBorder="1" applyAlignment="1" applyProtection="1">
      <alignment horizontal="center" vertical="center" textRotation="255" shrinkToFit="1"/>
    </xf>
    <xf numFmtId="176" fontId="8" fillId="0" borderId="170" xfId="0" applyNumberFormat="1" applyFont="1" applyFill="1" applyBorder="1" applyAlignment="1" applyProtection="1">
      <alignment horizontal="center" vertical="center" textRotation="255" shrinkToFit="1"/>
    </xf>
    <xf numFmtId="176" fontId="8" fillId="0" borderId="171" xfId="0" applyNumberFormat="1" applyFont="1" applyFill="1" applyBorder="1" applyAlignment="1" applyProtection="1">
      <alignment horizontal="center" vertical="center" textRotation="255" shrinkToFit="1"/>
    </xf>
    <xf numFmtId="176" fontId="8" fillId="0" borderId="84" xfId="0" applyNumberFormat="1" applyFont="1" applyFill="1" applyBorder="1" applyAlignment="1" applyProtection="1">
      <alignment horizontal="center" vertical="center" textRotation="255" shrinkToFit="1"/>
    </xf>
    <xf numFmtId="0" fontId="8" fillId="0" borderId="125" xfId="0" applyNumberFormat="1" applyFont="1" applyFill="1" applyBorder="1" applyAlignment="1" applyProtection="1">
      <alignment horizontal="center" vertical="center" shrinkToFit="1"/>
    </xf>
    <xf numFmtId="0" fontId="8" fillId="0" borderId="54" xfId="0" applyNumberFormat="1" applyFont="1" applyFill="1" applyBorder="1" applyAlignment="1" applyProtection="1">
      <alignment horizontal="center" vertical="center" shrinkToFit="1"/>
    </xf>
    <xf numFmtId="0" fontId="8" fillId="0" borderId="121" xfId="0" applyNumberFormat="1" applyFont="1" applyFill="1" applyBorder="1" applyAlignment="1" applyProtection="1">
      <alignment horizontal="center" vertical="center" shrinkToFit="1"/>
    </xf>
    <xf numFmtId="0" fontId="8" fillId="0" borderId="56" xfId="0" applyNumberFormat="1" applyFont="1" applyFill="1" applyBorder="1" applyAlignment="1" applyProtection="1">
      <alignment horizontal="center" vertical="center" shrinkToFit="1"/>
    </xf>
    <xf numFmtId="0" fontId="0" fillId="0" borderId="205" xfId="0" applyFont="1" applyFill="1" applyBorder="1" applyAlignment="1" applyProtection="1">
      <alignment horizontal="center" vertical="center" textRotation="255" wrapText="1" shrinkToFit="1"/>
    </xf>
    <xf numFmtId="0" fontId="0" fillId="0" borderId="203" xfId="0" applyFont="1" applyFill="1" applyBorder="1" applyAlignment="1" applyProtection="1">
      <alignment horizontal="center" vertical="center" textRotation="255" wrapText="1" shrinkToFit="1"/>
    </xf>
    <xf numFmtId="0" fontId="0" fillId="0" borderId="204" xfId="0" applyFont="1" applyFill="1" applyBorder="1" applyAlignment="1" applyProtection="1">
      <alignment horizontal="center" vertical="center" textRotation="255" wrapText="1" shrinkToFit="1"/>
    </xf>
    <xf numFmtId="0" fontId="9" fillId="0" borderId="195" xfId="0" applyFont="1" applyFill="1" applyBorder="1" applyAlignment="1" applyProtection="1">
      <alignment horizontal="center" vertical="center" wrapText="1" shrinkToFit="1"/>
    </xf>
    <xf numFmtId="0" fontId="9" fillId="0" borderId="66" xfId="0" applyFont="1" applyBorder="1" applyAlignment="1">
      <alignment horizontal="center" vertical="center" shrinkToFit="1"/>
    </xf>
    <xf numFmtId="0" fontId="8" fillId="0" borderId="125" xfId="0" applyFont="1" applyFill="1" applyBorder="1" applyAlignment="1" applyProtection="1">
      <alignment horizontal="center" vertical="center"/>
    </xf>
    <xf numFmtId="0" fontId="8" fillId="0" borderId="54" xfId="0" applyFont="1" applyFill="1" applyBorder="1" applyAlignment="1" applyProtection="1">
      <alignment horizontal="center" vertical="center"/>
    </xf>
    <xf numFmtId="0" fontId="8" fillId="0" borderId="121" xfId="0" applyFont="1" applyFill="1" applyBorder="1" applyAlignment="1" applyProtection="1">
      <alignment horizontal="center" vertical="center"/>
    </xf>
    <xf numFmtId="0" fontId="8" fillId="0" borderId="56" xfId="0" applyFont="1" applyFill="1" applyBorder="1" applyAlignment="1" applyProtection="1">
      <alignment horizontal="center" vertical="center"/>
    </xf>
    <xf numFmtId="0" fontId="9" fillId="0" borderId="41" xfId="0" applyFont="1" applyFill="1" applyBorder="1" applyAlignment="1" applyProtection="1">
      <alignment horizontal="center" vertical="center" wrapText="1" shrinkToFit="1"/>
    </xf>
    <xf numFmtId="0" fontId="9" fillId="0" borderId="194" xfId="0" applyFont="1" applyBorder="1" applyAlignment="1">
      <alignment horizontal="center" vertical="center" shrinkToFit="1"/>
    </xf>
    <xf numFmtId="0" fontId="9" fillId="0" borderId="196" xfId="0" applyFont="1" applyBorder="1" applyAlignment="1">
      <alignment horizontal="center" vertical="center" shrinkToFit="1"/>
    </xf>
    <xf numFmtId="0" fontId="8" fillId="0" borderId="122" xfId="0" applyNumberFormat="1" applyFont="1" applyFill="1" applyBorder="1" applyAlignment="1" applyProtection="1">
      <alignment horizontal="center" vertical="center" shrinkToFit="1"/>
    </xf>
    <xf numFmtId="0" fontId="8" fillId="0" borderId="57" xfId="0" applyNumberFormat="1" applyFont="1" applyFill="1" applyBorder="1" applyAlignment="1" applyProtection="1">
      <alignment horizontal="center" vertical="center" shrinkToFit="1"/>
    </xf>
    <xf numFmtId="0" fontId="8" fillId="0" borderId="177" xfId="3" applyFont="1" applyFill="1" applyBorder="1" applyAlignment="1" applyProtection="1">
      <alignment horizontal="center" vertical="center" wrapText="1"/>
    </xf>
    <xf numFmtId="0" fontId="8" fillId="0" borderId="119" xfId="3" applyFont="1" applyFill="1" applyBorder="1" applyAlignment="1" applyProtection="1">
      <alignment horizontal="center" vertical="center" wrapText="1"/>
    </xf>
    <xf numFmtId="0" fontId="8" fillId="0" borderId="178" xfId="3" applyFont="1" applyFill="1" applyBorder="1" applyAlignment="1" applyProtection="1">
      <alignment horizontal="center" vertical="center" wrapText="1"/>
    </xf>
    <xf numFmtId="0" fontId="8" fillId="0" borderId="179" xfId="3" applyFont="1" applyFill="1" applyBorder="1" applyAlignment="1" applyProtection="1">
      <alignment horizontal="center" vertical="center" textRotation="255" wrapText="1"/>
    </xf>
    <xf numFmtId="0" fontId="8" fillId="0" borderId="90" xfId="3" applyFont="1" applyFill="1" applyBorder="1" applyAlignment="1" applyProtection="1">
      <alignment horizontal="center" vertical="center" textRotation="255" wrapText="1"/>
    </xf>
    <xf numFmtId="49" fontId="8" fillId="0" borderId="182" xfId="0" applyNumberFormat="1" applyFont="1" applyFill="1" applyBorder="1" applyAlignment="1" applyProtection="1">
      <alignment vertical="center" textRotation="255"/>
    </xf>
    <xf numFmtId="49" fontId="8" fillId="0" borderId="183" xfId="0" applyNumberFormat="1" applyFont="1" applyFill="1" applyBorder="1" applyAlignment="1" applyProtection="1">
      <alignment vertical="center" textRotation="255"/>
    </xf>
    <xf numFmtId="49" fontId="8" fillId="0" borderId="89" xfId="0" applyNumberFormat="1" applyFont="1" applyFill="1" applyBorder="1" applyAlignment="1" applyProtection="1">
      <alignment vertical="center" textRotation="255"/>
    </xf>
    <xf numFmtId="49" fontId="8" fillId="0" borderId="172" xfId="0" applyNumberFormat="1" applyFont="1" applyFill="1" applyBorder="1" applyAlignment="1" applyProtection="1">
      <alignment vertical="center" textRotation="255"/>
    </xf>
    <xf numFmtId="49" fontId="8" fillId="0" borderId="82" xfId="0" applyNumberFormat="1" applyFont="1" applyFill="1" applyBorder="1" applyAlignment="1" applyProtection="1">
      <alignment vertical="center" textRotation="255"/>
    </xf>
    <xf numFmtId="49" fontId="8" fillId="0" borderId="185" xfId="0" applyNumberFormat="1" applyFont="1" applyFill="1" applyBorder="1" applyAlignment="1" applyProtection="1">
      <alignment vertical="center" textRotation="255"/>
    </xf>
    <xf numFmtId="0" fontId="9" fillId="0" borderId="173" xfId="0" applyFont="1" applyFill="1" applyBorder="1" applyAlignment="1" applyProtection="1">
      <alignment horizontal="center" vertical="center" textRotation="255"/>
    </xf>
    <xf numFmtId="0" fontId="9" fillId="0" borderId="174" xfId="0" applyFont="1" applyFill="1" applyBorder="1" applyAlignment="1" applyProtection="1">
      <alignment horizontal="center" vertical="center" textRotation="255"/>
    </xf>
    <xf numFmtId="0" fontId="9" fillId="0" borderId="169" xfId="0" applyFont="1" applyFill="1" applyBorder="1" applyAlignment="1" applyProtection="1">
      <alignment horizontal="center" vertical="center" textRotation="255"/>
    </xf>
    <xf numFmtId="0" fontId="9" fillId="0" borderId="170" xfId="0" applyFont="1" applyFill="1" applyBorder="1" applyAlignment="1" applyProtection="1">
      <alignment horizontal="center" vertical="center" textRotation="255"/>
    </xf>
    <xf numFmtId="0" fontId="9" fillId="0" borderId="171" xfId="0" applyFont="1" applyFill="1" applyBorder="1" applyAlignment="1" applyProtection="1">
      <alignment horizontal="center" vertical="center" textRotation="255"/>
    </xf>
    <xf numFmtId="0" fontId="9" fillId="0" borderId="84" xfId="0" applyFont="1" applyFill="1" applyBorder="1" applyAlignment="1" applyProtection="1">
      <alignment horizontal="center" vertical="center" textRotation="255"/>
    </xf>
    <xf numFmtId="0" fontId="8" fillId="0" borderId="122" xfId="0" applyFont="1" applyFill="1" applyBorder="1" applyAlignment="1" applyProtection="1">
      <alignment horizontal="center" vertical="center"/>
    </xf>
    <xf numFmtId="0" fontId="8" fillId="0" borderId="57" xfId="0" applyFont="1" applyFill="1" applyBorder="1" applyAlignment="1" applyProtection="1">
      <alignment horizontal="center" vertical="center"/>
    </xf>
    <xf numFmtId="0" fontId="8" fillId="0" borderId="55" xfId="0" applyFont="1" applyFill="1" applyBorder="1" applyAlignment="1" applyProtection="1">
      <alignment horizontal="center" vertical="center"/>
    </xf>
    <xf numFmtId="0" fontId="8" fillId="0" borderId="159" xfId="0" applyFont="1" applyFill="1" applyBorder="1" applyAlignment="1" applyProtection="1">
      <alignment horizontal="center" vertical="center" textRotation="255" wrapText="1"/>
    </xf>
    <xf numFmtId="0" fontId="8" fillId="0" borderId="5" xfId="0" applyFont="1" applyFill="1" applyBorder="1" applyAlignment="1" applyProtection="1">
      <alignment horizontal="center" vertical="center" textRotation="255" wrapText="1"/>
    </xf>
    <xf numFmtId="0" fontId="8" fillId="0" borderId="148" xfId="3" applyFont="1" applyFill="1" applyBorder="1" applyAlignment="1" applyProtection="1">
      <alignment horizontal="center" vertical="center" textRotation="255"/>
    </xf>
    <xf numFmtId="0" fontId="8" fillId="0" borderId="54" xfId="3" applyFont="1" applyFill="1" applyBorder="1" applyAlignment="1" applyProtection="1">
      <alignment horizontal="center" vertical="center" textRotation="255"/>
    </xf>
    <xf numFmtId="0" fontId="8" fillId="0" borderId="125" xfId="3" applyFont="1" applyFill="1" applyBorder="1" applyAlignment="1" applyProtection="1">
      <alignment horizontal="center" vertical="center" textRotation="255"/>
    </xf>
    <xf numFmtId="0" fontId="8" fillId="0" borderId="53" xfId="3" applyFont="1" applyFill="1" applyBorder="1" applyAlignment="1" applyProtection="1">
      <alignment horizontal="center" vertical="center" textRotation="255"/>
    </xf>
    <xf numFmtId="0" fontId="0" fillId="0" borderId="53" xfId="0" applyBorder="1" applyAlignment="1">
      <alignment horizontal="center" vertical="center" textRotation="255"/>
    </xf>
    <xf numFmtId="0" fontId="0" fillId="0" borderId="54" xfId="0" applyBorder="1" applyAlignment="1">
      <alignment horizontal="center" vertical="center" textRotation="255"/>
    </xf>
    <xf numFmtId="0" fontId="8" fillId="0" borderId="125" xfId="3" applyFont="1" applyFill="1" applyBorder="1" applyAlignment="1" applyProtection="1">
      <alignment horizontal="center" vertical="center" textRotation="255" wrapText="1"/>
    </xf>
    <xf numFmtId="0" fontId="8" fillId="0" borderId="53" xfId="3" applyFont="1" applyFill="1" applyBorder="1" applyAlignment="1" applyProtection="1">
      <alignment horizontal="center" vertical="center" textRotation="255" wrapText="1"/>
    </xf>
    <xf numFmtId="0" fontId="8" fillId="0" borderId="101" xfId="3" applyFont="1" applyFill="1" applyBorder="1" applyAlignment="1" applyProtection="1">
      <alignment horizontal="center" vertical="center" textRotation="255" wrapText="1"/>
    </xf>
    <xf numFmtId="0" fontId="8" fillId="0" borderId="180" xfId="0" applyFont="1" applyFill="1" applyBorder="1" applyAlignment="1">
      <alignment horizontal="center" vertical="center" textRotation="255" wrapText="1"/>
    </xf>
    <xf numFmtId="0" fontId="8" fillId="0" borderId="181" xfId="0" applyFont="1" applyFill="1" applyBorder="1" applyAlignment="1">
      <alignment horizontal="center" vertical="center" textRotation="255" wrapText="1"/>
    </xf>
    <xf numFmtId="0" fontId="8" fillId="0" borderId="151" xfId="3" applyFont="1" applyFill="1" applyBorder="1" applyAlignment="1" applyProtection="1">
      <alignment horizontal="center" vertical="center" textRotation="255" wrapText="1"/>
    </xf>
    <xf numFmtId="0" fontId="8" fillId="0" borderId="71" xfId="3" applyFont="1" applyFill="1" applyBorder="1" applyAlignment="1" applyProtection="1">
      <alignment horizontal="center" vertical="center" textRotation="255" wrapText="1"/>
    </xf>
    <xf numFmtId="0" fontId="8" fillId="0" borderId="108" xfId="3" applyFont="1" applyFill="1" applyBorder="1" applyAlignment="1" applyProtection="1">
      <alignment horizontal="center" vertical="center" textRotation="255" wrapText="1"/>
    </xf>
    <xf numFmtId="0" fontId="8" fillId="0" borderId="85" xfId="0" applyFont="1" applyFill="1" applyBorder="1" applyAlignment="1" applyProtection="1">
      <alignment horizontal="center" vertical="center" wrapText="1"/>
    </xf>
    <xf numFmtId="0" fontId="8" fillId="0" borderId="119" xfId="0" applyFont="1" applyFill="1" applyBorder="1" applyAlignment="1" applyProtection="1">
      <alignment horizontal="center" vertical="center" wrapText="1"/>
    </xf>
    <xf numFmtId="0" fontId="8" fillId="0" borderId="87" xfId="0" applyFont="1" applyFill="1" applyBorder="1" applyAlignment="1" applyProtection="1">
      <alignment horizontal="center" vertical="center" wrapText="1"/>
    </xf>
    <xf numFmtId="0" fontId="8" fillId="0" borderId="85" xfId="3" applyFont="1" applyFill="1" applyBorder="1" applyAlignment="1" applyProtection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8" fillId="0" borderId="147" xfId="3" applyFont="1" applyFill="1" applyBorder="1" applyAlignment="1" applyProtection="1">
      <alignment horizontal="center" vertical="center" wrapText="1"/>
    </xf>
    <xf numFmtId="0" fontId="8" fillId="0" borderId="106" xfId="3" applyFont="1" applyFill="1" applyBorder="1" applyAlignment="1" applyProtection="1">
      <alignment horizontal="center" vertical="center" wrapText="1"/>
    </xf>
    <xf numFmtId="0" fontId="8" fillId="0" borderId="106" xfId="0" applyFont="1" applyFill="1" applyBorder="1" applyAlignment="1" applyProtection="1">
      <alignment horizontal="center" vertical="center" wrapText="1"/>
    </xf>
    <xf numFmtId="0" fontId="8" fillId="0" borderId="106" xfId="0" applyFont="1" applyFill="1" applyBorder="1" applyAlignment="1" applyProtection="1">
      <alignment horizontal="center" vertical="center"/>
    </xf>
    <xf numFmtId="0" fontId="8" fillId="0" borderId="145" xfId="0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4" fillId="0" borderId="172" xfId="3" applyFont="1" applyFill="1" applyBorder="1" applyAlignment="1" applyProtection="1">
      <alignment horizontal="center" vertical="center"/>
    </xf>
    <xf numFmtId="0" fontId="14" fillId="4" borderId="152" xfId="0" applyFont="1" applyFill="1" applyBorder="1" applyProtection="1">
      <alignment vertical="center"/>
      <protection locked="0"/>
    </xf>
    <xf numFmtId="0" fontId="14" fillId="4" borderId="154" xfId="0" applyFont="1" applyFill="1" applyBorder="1" applyProtection="1">
      <alignment vertical="center"/>
      <protection locked="0"/>
    </xf>
    <xf numFmtId="0" fontId="14" fillId="4" borderId="152" xfId="3" applyFont="1" applyFill="1" applyBorder="1" applyAlignment="1" applyProtection="1">
      <alignment horizontal="center" vertical="center"/>
      <protection locked="0"/>
    </xf>
    <xf numFmtId="0" fontId="14" fillId="4" borderId="153" xfId="3" applyFont="1" applyFill="1" applyBorder="1" applyAlignment="1" applyProtection="1">
      <alignment horizontal="center" vertical="center"/>
      <protection locked="0"/>
    </xf>
    <xf numFmtId="0" fontId="14" fillId="4" borderId="154" xfId="3" applyFont="1" applyFill="1" applyBorder="1" applyAlignment="1" applyProtection="1">
      <alignment horizontal="center" vertical="center"/>
      <protection locked="0"/>
    </xf>
    <xf numFmtId="0" fontId="21" fillId="0" borderId="0" xfId="3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horizontal="center" vertical="center"/>
    </xf>
    <xf numFmtId="0" fontId="10" fillId="0" borderId="0" xfId="3" applyFont="1" applyFill="1" applyBorder="1" applyAlignment="1" applyProtection="1">
      <alignment horizontal="left" vertical="center"/>
    </xf>
    <xf numFmtId="0" fontId="24" fillId="0" borderId="106" xfId="3" applyFont="1" applyFill="1" applyBorder="1" applyAlignment="1" applyProtection="1">
      <alignment horizontal="right" vertical="center"/>
    </xf>
    <xf numFmtId="0" fontId="8" fillId="4" borderId="85" xfId="0" applyFont="1" applyFill="1" applyBorder="1" applyAlignment="1" applyProtection="1">
      <alignment horizontal="center" vertical="center" wrapText="1"/>
    </xf>
    <xf numFmtId="0" fontId="8" fillId="4" borderId="87" xfId="0" applyFont="1" applyFill="1" applyBorder="1" applyAlignment="1" applyProtection="1">
      <alignment horizontal="center" vertical="center" wrapText="1"/>
    </xf>
    <xf numFmtId="0" fontId="8" fillId="0" borderId="85" xfId="3" applyFont="1" applyFill="1" applyBorder="1" applyAlignment="1" applyProtection="1">
      <alignment horizontal="center" vertical="center" wrapText="1"/>
    </xf>
    <xf numFmtId="0" fontId="8" fillId="0" borderId="87" xfId="3" applyFont="1" applyFill="1" applyBorder="1" applyAlignment="1" applyProtection="1">
      <alignment horizontal="center" vertical="center" wrapText="1"/>
    </xf>
    <xf numFmtId="0" fontId="16" fillId="0" borderId="151" xfId="0" applyFont="1" applyBorder="1" applyAlignment="1" applyProtection="1">
      <alignment horizontal="center" vertical="center" textRotation="255" wrapText="1"/>
    </xf>
    <xf numFmtId="0" fontId="16" fillId="0" borderId="71" xfId="0" applyFont="1" applyBorder="1" applyAlignment="1" applyProtection="1">
      <alignment horizontal="center" vertical="center" textRotation="255" wrapText="1"/>
    </xf>
    <xf numFmtId="0" fontId="16" fillId="0" borderId="108" xfId="0" applyFont="1" applyBorder="1" applyAlignment="1" applyProtection="1">
      <alignment horizontal="center" vertical="center" textRotation="255" wrapText="1"/>
    </xf>
    <xf numFmtId="0" fontId="8" fillId="0" borderId="145" xfId="3" applyFont="1" applyFill="1" applyBorder="1" applyAlignment="1" applyProtection="1">
      <alignment horizontal="center" vertical="center" wrapText="1"/>
    </xf>
    <xf numFmtId="0" fontId="8" fillId="4" borderId="149" xfId="0" applyFont="1" applyFill="1" applyBorder="1" applyAlignment="1" applyProtection="1">
      <alignment horizontal="center" vertical="center" textRotation="255" wrapText="1"/>
    </xf>
    <xf numFmtId="0" fontId="8" fillId="4" borderId="107" xfId="0" applyFont="1" applyFill="1" applyBorder="1" applyAlignment="1" applyProtection="1">
      <alignment horizontal="center" vertical="center" textRotation="255" wrapText="1"/>
    </xf>
    <xf numFmtId="0" fontId="8" fillId="4" borderId="150" xfId="3" applyFont="1" applyFill="1" applyBorder="1" applyAlignment="1" applyProtection="1">
      <alignment horizontal="center" vertical="center" textRotation="255" wrapText="1"/>
    </xf>
    <xf numFmtId="0" fontId="8" fillId="4" borderId="140" xfId="3" applyFont="1" applyFill="1" applyBorder="1" applyAlignment="1" applyProtection="1">
      <alignment horizontal="center" vertical="center" textRotation="255" wrapText="1"/>
    </xf>
    <xf numFmtId="0" fontId="8" fillId="0" borderId="149" xfId="3" applyFont="1" applyFill="1" applyBorder="1" applyAlignment="1" applyProtection="1">
      <alignment horizontal="center" vertical="center" textRotation="255" wrapText="1"/>
    </xf>
    <xf numFmtId="0" fontId="8" fillId="0" borderId="107" xfId="3" applyFont="1" applyFill="1" applyBorder="1" applyAlignment="1" applyProtection="1">
      <alignment horizontal="center" vertical="center" textRotation="255" wrapText="1"/>
    </xf>
    <xf numFmtId="0" fontId="8" fillId="0" borderId="14" xfId="3" applyFont="1" applyFill="1" applyBorder="1" applyAlignment="1" applyProtection="1">
      <alignment horizontal="center" vertical="center" textRotation="255" wrapText="1"/>
    </xf>
    <xf numFmtId="0" fontId="8" fillId="0" borderId="136" xfId="3" applyFont="1" applyFill="1" applyBorder="1" applyAlignment="1" applyProtection="1">
      <alignment horizontal="center" vertical="center" textRotation="255" wrapText="1"/>
    </xf>
    <xf numFmtId="0" fontId="8" fillId="0" borderId="146" xfId="0" applyFont="1" applyBorder="1" applyAlignment="1" applyProtection="1">
      <alignment horizontal="center" vertical="top" textRotation="255" wrapText="1"/>
    </xf>
    <xf numFmtId="0" fontId="8" fillId="0" borderId="108" xfId="0" applyFont="1" applyBorder="1" applyAlignment="1" applyProtection="1">
      <alignment horizontal="center" vertical="top" textRotation="255" wrapText="1"/>
    </xf>
    <xf numFmtId="0" fontId="8" fillId="0" borderId="182" xfId="3" applyFont="1" applyFill="1" applyBorder="1" applyAlignment="1" applyProtection="1">
      <alignment horizontal="center" vertical="center" textRotation="255"/>
    </xf>
    <xf numFmtId="0" fontId="8" fillId="0" borderId="183" xfId="3" applyFont="1" applyFill="1" applyBorder="1" applyAlignment="1" applyProtection="1">
      <alignment horizontal="center" vertical="center" textRotation="255"/>
    </xf>
    <xf numFmtId="0" fontId="8" fillId="0" borderId="89" xfId="3" applyFont="1" applyFill="1" applyBorder="1" applyAlignment="1" applyProtection="1">
      <alignment horizontal="center" vertical="center" textRotation="255"/>
    </xf>
    <xf numFmtId="0" fontId="8" fillId="0" borderId="172" xfId="3" applyFont="1" applyFill="1" applyBorder="1" applyAlignment="1" applyProtection="1">
      <alignment horizontal="center" vertical="center" textRotation="255"/>
    </xf>
    <xf numFmtId="0" fontId="8" fillId="0" borderId="147" xfId="3" applyFont="1" applyFill="1" applyBorder="1" applyAlignment="1" applyProtection="1">
      <alignment horizontal="center" vertical="center" textRotation="255"/>
    </xf>
    <xf numFmtId="0" fontId="8" fillId="0" borderId="184" xfId="3" applyFont="1" applyFill="1" applyBorder="1" applyAlignment="1" applyProtection="1">
      <alignment horizontal="center" vertical="center" textRotation="255"/>
    </xf>
    <xf numFmtId="0" fontId="8" fillId="0" borderId="173" xfId="0" applyFont="1" applyFill="1" applyBorder="1" applyAlignment="1" applyProtection="1">
      <alignment horizontal="center" vertical="center" textRotation="255" wrapText="1"/>
    </xf>
    <xf numFmtId="0" fontId="8" fillId="0" borderId="174" xfId="0" applyFont="1" applyFill="1" applyBorder="1" applyAlignment="1" applyProtection="1">
      <alignment horizontal="center" vertical="center" textRotation="255" wrapText="1"/>
    </xf>
    <xf numFmtId="0" fontId="8" fillId="0" borderId="169" xfId="0" applyFont="1" applyFill="1" applyBorder="1" applyAlignment="1" applyProtection="1">
      <alignment horizontal="center" vertical="center" textRotation="255" wrapText="1"/>
    </xf>
    <xf numFmtId="0" fontId="8" fillId="0" borderId="170" xfId="0" applyFont="1" applyFill="1" applyBorder="1" applyAlignment="1" applyProtection="1">
      <alignment horizontal="center" vertical="center" textRotation="255" wrapText="1"/>
    </xf>
    <xf numFmtId="0" fontId="8" fillId="0" borderId="127" xfId="0" applyFont="1" applyFill="1" applyBorder="1" applyAlignment="1" applyProtection="1">
      <alignment horizontal="center" vertical="center" textRotation="255" wrapText="1"/>
    </xf>
    <xf numFmtId="0" fontId="8" fillId="0" borderId="145" xfId="0" applyFont="1" applyFill="1" applyBorder="1" applyAlignment="1" applyProtection="1">
      <alignment horizontal="center" vertical="center" textRotation="255" wrapText="1"/>
    </xf>
    <xf numFmtId="0" fontId="8" fillId="0" borderId="175" xfId="3" applyFont="1" applyFill="1" applyBorder="1" applyAlignment="1" applyProtection="1">
      <alignment horizontal="center" vertical="center"/>
    </xf>
    <xf numFmtId="0" fontId="8" fillId="0" borderId="176" xfId="3" applyFont="1" applyFill="1" applyBorder="1" applyAlignment="1" applyProtection="1">
      <alignment horizontal="center" vertical="center"/>
    </xf>
    <xf numFmtId="0" fontId="8" fillId="0" borderId="107" xfId="3" applyFont="1" applyFill="1" applyBorder="1" applyAlignment="1" applyProtection="1">
      <alignment horizontal="center" vertical="center"/>
    </xf>
    <xf numFmtId="0" fontId="8" fillId="0" borderId="70" xfId="3" applyFont="1" applyFill="1" applyBorder="1" applyAlignment="1" applyProtection="1">
      <alignment horizontal="center" vertical="center" textRotation="255" wrapText="1"/>
    </xf>
    <xf numFmtId="0" fontId="8" fillId="0" borderId="5" xfId="3" applyFont="1" applyFill="1" applyBorder="1" applyAlignment="1" applyProtection="1">
      <alignment horizontal="center" vertical="center" textRotation="255" wrapText="1"/>
    </xf>
    <xf numFmtId="0" fontId="8" fillId="0" borderId="54" xfId="3" applyFont="1" applyFill="1" applyBorder="1" applyAlignment="1" applyProtection="1">
      <alignment horizontal="center" vertical="center" textRotation="255" wrapText="1"/>
    </xf>
    <xf numFmtId="0" fontId="8" fillId="0" borderId="163" xfId="0" applyFont="1" applyBorder="1" applyAlignment="1">
      <alignment horizontal="center" vertical="center"/>
    </xf>
    <xf numFmtId="0" fontId="8" fillId="0" borderId="137" xfId="0" applyFont="1" applyBorder="1" applyAlignment="1">
      <alignment horizontal="center" vertical="center"/>
    </xf>
    <xf numFmtId="178" fontId="8" fillId="0" borderId="160" xfId="3" applyNumberFormat="1" applyFont="1" applyBorder="1" applyAlignment="1">
      <alignment horizontal="center" vertical="center"/>
    </xf>
    <xf numFmtId="178" fontId="8" fillId="0" borderId="161" xfId="3" applyNumberFormat="1" applyFont="1" applyBorder="1" applyAlignment="1">
      <alignment horizontal="center" vertical="center"/>
    </xf>
    <xf numFmtId="178" fontId="8" fillId="0" borderId="162" xfId="3" applyNumberFormat="1" applyFont="1" applyBorder="1" applyAlignment="1">
      <alignment horizontal="center" vertical="center"/>
    </xf>
    <xf numFmtId="0" fontId="13" fillId="0" borderId="152" xfId="3" applyFont="1" applyBorder="1" applyAlignment="1">
      <alignment horizontal="center" vertical="center"/>
    </xf>
    <xf numFmtId="0" fontId="13" fillId="0" borderId="154" xfId="3" applyFont="1" applyBorder="1" applyAlignment="1">
      <alignment horizontal="center" vertical="center"/>
    </xf>
    <xf numFmtId="0" fontId="13" fillId="0" borderId="153" xfId="3" applyFont="1" applyBorder="1" applyAlignment="1">
      <alignment horizontal="center" vertical="center"/>
    </xf>
    <xf numFmtId="0" fontId="13" fillId="0" borderId="152" xfId="0" applyFont="1" applyBorder="1" applyAlignment="1">
      <alignment horizontal="center" vertical="center"/>
    </xf>
    <xf numFmtId="0" fontId="13" fillId="0" borderId="153" xfId="0" applyFont="1" applyBorder="1" applyAlignment="1">
      <alignment horizontal="center" vertical="center"/>
    </xf>
    <xf numFmtId="0" fontId="13" fillId="0" borderId="154" xfId="0" applyFont="1" applyBorder="1" applyAlignment="1">
      <alignment horizontal="center" vertical="center"/>
    </xf>
    <xf numFmtId="0" fontId="8" fillId="0" borderId="0" xfId="3" applyFont="1" applyAlignment="1">
      <alignment vertical="top" wrapText="1"/>
    </xf>
    <xf numFmtId="0" fontId="8" fillId="0" borderId="164" xfId="0" applyFont="1" applyBorder="1" applyAlignment="1">
      <alignment horizontal="center" vertical="center" wrapText="1"/>
    </xf>
    <xf numFmtId="0" fontId="8" fillId="0" borderId="86" xfId="0" applyFont="1" applyBorder="1" applyAlignment="1">
      <alignment horizontal="center" vertical="center"/>
    </xf>
    <xf numFmtId="0" fontId="8" fillId="0" borderId="165" xfId="0" applyFont="1" applyBorder="1" applyAlignment="1">
      <alignment horizontal="center" vertical="center"/>
    </xf>
    <xf numFmtId="0" fontId="8" fillId="0" borderId="166" xfId="0" applyFont="1" applyBorder="1" applyAlignment="1">
      <alignment horizontal="center" vertical="center" wrapText="1"/>
    </xf>
    <xf numFmtId="0" fontId="8" fillId="0" borderId="167" xfId="0" applyFont="1" applyBorder="1" applyAlignment="1">
      <alignment horizontal="center" vertical="center" wrapText="1"/>
    </xf>
    <xf numFmtId="0" fontId="8" fillId="0" borderId="168" xfId="0" applyFont="1" applyBorder="1" applyAlignment="1">
      <alignment horizontal="center" vertical="center" wrapText="1"/>
    </xf>
    <xf numFmtId="0" fontId="8" fillId="0" borderId="94" xfId="3" applyFont="1" applyBorder="1" applyAlignment="1">
      <alignment horizontal="center" vertical="center"/>
    </xf>
    <xf numFmtId="0" fontId="8" fillId="0" borderId="72" xfId="3" applyFont="1" applyBorder="1" applyAlignment="1">
      <alignment horizontal="center" vertical="center"/>
    </xf>
    <xf numFmtId="0" fontId="8" fillId="0" borderId="95" xfId="3" applyFont="1" applyBorder="1" applyAlignment="1">
      <alignment horizontal="center" vertical="center"/>
    </xf>
    <xf numFmtId="0" fontId="8" fillId="0" borderId="79" xfId="3" applyFont="1" applyBorder="1" applyAlignment="1">
      <alignment horizontal="center" vertical="center"/>
    </xf>
    <xf numFmtId="0" fontId="8" fillId="0" borderId="17" xfId="3" applyFont="1" applyBorder="1" applyAlignment="1">
      <alignment horizontal="center" vertical="center"/>
    </xf>
    <xf numFmtId="0" fontId="8" fillId="0" borderId="77" xfId="3" applyFont="1" applyBorder="1" applyAlignment="1">
      <alignment horizontal="center" vertical="center"/>
    </xf>
    <xf numFmtId="0" fontId="8" fillId="0" borderId="120" xfId="3" applyFont="1" applyBorder="1" applyAlignment="1">
      <alignment horizontal="center" vertical="center"/>
    </xf>
    <xf numFmtId="0" fontId="8" fillId="0" borderId="80" xfId="3" applyFont="1" applyBorder="1" applyAlignment="1">
      <alignment horizontal="center" vertical="center"/>
    </xf>
    <xf numFmtId="0" fontId="8" fillId="0" borderId="151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180" fontId="8" fillId="0" borderId="160" xfId="3" applyNumberFormat="1" applyFont="1" applyBorder="1" applyAlignment="1">
      <alignment horizontal="center" vertical="center"/>
    </xf>
    <xf numFmtId="180" fontId="8" fillId="0" borderId="161" xfId="3" applyNumberFormat="1" applyFont="1" applyBorder="1" applyAlignment="1">
      <alignment horizontal="center" vertical="center"/>
    </xf>
    <xf numFmtId="180" fontId="8" fillId="0" borderId="162" xfId="3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69" xfId="0" applyFont="1" applyBorder="1" applyAlignment="1">
      <alignment horizontal="center" vertical="center" shrinkToFit="1"/>
    </xf>
    <xf numFmtId="0" fontId="8" fillId="0" borderId="170" xfId="0" applyFont="1" applyBorder="1" applyAlignment="1">
      <alignment horizontal="center" vertical="center" shrinkToFit="1"/>
    </xf>
    <xf numFmtId="0" fontId="0" fillId="0" borderId="127" xfId="0" applyBorder="1" applyAlignment="1">
      <alignment horizontal="center" vertical="center" shrinkToFit="1"/>
    </xf>
    <xf numFmtId="0" fontId="0" fillId="0" borderId="145" xfId="0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186" xfId="0" applyFont="1" applyBorder="1" applyAlignment="1">
      <alignment horizontal="center" vertical="center" textRotation="255"/>
    </xf>
    <xf numFmtId="0" fontId="8" fillId="0" borderId="187" xfId="0" applyFont="1" applyBorder="1" applyAlignment="1">
      <alignment horizontal="center" vertical="center" textRotation="255"/>
    </xf>
    <xf numFmtId="0" fontId="8" fillId="0" borderId="89" xfId="0" applyFont="1" applyBorder="1" applyAlignment="1">
      <alignment horizontal="center" vertical="center" textRotation="255"/>
    </xf>
    <xf numFmtId="0" fontId="8" fillId="0" borderId="172" xfId="0" applyFont="1" applyBorder="1" applyAlignment="1">
      <alignment horizontal="center" vertical="center" textRotation="255"/>
    </xf>
    <xf numFmtId="0" fontId="8" fillId="0" borderId="147" xfId="0" applyFont="1" applyBorder="1" applyAlignment="1">
      <alignment horizontal="center" vertical="center" textRotation="255"/>
    </xf>
    <xf numFmtId="0" fontId="8" fillId="0" borderId="184" xfId="0" applyFont="1" applyBorder="1" applyAlignment="1">
      <alignment horizontal="center" vertical="center" textRotation="255"/>
    </xf>
    <xf numFmtId="176" fontId="8" fillId="0" borderId="125" xfId="0" applyNumberFormat="1" applyFont="1" applyBorder="1" applyAlignment="1">
      <alignment horizontal="center" vertical="center" textRotation="255" shrinkToFit="1"/>
    </xf>
    <xf numFmtId="0" fontId="0" fillId="0" borderId="101" xfId="0" applyBorder="1" applyAlignment="1">
      <alignment horizontal="center" vertical="center" textRotation="255" shrinkToFit="1"/>
    </xf>
    <xf numFmtId="0" fontId="0" fillId="0" borderId="121" xfId="0" applyBorder="1" applyAlignment="1">
      <alignment horizontal="center" vertical="center" textRotation="255" shrinkToFit="1"/>
    </xf>
    <xf numFmtId="0" fontId="0" fillId="0" borderId="102" xfId="0" applyBorder="1" applyAlignment="1">
      <alignment horizontal="center" vertical="center" textRotation="255" shrinkToFit="1"/>
    </xf>
    <xf numFmtId="0" fontId="0" fillId="0" borderId="122" xfId="0" applyBorder="1" applyAlignment="1">
      <alignment horizontal="center" vertical="center" textRotation="255" shrinkToFit="1"/>
    </xf>
    <xf numFmtId="0" fontId="0" fillId="0" borderId="103" xfId="0" applyBorder="1" applyAlignment="1">
      <alignment horizontal="center" vertical="center" textRotation="255" shrinkToFit="1"/>
    </xf>
    <xf numFmtId="0" fontId="8" fillId="0" borderId="125" xfId="0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0" fillId="0" borderId="122" xfId="0" applyBorder="1" applyAlignment="1">
      <alignment horizontal="center" vertical="center" shrinkToFit="1"/>
    </xf>
    <xf numFmtId="0" fontId="0" fillId="0" borderId="103" xfId="0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 textRotation="255"/>
    </xf>
    <xf numFmtId="0" fontId="8" fillId="0" borderId="185" xfId="0" applyFont="1" applyBorder="1" applyAlignment="1">
      <alignment horizontal="center" vertical="center" textRotation="255"/>
    </xf>
    <xf numFmtId="176" fontId="8" fillId="0" borderId="157" xfId="0" applyNumberFormat="1" applyFont="1" applyBorder="1" applyAlignment="1">
      <alignment horizontal="center" vertical="center" textRotation="255" shrinkToFit="1"/>
    </xf>
    <xf numFmtId="0" fontId="0" fillId="0" borderId="158" xfId="0" applyBorder="1" applyAlignment="1">
      <alignment horizontal="center" vertical="center" textRotation="255" shrinkToFit="1"/>
    </xf>
    <xf numFmtId="0" fontId="0" fillId="0" borderId="169" xfId="0" applyBorder="1" applyAlignment="1">
      <alignment horizontal="center" vertical="center" textRotation="255" shrinkToFit="1"/>
    </xf>
    <xf numFmtId="0" fontId="0" fillId="0" borderId="170" xfId="0" applyBorder="1" applyAlignment="1">
      <alignment horizontal="center" vertical="center" textRotation="255" shrinkToFit="1"/>
    </xf>
    <xf numFmtId="0" fontId="0" fillId="0" borderId="169" xfId="0" applyBorder="1" applyAlignment="1">
      <alignment horizontal="center" vertical="center" shrinkToFit="1"/>
    </xf>
    <xf numFmtId="0" fontId="0" fillId="0" borderId="170" xfId="0" applyBorder="1" applyAlignment="1">
      <alignment horizontal="center" vertical="center" shrinkToFit="1"/>
    </xf>
    <xf numFmtId="0" fontId="0" fillId="0" borderId="171" xfId="0" applyBorder="1" applyAlignment="1">
      <alignment horizontal="center" vertical="center" shrinkToFit="1"/>
    </xf>
    <xf numFmtId="0" fontId="0" fillId="0" borderId="84" xfId="0" applyBorder="1" applyAlignment="1">
      <alignment horizontal="center" vertical="center" shrinkToFit="1"/>
    </xf>
    <xf numFmtId="0" fontId="8" fillId="0" borderId="90" xfId="0" applyFont="1" applyBorder="1" applyAlignment="1">
      <alignment horizontal="center" vertical="center"/>
    </xf>
    <xf numFmtId="0" fontId="8" fillId="0" borderId="121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122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176" fontId="8" fillId="0" borderId="158" xfId="0" applyNumberFormat="1" applyFont="1" applyBorder="1" applyAlignment="1">
      <alignment horizontal="center" vertical="center" textRotation="255" shrinkToFit="1"/>
    </xf>
    <xf numFmtId="176" fontId="8" fillId="0" borderId="169" xfId="0" applyNumberFormat="1" applyFont="1" applyBorder="1" applyAlignment="1">
      <alignment horizontal="center" vertical="center" textRotation="255" shrinkToFit="1"/>
    </xf>
    <xf numFmtId="176" fontId="8" fillId="0" borderId="170" xfId="0" applyNumberFormat="1" applyFont="1" applyBorder="1" applyAlignment="1">
      <alignment horizontal="center" vertical="center" textRotation="255" shrinkToFit="1"/>
    </xf>
    <xf numFmtId="176" fontId="8" fillId="0" borderId="171" xfId="0" applyNumberFormat="1" applyFont="1" applyBorder="1" applyAlignment="1">
      <alignment horizontal="center" vertical="center" textRotation="255" shrinkToFit="1"/>
    </xf>
    <xf numFmtId="176" fontId="8" fillId="0" borderId="84" xfId="0" applyNumberFormat="1" applyFont="1" applyBorder="1" applyAlignment="1">
      <alignment horizontal="center" vertical="center" textRotation="255" shrinkToFit="1"/>
    </xf>
    <xf numFmtId="0" fontId="8" fillId="0" borderId="54" xfId="0" applyFont="1" applyBorder="1" applyAlignment="1">
      <alignment horizontal="center" vertical="center" shrinkToFit="1"/>
    </xf>
    <xf numFmtId="0" fontId="8" fillId="0" borderId="121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8" fillId="0" borderId="122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177" xfId="3" applyFont="1" applyBorder="1" applyAlignment="1">
      <alignment horizontal="center" vertical="center" wrapText="1"/>
    </xf>
    <xf numFmtId="0" fontId="8" fillId="0" borderId="119" xfId="3" applyFont="1" applyBorder="1" applyAlignment="1">
      <alignment horizontal="center" vertical="center" wrapText="1"/>
    </xf>
    <xf numFmtId="0" fontId="8" fillId="0" borderId="178" xfId="3" applyFont="1" applyBorder="1" applyAlignment="1">
      <alignment horizontal="center" vertical="center" wrapText="1"/>
    </xf>
    <xf numFmtId="0" fontId="8" fillId="0" borderId="179" xfId="3" applyFont="1" applyBorder="1" applyAlignment="1">
      <alignment horizontal="center" vertical="center" textRotation="255" wrapText="1"/>
    </xf>
    <xf numFmtId="0" fontId="8" fillId="0" borderId="90" xfId="3" applyFont="1" applyBorder="1" applyAlignment="1">
      <alignment horizontal="center" vertical="center" textRotation="255" wrapText="1"/>
    </xf>
    <xf numFmtId="49" fontId="8" fillId="0" borderId="182" xfId="0" applyNumberFormat="1" applyFont="1" applyBorder="1" applyAlignment="1">
      <alignment horizontal="center" vertical="center" textRotation="255"/>
    </xf>
    <xf numFmtId="49" fontId="8" fillId="0" borderId="183" xfId="0" applyNumberFormat="1" applyFont="1" applyBorder="1" applyAlignment="1">
      <alignment horizontal="center" vertical="center" textRotation="255"/>
    </xf>
    <xf numFmtId="49" fontId="8" fillId="0" borderId="89" xfId="0" applyNumberFormat="1" applyFont="1" applyBorder="1" applyAlignment="1">
      <alignment horizontal="center" vertical="center" textRotation="255"/>
    </xf>
    <xf numFmtId="49" fontId="8" fillId="0" borderId="172" xfId="0" applyNumberFormat="1" applyFont="1" applyBorder="1" applyAlignment="1">
      <alignment horizontal="center" vertical="center" textRotation="255"/>
    </xf>
    <xf numFmtId="49" fontId="8" fillId="0" borderId="82" xfId="0" applyNumberFormat="1" applyFont="1" applyBorder="1" applyAlignment="1">
      <alignment horizontal="center" vertical="center" textRotation="255"/>
    </xf>
    <xf numFmtId="49" fontId="8" fillId="0" borderId="185" xfId="0" applyNumberFormat="1" applyFont="1" applyBorder="1" applyAlignment="1">
      <alignment horizontal="center" vertical="center" textRotation="255"/>
    </xf>
    <xf numFmtId="0" fontId="9" fillId="0" borderId="173" xfId="0" applyFont="1" applyBorder="1" applyAlignment="1">
      <alignment horizontal="center" vertical="center" textRotation="255"/>
    </xf>
    <xf numFmtId="0" fontId="9" fillId="0" borderId="174" xfId="0" applyFont="1" applyBorder="1" applyAlignment="1">
      <alignment horizontal="center" vertical="center" textRotation="255"/>
    </xf>
    <xf numFmtId="0" fontId="9" fillId="0" borderId="169" xfId="0" applyFont="1" applyBorder="1" applyAlignment="1">
      <alignment horizontal="center" vertical="center" textRotation="255"/>
    </xf>
    <xf numFmtId="0" fontId="9" fillId="0" borderId="170" xfId="0" applyFont="1" applyBorder="1" applyAlignment="1">
      <alignment horizontal="center" vertical="center" textRotation="255"/>
    </xf>
    <xf numFmtId="0" fontId="8" fillId="0" borderId="125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12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0" fillId="0" borderId="205" xfId="0" applyBorder="1" applyAlignment="1">
      <alignment horizontal="center" vertical="center" textRotation="255" wrapText="1" shrinkToFit="1"/>
    </xf>
    <xf numFmtId="0" fontId="0" fillId="0" borderId="203" xfId="0" applyBorder="1" applyAlignment="1">
      <alignment horizontal="center" vertical="center" textRotation="255" shrinkToFit="1"/>
    </xf>
    <xf numFmtId="0" fontId="0" fillId="0" borderId="204" xfId="0" applyBorder="1" applyAlignment="1">
      <alignment horizontal="center" vertical="center" textRotation="255" shrinkToFit="1"/>
    </xf>
    <xf numFmtId="0" fontId="9" fillId="0" borderId="195" xfId="0" applyFont="1" applyBorder="1" applyAlignment="1">
      <alignment horizontal="center" vertical="center" wrapText="1" shrinkToFit="1"/>
    </xf>
    <xf numFmtId="0" fontId="9" fillId="0" borderId="41" xfId="0" applyFont="1" applyBorder="1" applyAlignment="1">
      <alignment horizontal="center" vertical="center" wrapText="1" shrinkToFit="1"/>
    </xf>
    <xf numFmtId="0" fontId="8" fillId="0" borderId="159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 wrapText="1"/>
    </xf>
    <xf numFmtId="0" fontId="8" fillId="0" borderId="148" xfId="3" applyFont="1" applyBorder="1" applyAlignment="1">
      <alignment horizontal="center" vertical="center" textRotation="255"/>
    </xf>
    <xf numFmtId="0" fontId="8" fillId="0" borderId="54" xfId="3" applyFont="1" applyBorder="1" applyAlignment="1">
      <alignment horizontal="center" vertical="center" textRotation="255"/>
    </xf>
    <xf numFmtId="0" fontId="8" fillId="0" borderId="125" xfId="3" applyFont="1" applyBorder="1" applyAlignment="1">
      <alignment horizontal="center" vertical="center" textRotation="255"/>
    </xf>
    <xf numFmtId="0" fontId="8" fillId="0" borderId="53" xfId="3" applyFont="1" applyBorder="1" applyAlignment="1">
      <alignment horizontal="center" vertical="center" textRotation="255"/>
    </xf>
    <xf numFmtId="0" fontId="8" fillId="0" borderId="125" xfId="3" applyFont="1" applyBorder="1" applyAlignment="1">
      <alignment horizontal="center" vertical="center" textRotation="255" wrapText="1"/>
    </xf>
    <xf numFmtId="0" fontId="8" fillId="0" borderId="53" xfId="3" applyFont="1" applyBorder="1" applyAlignment="1">
      <alignment horizontal="center" vertical="center" textRotation="255" wrapText="1"/>
    </xf>
    <xf numFmtId="0" fontId="8" fillId="0" borderId="101" xfId="3" applyFont="1" applyBorder="1" applyAlignment="1">
      <alignment horizontal="center" vertical="center" textRotation="255" wrapText="1"/>
    </xf>
    <xf numFmtId="0" fontId="8" fillId="0" borderId="180" xfId="0" applyFont="1" applyBorder="1" applyAlignment="1">
      <alignment horizontal="center" vertical="center" textRotation="255" wrapText="1"/>
    </xf>
    <xf numFmtId="0" fontId="8" fillId="0" borderId="181" xfId="0" applyFont="1" applyBorder="1" applyAlignment="1">
      <alignment horizontal="center" vertical="center" textRotation="255" wrapText="1"/>
    </xf>
    <xf numFmtId="0" fontId="8" fillId="0" borderId="151" xfId="3" applyFont="1" applyBorder="1" applyAlignment="1">
      <alignment horizontal="center" vertical="center" textRotation="255" wrapText="1"/>
    </xf>
    <xf numFmtId="0" fontId="8" fillId="0" borderId="71" xfId="3" applyFont="1" applyBorder="1" applyAlignment="1">
      <alignment horizontal="center" vertical="center" textRotation="255" wrapText="1"/>
    </xf>
    <xf numFmtId="0" fontId="8" fillId="0" borderId="108" xfId="3" applyFont="1" applyBorder="1" applyAlignment="1">
      <alignment horizontal="center" vertical="center" textRotation="255" wrapText="1"/>
    </xf>
    <xf numFmtId="0" fontId="8" fillId="0" borderId="85" xfId="0" applyFont="1" applyBorder="1" applyAlignment="1">
      <alignment horizontal="center" vertical="center" wrapText="1"/>
    </xf>
    <xf numFmtId="0" fontId="8" fillId="0" borderId="119" xfId="0" applyFont="1" applyBorder="1" applyAlignment="1">
      <alignment horizontal="center" vertical="center" wrapText="1"/>
    </xf>
    <xf numFmtId="0" fontId="8" fillId="0" borderId="87" xfId="0" applyFont="1" applyBorder="1" applyAlignment="1">
      <alignment horizontal="center" vertical="center" wrapText="1"/>
    </xf>
    <xf numFmtId="0" fontId="8" fillId="0" borderId="85" xfId="3" applyFont="1" applyBorder="1" applyAlignment="1">
      <alignment horizontal="center" vertical="center"/>
    </xf>
    <xf numFmtId="0" fontId="8" fillId="0" borderId="147" xfId="3" applyFont="1" applyBorder="1" applyAlignment="1">
      <alignment horizontal="center" vertical="center" wrapText="1"/>
    </xf>
    <xf numFmtId="0" fontId="8" fillId="0" borderId="106" xfId="3" applyFont="1" applyBorder="1" applyAlignment="1">
      <alignment horizontal="center" vertical="center" wrapText="1"/>
    </xf>
    <xf numFmtId="0" fontId="8" fillId="0" borderId="106" xfId="0" applyFont="1" applyBorder="1" applyAlignment="1">
      <alignment horizontal="center" vertical="center" wrapText="1"/>
    </xf>
    <xf numFmtId="0" fontId="8" fillId="0" borderId="106" xfId="0" applyFont="1" applyBorder="1" applyAlignment="1">
      <alignment horizontal="center" vertical="center"/>
    </xf>
    <xf numFmtId="0" fontId="8" fillId="0" borderId="145" xfId="0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172" xfId="3" applyFont="1" applyBorder="1" applyAlignment="1">
      <alignment horizontal="center" vertical="center"/>
    </xf>
    <xf numFmtId="0" fontId="21" fillId="0" borderId="0" xfId="3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0" fillId="0" borderId="0" xfId="3" applyFont="1" applyAlignment="1">
      <alignment horizontal="left" vertical="center"/>
    </xf>
    <xf numFmtId="0" fontId="8" fillId="0" borderId="106" xfId="3" applyFont="1" applyBorder="1" applyAlignment="1">
      <alignment horizontal="right" vertical="center"/>
    </xf>
    <xf numFmtId="0" fontId="8" fillId="4" borderId="85" xfId="0" applyFont="1" applyFill="1" applyBorder="1" applyAlignment="1">
      <alignment horizontal="center" vertical="center" wrapText="1"/>
    </xf>
    <xf numFmtId="0" fontId="8" fillId="4" borderId="87" xfId="0" applyFont="1" applyFill="1" applyBorder="1" applyAlignment="1">
      <alignment horizontal="center" vertical="center" wrapText="1"/>
    </xf>
    <xf numFmtId="0" fontId="8" fillId="0" borderId="85" xfId="3" applyFont="1" applyBorder="1" applyAlignment="1">
      <alignment horizontal="center" vertical="center" wrapText="1"/>
    </xf>
    <xf numFmtId="0" fontId="8" fillId="0" borderId="87" xfId="3" applyFont="1" applyBorder="1" applyAlignment="1">
      <alignment horizontal="center" vertical="center" wrapText="1"/>
    </xf>
    <xf numFmtId="0" fontId="16" fillId="0" borderId="151" xfId="0" applyFont="1" applyBorder="1" applyAlignment="1">
      <alignment horizontal="center" vertical="center" textRotation="255" wrapText="1"/>
    </xf>
    <xf numFmtId="0" fontId="16" fillId="0" borderId="71" xfId="0" applyFont="1" applyBorder="1" applyAlignment="1">
      <alignment horizontal="center" vertical="center" textRotation="255" wrapText="1"/>
    </xf>
    <xf numFmtId="0" fontId="16" fillId="0" borderId="108" xfId="0" applyFont="1" applyBorder="1" applyAlignment="1">
      <alignment horizontal="center" vertical="center" textRotation="255" wrapText="1"/>
    </xf>
    <xf numFmtId="0" fontId="8" fillId="0" borderId="145" xfId="3" applyFont="1" applyBorder="1" applyAlignment="1">
      <alignment horizontal="center" vertical="center" wrapText="1"/>
    </xf>
    <xf numFmtId="0" fontId="8" fillId="4" borderId="149" xfId="0" applyFont="1" applyFill="1" applyBorder="1" applyAlignment="1">
      <alignment horizontal="center" vertical="center" textRotation="255" wrapText="1"/>
    </xf>
    <xf numFmtId="0" fontId="8" fillId="4" borderId="107" xfId="0" applyFont="1" applyFill="1" applyBorder="1" applyAlignment="1">
      <alignment horizontal="center" vertical="center" textRotation="255" wrapText="1"/>
    </xf>
    <xf numFmtId="0" fontId="8" fillId="4" borderId="150" xfId="3" applyFont="1" applyFill="1" applyBorder="1" applyAlignment="1">
      <alignment horizontal="center" vertical="center" textRotation="255" wrapText="1"/>
    </xf>
    <xf numFmtId="0" fontId="8" fillId="4" borderId="140" xfId="3" applyFont="1" applyFill="1" applyBorder="1" applyAlignment="1">
      <alignment horizontal="center" vertical="center" textRotation="255" wrapText="1"/>
    </xf>
    <xf numFmtId="0" fontId="8" fillId="0" borderId="149" xfId="3" applyFont="1" applyBorder="1" applyAlignment="1">
      <alignment horizontal="center" vertical="center" textRotation="255" wrapText="1"/>
    </xf>
    <xf numFmtId="0" fontId="8" fillId="0" borderId="107" xfId="3" applyFont="1" applyBorder="1" applyAlignment="1">
      <alignment horizontal="center" vertical="center" textRotation="255" wrapText="1"/>
    </xf>
    <xf numFmtId="0" fontId="8" fillId="0" borderId="14" xfId="3" applyFont="1" applyBorder="1" applyAlignment="1">
      <alignment horizontal="center" vertical="center" textRotation="255" wrapText="1"/>
    </xf>
    <xf numFmtId="0" fontId="8" fillId="0" borderId="136" xfId="3" applyFont="1" applyBorder="1" applyAlignment="1">
      <alignment horizontal="center" vertical="center" textRotation="255" wrapText="1"/>
    </xf>
    <xf numFmtId="0" fontId="8" fillId="0" borderId="146" xfId="0" applyFont="1" applyBorder="1" applyAlignment="1">
      <alignment horizontal="center" vertical="top" textRotation="255" wrapText="1"/>
    </xf>
    <xf numFmtId="0" fontId="8" fillId="0" borderId="108" xfId="0" applyFont="1" applyBorder="1" applyAlignment="1">
      <alignment horizontal="center" vertical="top" textRotation="255" wrapText="1"/>
    </xf>
    <xf numFmtId="0" fontId="8" fillId="0" borderId="182" xfId="3" applyFont="1" applyBorder="1" applyAlignment="1">
      <alignment horizontal="center" vertical="center" textRotation="255"/>
    </xf>
    <xf numFmtId="0" fontId="8" fillId="0" borderId="183" xfId="3" applyFont="1" applyBorder="1" applyAlignment="1">
      <alignment horizontal="center" vertical="center" textRotation="255"/>
    </xf>
    <xf numFmtId="0" fontId="8" fillId="0" borderId="89" xfId="3" applyFont="1" applyBorder="1" applyAlignment="1">
      <alignment horizontal="center" vertical="center" textRotation="255"/>
    </xf>
    <xf numFmtId="0" fontId="8" fillId="0" borderId="172" xfId="3" applyFont="1" applyBorder="1" applyAlignment="1">
      <alignment horizontal="center" vertical="center" textRotation="255"/>
    </xf>
    <xf numFmtId="0" fontId="8" fillId="0" borderId="147" xfId="3" applyFont="1" applyBorder="1" applyAlignment="1">
      <alignment horizontal="center" vertical="center" textRotation="255"/>
    </xf>
    <xf numFmtId="0" fontId="8" fillId="0" borderId="184" xfId="3" applyFont="1" applyBorder="1" applyAlignment="1">
      <alignment horizontal="center" vertical="center" textRotation="255"/>
    </xf>
    <xf numFmtId="0" fontId="8" fillId="0" borderId="173" xfId="0" applyFont="1" applyBorder="1" applyAlignment="1">
      <alignment horizontal="center" vertical="center" textRotation="255" wrapText="1"/>
    </xf>
    <xf numFmtId="0" fontId="8" fillId="0" borderId="174" xfId="0" applyFont="1" applyBorder="1" applyAlignment="1">
      <alignment horizontal="center" vertical="center" textRotation="255" wrapText="1"/>
    </xf>
    <xf numFmtId="0" fontId="8" fillId="0" borderId="169" xfId="0" applyFont="1" applyBorder="1" applyAlignment="1">
      <alignment horizontal="center" vertical="center" textRotation="255" wrapText="1"/>
    </xf>
    <xf numFmtId="0" fontId="8" fillId="0" borderId="170" xfId="0" applyFont="1" applyBorder="1" applyAlignment="1">
      <alignment horizontal="center" vertical="center" textRotation="255" wrapText="1"/>
    </xf>
    <xf numFmtId="0" fontId="8" fillId="0" borderId="127" xfId="0" applyFont="1" applyBorder="1" applyAlignment="1">
      <alignment horizontal="center" vertical="center" textRotation="255" wrapText="1"/>
    </xf>
    <xf numFmtId="0" fontId="8" fillId="0" borderId="145" xfId="0" applyFont="1" applyBorder="1" applyAlignment="1">
      <alignment horizontal="center" vertical="center" textRotation="255" wrapText="1"/>
    </xf>
    <xf numFmtId="0" fontId="8" fillId="0" borderId="175" xfId="3" applyFont="1" applyBorder="1" applyAlignment="1">
      <alignment horizontal="center" vertical="center"/>
    </xf>
    <xf numFmtId="0" fontId="8" fillId="0" borderId="176" xfId="3" applyFont="1" applyBorder="1" applyAlignment="1">
      <alignment horizontal="center" vertical="center"/>
    </xf>
    <xf numFmtId="0" fontId="8" fillId="0" borderId="107" xfId="3" applyFont="1" applyBorder="1" applyAlignment="1">
      <alignment horizontal="center" vertical="center"/>
    </xf>
    <xf numFmtId="0" fontId="8" fillId="0" borderId="70" xfId="3" applyFont="1" applyBorder="1" applyAlignment="1">
      <alignment horizontal="center" vertical="center" textRotation="255" wrapText="1"/>
    </xf>
    <xf numFmtId="0" fontId="8" fillId="0" borderId="5" xfId="3" applyFont="1" applyBorder="1" applyAlignment="1">
      <alignment horizontal="center" vertical="center" textRotation="255" wrapText="1"/>
    </xf>
    <xf numFmtId="0" fontId="8" fillId="0" borderId="54" xfId="3" applyFont="1" applyBorder="1" applyAlignment="1">
      <alignment horizontal="center" vertical="center" textRotation="255" wrapText="1"/>
    </xf>
    <xf numFmtId="178" fontId="18" fillId="0" borderId="143" xfId="3" applyNumberFormat="1" applyFont="1" applyFill="1" applyBorder="1" applyAlignment="1" applyProtection="1">
      <alignment horizontal="center" vertical="center"/>
    </xf>
    <xf numFmtId="178" fontId="18" fillId="0" borderId="111" xfId="3" applyNumberFormat="1" applyFont="1" applyFill="1" applyBorder="1" applyAlignment="1" applyProtection="1">
      <alignment horizontal="center" vertical="center"/>
    </xf>
    <xf numFmtId="178" fontId="18" fillId="0" borderId="113" xfId="3" applyNumberFormat="1" applyFont="1" applyFill="1" applyBorder="1" applyAlignment="1" applyProtection="1">
      <alignment horizontal="center" vertical="center"/>
    </xf>
    <xf numFmtId="0" fontId="16" fillId="0" borderId="190" xfId="3" applyFont="1" applyFill="1" applyBorder="1" applyAlignment="1" applyProtection="1">
      <alignment horizontal="center" vertical="center"/>
    </xf>
    <xf numFmtId="0" fontId="16" fillId="0" borderId="161" xfId="3" applyFont="1" applyFill="1" applyBorder="1" applyAlignment="1" applyProtection="1">
      <alignment horizontal="center" vertical="center"/>
    </xf>
    <xf numFmtId="0" fontId="16" fillId="0" borderId="162" xfId="3" applyFont="1" applyFill="1" applyBorder="1" applyAlignment="1" applyProtection="1">
      <alignment horizontal="center" vertical="center"/>
    </xf>
    <xf numFmtId="178" fontId="16" fillId="0" borderId="143" xfId="3" applyNumberFormat="1" applyFont="1" applyFill="1" applyBorder="1" applyAlignment="1" applyProtection="1">
      <alignment horizontal="center" vertical="center"/>
    </xf>
    <xf numFmtId="178" fontId="16" fillId="0" borderId="111" xfId="3" applyNumberFormat="1" applyFont="1" applyFill="1" applyBorder="1" applyAlignment="1" applyProtection="1">
      <alignment horizontal="center" vertical="center"/>
    </xf>
    <xf numFmtId="178" fontId="16" fillId="0" borderId="113" xfId="3" applyNumberFormat="1" applyFont="1" applyFill="1" applyBorder="1" applyAlignment="1" applyProtection="1">
      <alignment horizontal="center" vertical="center"/>
    </xf>
    <xf numFmtId="0" fontId="16" fillId="0" borderId="151" xfId="0" applyFont="1" applyFill="1" applyBorder="1" applyAlignment="1" applyProtection="1">
      <alignment horizontal="center" vertical="center" wrapText="1"/>
    </xf>
    <xf numFmtId="0" fontId="16" fillId="0" borderId="108" xfId="0" applyFont="1" applyFill="1" applyBorder="1" applyAlignment="1" applyProtection="1">
      <alignment horizontal="center" vertical="center" wrapText="1"/>
    </xf>
    <xf numFmtId="0" fontId="9" fillId="5" borderId="19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0" fontId="9" fillId="5" borderId="192" xfId="0" applyFont="1" applyFill="1" applyBorder="1" applyAlignment="1" applyProtection="1">
      <alignment horizontal="center" vertical="center" wrapText="1"/>
    </xf>
    <xf numFmtId="0" fontId="16" fillId="0" borderId="147" xfId="3" applyFont="1" applyFill="1" applyBorder="1" applyAlignment="1" applyProtection="1">
      <alignment horizontal="center" vertical="center"/>
    </xf>
    <xf numFmtId="0" fontId="16" fillId="0" borderId="106" xfId="3" applyFont="1" applyFill="1" applyBorder="1" applyAlignment="1" applyProtection="1">
      <alignment horizontal="center" vertical="center"/>
    </xf>
    <xf numFmtId="0" fontId="16" fillId="0" borderId="145" xfId="3" applyFont="1" applyFill="1" applyBorder="1" applyAlignment="1" applyProtection="1">
      <alignment horizontal="center" vertical="center"/>
    </xf>
    <xf numFmtId="0" fontId="8" fillId="5" borderId="151" xfId="0" applyFont="1" applyFill="1" applyBorder="1" applyAlignment="1" applyProtection="1">
      <alignment horizontal="center" vertical="center" wrapText="1"/>
    </xf>
    <xf numFmtId="0" fontId="8" fillId="5" borderId="71" xfId="0" applyFont="1" applyFill="1" applyBorder="1" applyAlignment="1" applyProtection="1">
      <alignment horizontal="center" vertical="center" wrapText="1"/>
    </xf>
    <xf numFmtId="0" fontId="8" fillId="5" borderId="108" xfId="0" applyFont="1" applyFill="1" applyBorder="1" applyAlignment="1" applyProtection="1">
      <alignment horizontal="center" vertical="center" wrapText="1"/>
    </xf>
    <xf numFmtId="0" fontId="8" fillId="5" borderId="164" xfId="0" applyFont="1" applyFill="1" applyBorder="1" applyAlignment="1" applyProtection="1">
      <alignment horizontal="center" vertical="center"/>
    </xf>
    <xf numFmtId="0" fontId="8" fillId="5" borderId="86" xfId="0" applyFont="1" applyFill="1" applyBorder="1" applyAlignment="1" applyProtection="1">
      <alignment horizontal="center" vertical="center"/>
    </xf>
    <xf numFmtId="0" fontId="8" fillId="5" borderId="165" xfId="0" applyFont="1" applyFill="1" applyBorder="1" applyAlignment="1" applyProtection="1">
      <alignment horizontal="center" vertical="center"/>
    </xf>
    <xf numFmtId="0" fontId="8" fillId="5" borderId="109" xfId="0" applyFont="1" applyFill="1" applyBorder="1" applyAlignment="1" applyProtection="1">
      <alignment horizontal="center" vertical="center"/>
    </xf>
    <xf numFmtId="0" fontId="8" fillId="5" borderId="188" xfId="0" applyFont="1" applyFill="1" applyBorder="1" applyAlignment="1" applyProtection="1">
      <alignment horizontal="center" vertical="center"/>
    </xf>
    <xf numFmtId="0" fontId="8" fillId="5" borderId="144" xfId="0" applyFont="1" applyFill="1" applyBorder="1" applyAlignment="1" applyProtection="1">
      <alignment horizontal="center" vertical="center"/>
    </xf>
    <xf numFmtId="0" fontId="20" fillId="5" borderId="151" xfId="0" applyFont="1" applyFill="1" applyBorder="1" applyAlignment="1">
      <alignment vertical="center" textRotation="255"/>
    </xf>
    <xf numFmtId="0" fontId="20" fillId="5" borderId="71" xfId="0" applyFont="1" applyFill="1" applyBorder="1" applyAlignment="1">
      <alignment vertical="center" textRotation="255"/>
    </xf>
    <xf numFmtId="0" fontId="20" fillId="5" borderId="108" xfId="0" applyFont="1" applyFill="1" applyBorder="1" applyAlignment="1">
      <alignment vertical="center" textRotation="255"/>
    </xf>
    <xf numFmtId="0" fontId="16" fillId="0" borderId="141" xfId="3" applyFont="1" applyFill="1" applyBorder="1" applyAlignment="1" applyProtection="1">
      <alignment horizontal="center" vertical="center"/>
    </xf>
    <xf numFmtId="0" fontId="16" fillId="0" borderId="6" xfId="3" applyFont="1" applyFill="1" applyBorder="1" applyAlignment="1" applyProtection="1">
      <alignment horizontal="center" vertical="center"/>
    </xf>
    <xf numFmtId="0" fontId="16" fillId="0" borderId="193" xfId="3" applyFont="1" applyFill="1" applyBorder="1" applyAlignment="1" applyProtection="1">
      <alignment horizontal="center" vertical="center"/>
    </xf>
    <xf numFmtId="0" fontId="16" fillId="0" borderId="9" xfId="3" applyFont="1" applyFill="1" applyBorder="1" applyAlignment="1" applyProtection="1">
      <alignment horizontal="center" vertical="center"/>
    </xf>
    <xf numFmtId="0" fontId="16" fillId="0" borderId="189" xfId="3" applyFont="1" applyFill="1" applyBorder="1" applyAlignment="1" applyProtection="1">
      <alignment horizontal="center" vertical="center"/>
    </xf>
    <xf numFmtId="0" fontId="16" fillId="0" borderId="7" xfId="3" applyFont="1" applyFill="1" applyBorder="1" applyAlignment="1" applyProtection="1">
      <alignment horizontal="center" vertical="center"/>
    </xf>
    <xf numFmtId="0" fontId="8" fillId="5" borderId="85" xfId="0" applyFont="1" applyFill="1" applyBorder="1" applyAlignment="1" applyProtection="1">
      <alignment horizontal="center" vertical="center" wrapText="1"/>
    </xf>
    <xf numFmtId="0" fontId="8" fillId="5" borderId="119" xfId="0" applyFont="1" applyFill="1" applyBorder="1" applyAlignment="1" applyProtection="1">
      <alignment horizontal="center" vertical="center" wrapText="1"/>
    </xf>
    <xf numFmtId="0" fontId="8" fillId="5" borderId="87" xfId="0" applyFont="1" applyFill="1" applyBorder="1" applyAlignment="1" applyProtection="1">
      <alignment horizontal="center" vertical="center" wrapText="1"/>
    </xf>
    <xf numFmtId="0" fontId="8" fillId="5" borderId="149" xfId="0" applyFont="1" applyFill="1" applyBorder="1" applyAlignment="1" applyProtection="1">
      <alignment horizontal="center" vertical="center" wrapText="1"/>
    </xf>
    <xf numFmtId="0" fontId="8" fillId="5" borderId="176" xfId="0" applyFont="1" applyFill="1" applyBorder="1" applyAlignment="1" applyProtection="1">
      <alignment horizontal="center" vertical="center" wrapText="1"/>
    </xf>
    <xf numFmtId="0" fontId="8" fillId="5" borderId="107" xfId="0" applyFont="1" applyFill="1" applyBorder="1" applyAlignment="1" applyProtection="1">
      <alignment horizontal="center" vertical="center" wrapText="1"/>
    </xf>
    <xf numFmtId="0" fontId="8" fillId="5" borderId="157" xfId="0" applyFont="1" applyFill="1" applyBorder="1" applyAlignment="1" applyProtection="1">
      <alignment horizontal="center" vertical="center" wrapText="1"/>
    </xf>
    <xf numFmtId="0" fontId="8" fillId="5" borderId="199" xfId="0" applyFont="1" applyFill="1" applyBorder="1" applyAlignment="1" applyProtection="1">
      <alignment horizontal="center" vertical="center" wrapText="1"/>
    </xf>
    <xf numFmtId="0" fontId="8" fillId="5" borderId="200" xfId="0" applyFont="1" applyFill="1" applyBorder="1" applyAlignment="1" applyProtection="1">
      <alignment horizontal="center" vertical="center" wrapText="1"/>
    </xf>
    <xf numFmtId="0" fontId="8" fillId="5" borderId="169" xfId="0" applyFont="1" applyFill="1" applyBorder="1" applyAlignment="1" applyProtection="1">
      <alignment horizontal="center" vertical="center" wrapText="1"/>
    </xf>
    <xf numFmtId="0" fontId="8" fillId="5" borderId="0" xfId="0" applyFont="1" applyFill="1" applyBorder="1" applyAlignment="1" applyProtection="1">
      <alignment horizontal="center" vertical="center" wrapText="1"/>
    </xf>
    <xf numFmtId="0" fontId="8" fillId="5" borderId="201" xfId="0" applyFont="1" applyFill="1" applyBorder="1" applyAlignment="1" applyProtection="1">
      <alignment horizontal="center" vertical="center" wrapText="1"/>
    </xf>
    <xf numFmtId="0" fontId="8" fillId="5" borderId="127" xfId="0" applyFont="1" applyFill="1" applyBorder="1" applyAlignment="1" applyProtection="1">
      <alignment horizontal="center" vertical="center" wrapText="1"/>
    </xf>
    <xf numFmtId="0" fontId="8" fillId="5" borderId="106" xfId="0" applyFont="1" applyFill="1" applyBorder="1" applyAlignment="1" applyProtection="1">
      <alignment horizontal="center" vertical="center" wrapText="1"/>
    </xf>
    <xf numFmtId="0" fontId="8" fillId="5" borderId="11" xfId="0" applyFont="1" applyFill="1" applyBorder="1" applyAlignment="1" applyProtection="1">
      <alignment horizontal="center" vertical="center" wrapText="1"/>
    </xf>
    <xf numFmtId="0" fontId="8" fillId="5" borderId="170" xfId="0" applyFont="1" applyFill="1" applyBorder="1" applyAlignment="1" applyProtection="1">
      <alignment horizontal="center" vertical="center" wrapText="1"/>
    </xf>
    <xf numFmtId="0" fontId="8" fillId="5" borderId="197" xfId="0" applyFont="1" applyFill="1" applyBorder="1" applyAlignment="1" applyProtection="1">
      <alignment horizontal="center" vertical="center" wrapText="1"/>
    </xf>
    <xf numFmtId="0" fontId="8" fillId="5" borderId="156" xfId="0" applyFont="1" applyFill="1" applyBorder="1" applyAlignment="1" applyProtection="1">
      <alignment horizontal="center" vertical="center" wrapText="1"/>
    </xf>
    <xf numFmtId="0" fontId="8" fillId="5" borderId="198" xfId="0" applyFont="1" applyFill="1" applyBorder="1" applyAlignment="1" applyProtection="1">
      <alignment horizontal="center" vertical="center"/>
    </xf>
    <xf numFmtId="0" fontId="8" fillId="5" borderId="155" xfId="0" applyFont="1" applyFill="1" applyBorder="1" applyAlignment="1" applyProtection="1">
      <alignment horizontal="center" vertical="center"/>
    </xf>
    <xf numFmtId="0" fontId="8" fillId="5" borderId="106" xfId="0" applyFont="1" applyFill="1" applyBorder="1" applyAlignment="1" applyProtection="1">
      <alignment horizontal="center" vertical="center"/>
    </xf>
    <xf numFmtId="0" fontId="8" fillId="5" borderId="145" xfId="0" applyFont="1" applyFill="1" applyBorder="1" applyAlignment="1" applyProtection="1">
      <alignment horizontal="center" vertical="center"/>
    </xf>
    <xf numFmtId="0" fontId="8" fillId="0" borderId="177" xfId="0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/>
    </xf>
    <xf numFmtId="0" fontId="8" fillId="0" borderId="81" xfId="3" applyFont="1" applyFill="1" applyBorder="1" applyAlignment="1" applyProtection="1">
      <alignment horizontal="center" vertical="center"/>
    </xf>
    <xf numFmtId="0" fontId="8" fillId="0" borderId="3" xfId="3" applyFont="1" applyFill="1" applyBorder="1" applyAlignment="1" applyProtection="1">
      <alignment horizontal="center" vertical="center"/>
    </xf>
    <xf numFmtId="0" fontId="8" fillId="0" borderId="4" xfId="3" applyFont="1" applyFill="1" applyBorder="1" applyAlignment="1" applyProtection="1">
      <alignment horizontal="center" vertical="center"/>
    </xf>
    <xf numFmtId="0" fontId="8" fillId="0" borderId="80" xfId="3" applyFont="1" applyFill="1" applyBorder="1" applyAlignment="1" applyProtection="1">
      <alignment horizontal="center" vertical="center"/>
    </xf>
    <xf numFmtId="0" fontId="8" fillId="0" borderId="71" xfId="0" applyFont="1" applyFill="1" applyBorder="1" applyAlignment="1" applyProtection="1">
      <alignment horizontal="center" vertical="center"/>
    </xf>
    <xf numFmtId="0" fontId="8" fillId="0" borderId="147" xfId="0" applyFont="1" applyFill="1" applyBorder="1" applyAlignment="1" applyProtection="1">
      <alignment horizontal="center" vertical="center"/>
    </xf>
    <xf numFmtId="0" fontId="8" fillId="0" borderId="178" xfId="0" applyFont="1" applyFill="1" applyBorder="1" applyAlignment="1" applyProtection="1">
      <alignment horizontal="center" vertical="center" wrapText="1"/>
    </xf>
    <xf numFmtId="49" fontId="8" fillId="0" borderId="149" xfId="3" applyNumberFormat="1" applyFont="1" applyFill="1" applyBorder="1" applyAlignment="1" applyProtection="1">
      <alignment horizontal="center" vertical="center" textRotation="255"/>
    </xf>
    <xf numFmtId="49" fontId="8" fillId="0" borderId="159" xfId="3" applyNumberFormat="1" applyFont="1" applyFill="1" applyBorder="1" applyAlignment="1" applyProtection="1">
      <alignment horizontal="center" vertical="center" textRotation="255"/>
    </xf>
    <xf numFmtId="49" fontId="8" fillId="0" borderId="176" xfId="3" applyNumberFormat="1" applyFont="1" applyFill="1" applyBorder="1" applyAlignment="1" applyProtection="1">
      <alignment horizontal="center" vertical="center" textRotation="255"/>
    </xf>
    <xf numFmtId="49" fontId="8" fillId="0" borderId="70" xfId="3" applyNumberFormat="1" applyFont="1" applyFill="1" applyBorder="1" applyAlignment="1" applyProtection="1">
      <alignment horizontal="center" vertical="center" textRotation="255"/>
    </xf>
    <xf numFmtId="0" fontId="8" fillId="0" borderId="41" xfId="3" applyFont="1" applyFill="1" applyBorder="1" applyAlignment="1" applyProtection="1">
      <alignment horizontal="center" vertical="center" textRotation="255" wrapText="1"/>
    </xf>
    <xf numFmtId="0" fontId="8" fillId="0" borderId="194" xfId="0" applyFont="1" applyFill="1" applyBorder="1" applyAlignment="1" applyProtection="1">
      <alignment horizontal="center" vertical="center" textRotation="255" wrapText="1"/>
    </xf>
    <xf numFmtId="0" fontId="8" fillId="0" borderId="176" xfId="3" applyFont="1" applyFill="1" applyBorder="1" applyAlignment="1" applyProtection="1">
      <alignment horizontal="center" vertical="center" textRotation="255" wrapText="1"/>
    </xf>
    <xf numFmtId="0" fontId="8" fillId="0" borderId="81" xfId="3" applyFont="1" applyFill="1" applyBorder="1" applyAlignment="1" applyProtection="1">
      <alignment horizontal="center" vertical="center" wrapText="1"/>
    </xf>
    <xf numFmtId="0" fontId="8" fillId="0" borderId="77" xfId="3" applyFont="1" applyFill="1" applyBorder="1" applyAlignment="1" applyProtection="1">
      <alignment horizontal="center" vertical="center" wrapText="1"/>
    </xf>
    <xf numFmtId="0" fontId="8" fillId="0" borderId="80" xfId="3" applyFont="1" applyFill="1" applyBorder="1" applyAlignment="1" applyProtection="1">
      <alignment horizontal="center" vertical="center" wrapText="1"/>
    </xf>
    <xf numFmtId="0" fontId="8" fillId="0" borderId="73" xfId="3" applyFont="1" applyFill="1" applyBorder="1" applyAlignment="1" applyProtection="1">
      <alignment horizontal="center" vertical="center" wrapText="1"/>
    </xf>
    <xf numFmtId="0" fontId="8" fillId="0" borderId="78" xfId="3" applyFont="1" applyFill="1" applyBorder="1" applyAlignment="1" applyProtection="1">
      <alignment horizontal="center" vertical="center" wrapText="1"/>
    </xf>
    <xf numFmtId="0" fontId="8" fillId="0" borderId="149" xfId="3" applyFont="1" applyFill="1" applyBorder="1" applyAlignment="1" applyProtection="1">
      <alignment vertical="center" textRotation="255"/>
    </xf>
    <xf numFmtId="0" fontId="8" fillId="0" borderId="176" xfId="3" applyFont="1" applyFill="1" applyBorder="1" applyAlignment="1" applyProtection="1">
      <alignment vertical="center" textRotation="255"/>
    </xf>
    <xf numFmtId="0" fontId="8" fillId="0" borderId="107" xfId="3" applyFont="1" applyFill="1" applyBorder="1" applyAlignment="1" applyProtection="1">
      <alignment vertical="center" textRotation="255"/>
    </xf>
    <xf numFmtId="0" fontId="8" fillId="0" borderId="159" xfId="3" applyFont="1" applyFill="1" applyBorder="1" applyAlignment="1" applyProtection="1">
      <alignment vertical="center" textRotation="255"/>
    </xf>
    <xf numFmtId="0" fontId="8" fillId="0" borderId="70" xfId="3" applyFont="1" applyFill="1" applyBorder="1" applyAlignment="1" applyProtection="1">
      <alignment vertical="center" textRotation="255"/>
    </xf>
    <xf numFmtId="0" fontId="8" fillId="0" borderId="195" xfId="3" applyFont="1" applyFill="1" applyBorder="1" applyAlignment="1" applyProtection="1">
      <alignment horizontal="center" vertical="center" wrapText="1"/>
    </xf>
    <xf numFmtId="0" fontId="8" fillId="0" borderId="196" xfId="3" applyFont="1" applyFill="1" applyBorder="1" applyAlignment="1" applyProtection="1">
      <alignment horizontal="center" vertical="center" wrapText="1"/>
    </xf>
    <xf numFmtId="0" fontId="8" fillId="0" borderId="122" xfId="3" applyFont="1" applyFill="1" applyBorder="1" applyAlignment="1" applyProtection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24" fillId="0" borderId="195" xfId="3" applyFont="1" applyFill="1" applyBorder="1" applyAlignment="1" applyProtection="1">
      <alignment horizontal="center" vertical="center" textRotation="255" wrapText="1"/>
    </xf>
    <xf numFmtId="0" fontId="24" fillId="0" borderId="194" xfId="3" applyFont="1" applyFill="1" applyBorder="1" applyAlignment="1" applyProtection="1">
      <alignment horizontal="center" vertical="center" textRotation="255" wrapText="1"/>
    </xf>
    <xf numFmtId="0" fontId="24" fillId="0" borderId="196" xfId="3" applyFont="1" applyFill="1" applyBorder="1" applyAlignment="1" applyProtection="1">
      <alignment horizontal="center" vertical="center" textRotation="255" wrapText="1"/>
    </xf>
    <xf numFmtId="0" fontId="8" fillId="0" borderId="5" xfId="3" applyFont="1" applyFill="1" applyBorder="1" applyAlignment="1" applyProtection="1">
      <alignment vertical="center" textRotation="255"/>
    </xf>
    <xf numFmtId="0" fontId="8" fillId="0" borderId="121" xfId="3" applyFont="1" applyFill="1" applyBorder="1" applyAlignment="1" applyProtection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8" fillId="0" borderId="194" xfId="3" applyFont="1" applyFill="1" applyBorder="1" applyAlignment="1" applyProtection="1">
      <alignment horizontal="center" vertical="center" wrapText="1"/>
    </xf>
    <xf numFmtId="0" fontId="8" fillId="0" borderId="10" xfId="3" applyFont="1" applyFill="1" applyBorder="1" applyAlignment="1" applyProtection="1">
      <alignment horizontal="center" vertical="center" wrapText="1"/>
    </xf>
    <xf numFmtId="0" fontId="10" fillId="0" borderId="106" xfId="3" applyFont="1" applyFill="1" applyBorder="1" applyAlignment="1" applyProtection="1">
      <alignment horizontal="left" vertical="center"/>
    </xf>
    <xf numFmtId="0" fontId="8" fillId="0" borderId="141" xfId="3" applyFont="1" applyFill="1" applyBorder="1" applyAlignment="1" applyProtection="1">
      <alignment horizontal="center" vertical="center" wrapText="1"/>
    </xf>
    <xf numFmtId="0" fontId="8" fillId="0" borderId="193" xfId="3" applyFont="1" applyFill="1" applyBorder="1" applyAlignment="1" applyProtection="1">
      <alignment horizontal="center" vertical="center" wrapText="1"/>
    </xf>
    <xf numFmtId="0" fontId="8" fillId="0" borderId="142" xfId="3" applyFont="1" applyFill="1" applyBorder="1" applyAlignment="1" applyProtection="1">
      <alignment horizontal="center" vertical="center" wrapText="1"/>
    </xf>
    <xf numFmtId="0" fontId="8" fillId="0" borderId="195" xfId="3" applyFont="1" applyFill="1" applyBorder="1" applyAlignment="1" applyProtection="1">
      <alignment horizontal="center" vertical="center" textRotation="255" wrapText="1"/>
    </xf>
    <xf numFmtId="0" fontId="8" fillId="0" borderId="196" xfId="0" applyFont="1" applyFill="1" applyBorder="1" applyAlignment="1" applyProtection="1">
      <alignment horizontal="center" vertical="center" textRotation="255" wrapText="1"/>
    </xf>
    <xf numFmtId="0" fontId="8" fillId="0" borderId="106" xfId="3" applyFont="1" applyFill="1" applyBorder="1" applyAlignment="1" applyProtection="1">
      <alignment horizontal="right" vertical="center"/>
    </xf>
  </cellXfs>
  <cellStyles count="24"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桁区切り" xfId="1" builtinId="6"/>
    <cellStyle name="通貨 [0]_H21本科４年 A" xfId="2"/>
    <cellStyle name="標準" xfId="0" builtinId="0"/>
    <cellStyle name="標準_04　教科系統図.xls" xfId="3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</cellStyles>
  <dxfs count="10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9"/>
  <sheetViews>
    <sheetView showGridLines="0" zoomScale="70" zoomScaleNormal="70" workbookViewId="0">
      <selection activeCell="M41" sqref="M41"/>
    </sheetView>
  </sheetViews>
  <sheetFormatPr defaultColWidth="8.625" defaultRowHeight="12"/>
  <cols>
    <col min="1" max="1" width="1.875" style="6" customWidth="1"/>
    <col min="2" max="3" width="2.875" style="6" customWidth="1"/>
    <col min="4" max="4" width="3.5" style="6" customWidth="1"/>
    <col min="5" max="5" width="4.875" style="6" customWidth="1"/>
    <col min="6" max="6" width="0.625" style="6" customWidth="1"/>
    <col min="7" max="7" width="21.875" style="226" customWidth="1"/>
    <col min="8" max="12" width="3.625" style="6" customWidth="1"/>
    <col min="13" max="18" width="5.875" style="6" customWidth="1"/>
    <col min="19" max="19" width="7.375" style="6" customWidth="1"/>
    <col min="20" max="21" width="5.875" style="6" customWidth="1"/>
    <col min="22" max="22" width="5.875" style="224" customWidth="1"/>
    <col min="23" max="23" width="5.125" style="6" customWidth="1"/>
    <col min="24" max="24" width="1.5" style="6" customWidth="1"/>
    <col min="25" max="39" width="3.625" style="5" customWidth="1"/>
    <col min="40" max="40" width="6.125" style="6" customWidth="1"/>
    <col min="41" max="43" width="7.375" style="6" customWidth="1"/>
    <col min="44" max="51" width="3.625" style="6" customWidth="1"/>
    <col min="52" max="52" width="5" style="6" customWidth="1"/>
    <col min="53" max="56" width="7.375" style="6" customWidth="1"/>
    <col min="57" max="57" width="6.125" style="5" customWidth="1"/>
    <col min="58" max="58" width="1.875" style="5" customWidth="1"/>
    <col min="59" max="16384" width="8.625" style="6"/>
  </cols>
  <sheetData>
    <row r="1" spans="1:58" ht="35.1" customHeight="1">
      <c r="B1" s="1138" t="s">
        <v>170</v>
      </c>
      <c r="C1" s="1139"/>
      <c r="D1" s="1140"/>
      <c r="E1" s="1141"/>
      <c r="F1" s="9"/>
      <c r="G1" s="1142" t="s">
        <v>169</v>
      </c>
      <c r="H1" s="1143"/>
      <c r="I1" s="1143"/>
      <c r="J1" s="1143"/>
      <c r="K1" s="1143"/>
      <c r="L1" s="1144"/>
      <c r="M1" s="917"/>
      <c r="N1" s="917"/>
      <c r="O1" s="917"/>
      <c r="P1" s="1145" t="s">
        <v>243</v>
      </c>
      <c r="Q1" s="1145"/>
      <c r="R1" s="1145"/>
      <c r="S1" s="1145"/>
      <c r="T1" s="1145"/>
      <c r="U1" s="1145"/>
      <c r="V1" s="1145"/>
      <c r="W1" s="1145"/>
      <c r="X1" s="7"/>
      <c r="Y1" s="1146" t="s">
        <v>214</v>
      </c>
      <c r="Z1" s="1146"/>
      <c r="AA1" s="1146"/>
      <c r="AB1" s="1146"/>
      <c r="AC1" s="1146"/>
      <c r="AD1" s="1146"/>
      <c r="AE1" s="1146"/>
      <c r="AF1" s="1146"/>
      <c r="AG1" s="1146"/>
      <c r="AH1" s="1146"/>
      <c r="AI1" s="1146"/>
      <c r="AJ1" s="1146"/>
      <c r="AK1" s="1146"/>
      <c r="AL1" s="1146"/>
      <c r="AM1" s="1146"/>
      <c r="AN1" s="1146"/>
      <c r="AO1" s="1146"/>
      <c r="AP1" s="1146"/>
      <c r="AQ1" s="1146"/>
      <c r="AR1" s="1146"/>
      <c r="AS1" s="1146"/>
      <c r="AT1" s="1146"/>
      <c r="AU1" s="1146"/>
      <c r="AV1" s="1146"/>
      <c r="AW1" s="1146"/>
      <c r="AX1" s="1146"/>
      <c r="AY1" s="1146"/>
      <c r="AZ1" s="1146"/>
      <c r="BA1" s="1146"/>
      <c r="BB1" s="1146"/>
      <c r="BC1" s="1146"/>
      <c r="BD1" s="1146"/>
      <c r="BE1" s="1146"/>
    </row>
    <row r="2" spans="1:58" ht="11.1" customHeight="1">
      <c r="A2" s="1"/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3"/>
      <c r="W2" s="1"/>
      <c r="X2" s="1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8" ht="33" customHeight="1" thickBot="1">
      <c r="A3" s="1">
        <v>0</v>
      </c>
      <c r="B3" s="1147" t="s">
        <v>257</v>
      </c>
      <c r="C3" s="1147"/>
      <c r="D3" s="1147"/>
      <c r="E3" s="1147"/>
      <c r="F3" s="1147"/>
      <c r="G3" s="1147"/>
      <c r="H3" s="1147"/>
      <c r="I3" s="1147"/>
      <c r="J3" s="1147"/>
      <c r="K3" s="1147"/>
      <c r="L3" s="1147"/>
      <c r="M3" s="1147"/>
      <c r="N3" s="1147"/>
      <c r="O3" s="1147"/>
      <c r="P3" s="1147"/>
      <c r="Q3" s="1148" t="s">
        <v>269</v>
      </c>
      <c r="R3" s="1148"/>
      <c r="S3" s="1148"/>
      <c r="T3" s="1148"/>
      <c r="U3" s="1148"/>
      <c r="V3" s="1148"/>
      <c r="W3" s="1148"/>
      <c r="X3" s="10"/>
      <c r="Y3" s="492"/>
      <c r="Z3" s="492"/>
      <c r="AA3" s="492"/>
      <c r="AB3" s="492"/>
      <c r="AC3" s="492"/>
      <c r="AD3" s="492"/>
      <c r="AE3" s="492"/>
      <c r="AF3" s="492"/>
      <c r="AG3" s="492"/>
      <c r="AH3" s="492"/>
      <c r="AI3" s="492"/>
      <c r="AJ3" s="492"/>
      <c r="AK3" s="492"/>
      <c r="AL3" s="492"/>
      <c r="AM3" s="492"/>
      <c r="AO3" s="10"/>
      <c r="AP3" s="10"/>
      <c r="BA3" s="10"/>
      <c r="BD3" s="1"/>
      <c r="BE3" s="450"/>
    </row>
    <row r="4" spans="1:58" ht="35.1" customHeight="1">
      <c r="A4" s="1"/>
      <c r="B4" s="1167" t="s">
        <v>83</v>
      </c>
      <c r="C4" s="1168"/>
      <c r="D4" s="1173" t="s">
        <v>84</v>
      </c>
      <c r="E4" s="1174"/>
      <c r="G4" s="1179" t="s">
        <v>212</v>
      </c>
      <c r="H4" s="1094" t="s">
        <v>213</v>
      </c>
      <c r="I4" s="1091" t="s">
        <v>142</v>
      </c>
      <c r="J4" s="1092"/>
      <c r="K4" s="1092"/>
      <c r="L4" s="1093"/>
      <c r="M4" s="1094" t="s">
        <v>39</v>
      </c>
      <c r="N4" s="1122" t="s">
        <v>40</v>
      </c>
      <c r="O4" s="1124" t="s">
        <v>171</v>
      </c>
      <c r="P4" s="1127" t="s">
        <v>95</v>
      </c>
      <c r="Q4" s="1128"/>
      <c r="R4" s="1128"/>
      <c r="S4" s="1128"/>
      <c r="T4" s="1128"/>
      <c r="U4" s="1128"/>
      <c r="V4" s="1129"/>
      <c r="W4" s="1124" t="s">
        <v>215</v>
      </c>
      <c r="X4" s="11"/>
      <c r="Y4" s="1130" t="s">
        <v>216</v>
      </c>
      <c r="Z4" s="1131"/>
      <c r="AA4" s="1131"/>
      <c r="AB4" s="1131"/>
      <c r="AC4" s="1131"/>
      <c r="AD4" s="1131"/>
      <c r="AE4" s="1131"/>
      <c r="AF4" s="1131"/>
      <c r="AG4" s="1131"/>
      <c r="AH4" s="1131"/>
      <c r="AI4" s="1131"/>
      <c r="AJ4" s="1131"/>
      <c r="AK4" s="1131"/>
      <c r="AL4" s="1132"/>
      <c r="AM4" s="12"/>
      <c r="AN4" s="1153" t="s">
        <v>150</v>
      </c>
      <c r="AO4" s="1149" t="s">
        <v>172</v>
      </c>
      <c r="AP4" s="1150"/>
      <c r="AR4" s="1151" t="s">
        <v>26</v>
      </c>
      <c r="AS4" s="1092"/>
      <c r="AT4" s="1092"/>
      <c r="AU4" s="1092"/>
      <c r="AV4" s="1092"/>
      <c r="AW4" s="1092"/>
      <c r="AX4" s="1092"/>
      <c r="AY4" s="1152"/>
      <c r="AZ4" s="363"/>
      <c r="BA4" s="1151" t="s">
        <v>65</v>
      </c>
      <c r="BB4" s="1092"/>
      <c r="BC4" s="1152"/>
      <c r="BD4" s="1"/>
      <c r="BF4" s="6"/>
    </row>
    <row r="5" spans="1:58" ht="174" customHeight="1">
      <c r="A5" s="1"/>
      <c r="B5" s="1169"/>
      <c r="C5" s="1170"/>
      <c r="D5" s="1175"/>
      <c r="E5" s="1176"/>
      <c r="G5" s="1180"/>
      <c r="H5" s="1182"/>
      <c r="I5" s="1119" t="s">
        <v>184</v>
      </c>
      <c r="J5" s="1184"/>
      <c r="K5" s="1119" t="s">
        <v>19</v>
      </c>
      <c r="L5" s="1184"/>
      <c r="M5" s="1095"/>
      <c r="N5" s="1123"/>
      <c r="O5" s="1125"/>
      <c r="P5" s="13" t="s">
        <v>125</v>
      </c>
      <c r="Q5" s="14" t="s">
        <v>173</v>
      </c>
      <c r="R5" s="15" t="s">
        <v>41</v>
      </c>
      <c r="S5" s="1111" t="s">
        <v>150</v>
      </c>
      <c r="T5" s="233" t="s">
        <v>66</v>
      </c>
      <c r="U5" s="234" t="s">
        <v>127</v>
      </c>
      <c r="V5" s="235" t="s">
        <v>128</v>
      </c>
      <c r="W5" s="1125"/>
      <c r="X5" s="11"/>
      <c r="Y5" s="1113" t="s">
        <v>200</v>
      </c>
      <c r="Z5" s="1114"/>
      <c r="AA5" s="1115" t="s">
        <v>82</v>
      </c>
      <c r="AB5" s="1116"/>
      <c r="AC5" s="1116"/>
      <c r="AD5" s="1114"/>
      <c r="AE5" s="1115" t="s">
        <v>134</v>
      </c>
      <c r="AF5" s="1117"/>
      <c r="AG5" s="1117"/>
      <c r="AH5" s="1117"/>
      <c r="AI5" s="1118"/>
      <c r="AJ5" s="1119" t="s">
        <v>67</v>
      </c>
      <c r="AK5" s="1120"/>
      <c r="AL5" s="1121"/>
      <c r="AM5" s="16"/>
      <c r="AN5" s="1154"/>
      <c r="AO5" s="1157" t="s">
        <v>37</v>
      </c>
      <c r="AP5" s="1159" t="s">
        <v>38</v>
      </c>
      <c r="AR5" s="1161" t="s">
        <v>130</v>
      </c>
      <c r="AS5" s="1119" t="s">
        <v>12</v>
      </c>
      <c r="AT5" s="1120"/>
      <c r="AU5" s="1163" t="s">
        <v>59</v>
      </c>
      <c r="AV5" s="1163"/>
      <c r="AW5" s="1163"/>
      <c r="AX5" s="1163"/>
      <c r="AY5" s="1164"/>
      <c r="AZ5" s="1165" t="s">
        <v>160</v>
      </c>
      <c r="BA5" s="446" t="s">
        <v>66</v>
      </c>
      <c r="BB5" s="234" t="s">
        <v>127</v>
      </c>
      <c r="BC5" s="235" t="s">
        <v>128</v>
      </c>
      <c r="BD5" s="1"/>
      <c r="BF5" s="6"/>
    </row>
    <row r="6" spans="1:58" ht="35.1" customHeight="1" thickBot="1">
      <c r="A6" s="1"/>
      <c r="B6" s="1171"/>
      <c r="C6" s="1172"/>
      <c r="D6" s="1177"/>
      <c r="E6" s="1178"/>
      <c r="G6" s="1181"/>
      <c r="H6" s="1183"/>
      <c r="I6" s="388" t="s">
        <v>145</v>
      </c>
      <c r="J6" s="389" t="s">
        <v>97</v>
      </c>
      <c r="K6" s="388" t="s">
        <v>145</v>
      </c>
      <c r="L6" s="389" t="s">
        <v>97</v>
      </c>
      <c r="M6" s="17" t="s">
        <v>164</v>
      </c>
      <c r="N6" s="17" t="s">
        <v>164</v>
      </c>
      <c r="O6" s="1126"/>
      <c r="P6" s="1133" t="s">
        <v>42</v>
      </c>
      <c r="Q6" s="1134"/>
      <c r="R6" s="1134"/>
      <c r="S6" s="1112"/>
      <c r="T6" s="1135" t="s">
        <v>64</v>
      </c>
      <c r="U6" s="1136"/>
      <c r="V6" s="1137"/>
      <c r="W6" s="1126"/>
      <c r="X6" s="11"/>
      <c r="Y6" s="18" t="s">
        <v>203</v>
      </c>
      <c r="Z6" s="19" t="s">
        <v>204</v>
      </c>
      <c r="AA6" s="20" t="s">
        <v>246</v>
      </c>
      <c r="AB6" s="21" t="s">
        <v>85</v>
      </c>
      <c r="AC6" s="21" t="s">
        <v>86</v>
      </c>
      <c r="AD6" s="19" t="s">
        <v>87</v>
      </c>
      <c r="AE6" s="20" t="s">
        <v>88</v>
      </c>
      <c r="AF6" s="21" t="s">
        <v>217</v>
      </c>
      <c r="AG6" s="21" t="s">
        <v>218</v>
      </c>
      <c r="AH6" s="21" t="s">
        <v>219</v>
      </c>
      <c r="AI6" s="19" t="s">
        <v>220</v>
      </c>
      <c r="AJ6" s="20" t="s">
        <v>89</v>
      </c>
      <c r="AK6" s="21" t="s">
        <v>247</v>
      </c>
      <c r="AL6" s="22" t="s">
        <v>91</v>
      </c>
      <c r="AM6" s="12"/>
      <c r="AN6" s="1155"/>
      <c r="AO6" s="1158"/>
      <c r="AP6" s="1160"/>
      <c r="AR6" s="1162"/>
      <c r="AS6" s="23" t="s">
        <v>248</v>
      </c>
      <c r="AT6" s="24" t="s">
        <v>93</v>
      </c>
      <c r="AU6" s="26" t="s">
        <v>99</v>
      </c>
      <c r="AV6" s="24" t="s">
        <v>100</v>
      </c>
      <c r="AW6" s="24" t="s">
        <v>101</v>
      </c>
      <c r="AX6" s="24" t="s">
        <v>102</v>
      </c>
      <c r="AY6" s="27" t="s">
        <v>103</v>
      </c>
      <c r="AZ6" s="1166"/>
      <c r="BA6" s="1133" t="s">
        <v>187</v>
      </c>
      <c r="BB6" s="1134"/>
      <c r="BC6" s="1156"/>
      <c r="BD6" s="1"/>
      <c r="BF6" s="6"/>
    </row>
    <row r="7" spans="1:58" ht="15" customHeight="1">
      <c r="A7" s="1"/>
      <c r="B7" s="1096" t="s">
        <v>207</v>
      </c>
      <c r="C7" s="1097"/>
      <c r="D7" s="1102" t="s">
        <v>229</v>
      </c>
      <c r="E7" s="1103"/>
      <c r="G7" s="28" t="s">
        <v>208</v>
      </c>
      <c r="H7" s="364">
        <f t="shared" ref="H7:H52" si="0">SUM(I7:L7)</f>
        <v>2</v>
      </c>
      <c r="I7" s="1082">
        <v>2</v>
      </c>
      <c r="J7" s="1083"/>
      <c r="K7" s="1082"/>
      <c r="L7" s="1083"/>
      <c r="M7" s="29">
        <f>H7*30</f>
        <v>60</v>
      </c>
      <c r="N7" s="30">
        <f>M7*45/60</f>
        <v>45</v>
      </c>
      <c r="O7" s="31" t="s">
        <v>199</v>
      </c>
      <c r="P7" s="32" t="s">
        <v>104</v>
      </c>
      <c r="Q7" s="33"/>
      <c r="R7" s="34"/>
      <c r="S7" s="35" t="s">
        <v>196</v>
      </c>
      <c r="T7" s="36" t="str">
        <f t="shared" ref="T7:T16" si="1">IF($W7="○",$N7,"")</f>
        <v/>
      </c>
      <c r="U7" s="37"/>
      <c r="V7" s="38"/>
      <c r="W7" s="428" t="str">
        <f>IF($AO7&gt;=60,"○","")</f>
        <v/>
      </c>
      <c r="X7" s="39"/>
      <c r="Y7" s="40"/>
      <c r="Z7" s="935"/>
      <c r="AA7" s="41"/>
      <c r="AB7" s="933"/>
      <c r="AC7" s="933"/>
      <c r="AD7" s="935"/>
      <c r="AE7" s="41" t="s">
        <v>196</v>
      </c>
      <c r="AF7" s="933"/>
      <c r="AG7" s="933"/>
      <c r="AH7" s="933"/>
      <c r="AI7" s="935" t="s">
        <v>0</v>
      </c>
      <c r="AJ7" s="41"/>
      <c r="AK7" s="933"/>
      <c r="AL7" s="42"/>
      <c r="AM7" s="12"/>
      <c r="AN7" s="43" t="s">
        <v>196</v>
      </c>
      <c r="AO7" s="409"/>
      <c r="AP7" s="435">
        <f t="shared" ref="AP7:AP52" si="2">M7</f>
        <v>60</v>
      </c>
      <c r="AR7" s="44" t="str">
        <f>IF(ISNUMBER($AO7),IF(AND($AO7&gt;=60,$AO7&lt;=100),"●",""),"")</f>
        <v/>
      </c>
      <c r="AS7" s="45"/>
      <c r="AT7" s="46"/>
      <c r="AU7" s="48"/>
      <c r="AV7" s="46"/>
      <c r="AW7" s="46"/>
      <c r="AX7" s="46"/>
      <c r="AY7" s="49"/>
      <c r="AZ7" s="398" t="str">
        <f t="shared" ref="AZ7:AZ52" si="3">IF(ISNUMBER($AO7),IF(AND($AO7&gt;=60,$AO7&lt;=100),$H7,""),"")</f>
        <v/>
      </c>
      <c r="BA7" s="50" t="str">
        <f>IF(ISNUMBER($AO7),IF(AND($AO7&gt;=60,$AO7&lt;=100),$AP7*45/60,""),"")</f>
        <v/>
      </c>
      <c r="BB7" s="37"/>
      <c r="BC7" s="38"/>
      <c r="BD7" s="1"/>
      <c r="BE7" s="493"/>
      <c r="BF7" s="6"/>
    </row>
    <row r="8" spans="1:58" ht="15" customHeight="1">
      <c r="A8" s="1"/>
      <c r="B8" s="1098"/>
      <c r="C8" s="1099"/>
      <c r="D8" s="1104"/>
      <c r="E8" s="1105"/>
      <c r="G8" s="970" t="s">
        <v>267</v>
      </c>
      <c r="H8" s="490">
        <f t="shared" si="0"/>
        <v>2</v>
      </c>
      <c r="I8" s="1084">
        <v>2</v>
      </c>
      <c r="J8" s="1085"/>
      <c r="K8" s="1084"/>
      <c r="L8" s="1085"/>
      <c r="M8" s="51">
        <f>H8*30</f>
        <v>60</v>
      </c>
      <c r="N8" s="52">
        <f>M8*45/60</f>
        <v>45</v>
      </c>
      <c r="O8" s="53" t="s">
        <v>199</v>
      </c>
      <c r="P8" s="54" t="s">
        <v>196</v>
      </c>
      <c r="Q8" s="55"/>
      <c r="R8" s="56"/>
      <c r="S8" s="57" t="s">
        <v>196</v>
      </c>
      <c r="T8" s="58" t="str">
        <f t="shared" si="1"/>
        <v/>
      </c>
      <c r="U8" s="59"/>
      <c r="V8" s="60"/>
      <c r="W8" s="423" t="str">
        <f t="shared" ref="W8:W52" si="4">IF($AO8&gt;=60,"○","")</f>
        <v/>
      </c>
      <c r="X8" s="39"/>
      <c r="Y8" s="61"/>
      <c r="Z8" s="62"/>
      <c r="AA8" s="63"/>
      <c r="AB8" s="64"/>
      <c r="AC8" s="64"/>
      <c r="AD8" s="62"/>
      <c r="AE8" s="63" t="s">
        <v>1</v>
      </c>
      <c r="AF8" s="64"/>
      <c r="AG8" s="64"/>
      <c r="AH8" s="64" t="s">
        <v>0</v>
      </c>
      <c r="AI8" s="62"/>
      <c r="AJ8" s="63"/>
      <c r="AK8" s="64"/>
      <c r="AL8" s="65"/>
      <c r="AM8" s="12"/>
      <c r="AN8" s="66" t="s">
        <v>196</v>
      </c>
      <c r="AO8" s="410"/>
      <c r="AP8" s="436">
        <f t="shared" si="2"/>
        <v>60</v>
      </c>
      <c r="AR8" s="67" t="str">
        <f>IF(ISNUMBER($AO8),IF(AND($AO8&gt;=60,$AO8&lt;=100),"●",""),"")</f>
        <v/>
      </c>
      <c r="AS8" s="68"/>
      <c r="AT8" s="69"/>
      <c r="AU8" s="71"/>
      <c r="AV8" s="72"/>
      <c r="AW8" s="72"/>
      <c r="AX8" s="72"/>
      <c r="AY8" s="73"/>
      <c r="AZ8" s="399" t="str">
        <f t="shared" si="3"/>
        <v/>
      </c>
      <c r="BA8" s="74" t="str">
        <f t="shared" ref="BA8:BA16" si="5">IF(ISNUMBER($AO8),IF(AND($AO8&gt;=60,$AO8&lt;=100),$AP8*45/60,""),"")</f>
        <v/>
      </c>
      <c r="BB8" s="59"/>
      <c r="BC8" s="60"/>
      <c r="BD8" s="1"/>
      <c r="BE8" s="493"/>
      <c r="BF8" s="6"/>
    </row>
    <row r="9" spans="1:58" ht="15" customHeight="1">
      <c r="A9" s="1"/>
      <c r="B9" s="1098"/>
      <c r="C9" s="1099"/>
      <c r="D9" s="1104"/>
      <c r="E9" s="1105"/>
      <c r="G9" s="970" t="s">
        <v>268</v>
      </c>
      <c r="H9" s="922">
        <f t="shared" si="0"/>
        <v>2</v>
      </c>
      <c r="I9" s="1084"/>
      <c r="J9" s="1085"/>
      <c r="K9" s="1084">
        <v>2</v>
      </c>
      <c r="L9" s="1085"/>
      <c r="M9" s="51">
        <f>H9*30</f>
        <v>60</v>
      </c>
      <c r="N9" s="52">
        <f>M9*45/60</f>
        <v>45</v>
      </c>
      <c r="O9" s="53" t="s">
        <v>265</v>
      </c>
      <c r="P9" s="54" t="s">
        <v>117</v>
      </c>
      <c r="Q9" s="584"/>
      <c r="R9" s="585"/>
      <c r="S9" s="78" t="s">
        <v>196</v>
      </c>
      <c r="T9" s="58" t="str">
        <f t="shared" si="1"/>
        <v/>
      </c>
      <c r="U9" s="59"/>
      <c r="V9" s="60"/>
      <c r="W9" s="423" t="str">
        <f t="shared" si="4"/>
        <v/>
      </c>
      <c r="X9" s="586"/>
      <c r="Y9" s="61"/>
      <c r="Z9" s="62"/>
      <c r="AA9" s="63"/>
      <c r="AB9" s="64"/>
      <c r="AC9" s="64"/>
      <c r="AD9" s="62"/>
      <c r="AE9" s="63" t="s">
        <v>1</v>
      </c>
      <c r="AF9" s="64"/>
      <c r="AG9" s="64"/>
      <c r="AH9" s="64" t="s">
        <v>0</v>
      </c>
      <c r="AI9" s="62"/>
      <c r="AJ9" s="63"/>
      <c r="AK9" s="64"/>
      <c r="AL9" s="65"/>
      <c r="AM9" s="587"/>
      <c r="AN9" s="79" t="s">
        <v>117</v>
      </c>
      <c r="AO9" s="412"/>
      <c r="AP9" s="436">
        <f>M9</f>
        <v>60</v>
      </c>
      <c r="AQ9" s="589"/>
      <c r="AR9" s="67" t="str">
        <f>IF(ISNUMBER($AO9),IF(AND($AO9&gt;=60,$AO9&lt;=100),"●",""),"")</f>
        <v/>
      </c>
      <c r="AS9" s="68"/>
      <c r="AT9" s="588"/>
      <c r="AU9" s="81"/>
      <c r="AV9" s="82"/>
      <c r="AW9" s="82"/>
      <c r="AX9" s="82"/>
      <c r="AY9" s="83"/>
      <c r="AZ9" s="399" t="str">
        <f t="shared" si="3"/>
        <v/>
      </c>
      <c r="BA9" s="74" t="str">
        <f t="shared" si="5"/>
        <v/>
      </c>
      <c r="BB9" s="59"/>
      <c r="BC9" s="60"/>
      <c r="BD9" s="1"/>
      <c r="BE9" s="493"/>
      <c r="BF9" s="6"/>
    </row>
    <row r="10" spans="1:58" ht="15" customHeight="1">
      <c r="A10" s="1"/>
      <c r="B10" s="1098"/>
      <c r="C10" s="1099"/>
      <c r="D10" s="1106"/>
      <c r="E10" s="1107"/>
      <c r="G10" s="971" t="s">
        <v>266</v>
      </c>
      <c r="H10" s="559">
        <v>2</v>
      </c>
      <c r="I10" s="1108">
        <v>2</v>
      </c>
      <c r="J10" s="1109"/>
      <c r="K10" s="560"/>
      <c r="L10" s="559"/>
      <c r="M10" s="561">
        <v>60</v>
      </c>
      <c r="N10" s="562">
        <v>22.5</v>
      </c>
      <c r="O10" s="563" t="s">
        <v>265</v>
      </c>
      <c r="P10" s="564" t="s">
        <v>117</v>
      </c>
      <c r="Q10" s="565"/>
      <c r="R10" s="566"/>
      <c r="S10" s="189" t="s">
        <v>117</v>
      </c>
      <c r="T10" s="567" t="str">
        <f t="shared" si="1"/>
        <v/>
      </c>
      <c r="U10" s="568"/>
      <c r="V10" s="569"/>
      <c r="W10" s="942" t="str">
        <f t="shared" si="4"/>
        <v/>
      </c>
      <c r="X10" s="39"/>
      <c r="Y10" s="570"/>
      <c r="Z10" s="571"/>
      <c r="AA10" s="572"/>
      <c r="AB10" s="573"/>
      <c r="AC10" s="573"/>
      <c r="AD10" s="571"/>
      <c r="AE10" s="319" t="s">
        <v>1</v>
      </c>
      <c r="AF10" s="320"/>
      <c r="AG10" s="320"/>
      <c r="AH10" s="320" t="s">
        <v>0</v>
      </c>
      <c r="AI10" s="571"/>
      <c r="AJ10" s="572"/>
      <c r="AK10" s="573"/>
      <c r="AL10" s="574"/>
      <c r="AM10" s="12"/>
      <c r="AN10" s="575" t="s">
        <v>117</v>
      </c>
      <c r="AO10" s="576"/>
      <c r="AP10" s="577">
        <v>30</v>
      </c>
      <c r="AR10" s="67" t="str">
        <f>IF(ISNUMBER($AO10),IF(AND($AO10&gt;=60,$AO10&lt;=100),"●",""),"")</f>
        <v/>
      </c>
      <c r="AS10" s="502"/>
      <c r="AT10" s="578"/>
      <c r="AU10" s="579"/>
      <c r="AV10" s="580"/>
      <c r="AW10" s="580"/>
      <c r="AX10" s="580"/>
      <c r="AY10" s="581"/>
      <c r="AZ10" s="399" t="str">
        <f t="shared" si="3"/>
        <v/>
      </c>
      <c r="BA10" s="74" t="str">
        <f t="shared" si="5"/>
        <v/>
      </c>
      <c r="BB10" s="582"/>
      <c r="BC10" s="583"/>
      <c r="BD10" s="1"/>
      <c r="BE10" s="493"/>
      <c r="BF10" s="6"/>
    </row>
    <row r="11" spans="1:58" ht="15" customHeight="1">
      <c r="A11" s="1"/>
      <c r="B11" s="1098"/>
      <c r="C11" s="1099"/>
      <c r="D11" s="1077" t="s">
        <v>230</v>
      </c>
      <c r="E11" s="1080" t="s">
        <v>222</v>
      </c>
      <c r="F11" s="458"/>
      <c r="G11" s="972" t="s">
        <v>178</v>
      </c>
      <c r="H11" s="920">
        <f t="shared" si="0"/>
        <v>2</v>
      </c>
      <c r="I11" s="1082">
        <v>2</v>
      </c>
      <c r="J11" s="1083"/>
      <c r="K11" s="1082"/>
      <c r="L11" s="1083"/>
      <c r="M11" s="926">
        <f>H11*30</f>
        <v>60</v>
      </c>
      <c r="N11" s="30">
        <f t="shared" ref="N11:N52" si="6">M11*45/60</f>
        <v>45</v>
      </c>
      <c r="O11" s="459" t="s">
        <v>199</v>
      </c>
      <c r="P11" s="460" t="s">
        <v>60</v>
      </c>
      <c r="Q11" s="461"/>
      <c r="R11" s="462"/>
      <c r="S11" s="35" t="s">
        <v>21</v>
      </c>
      <c r="T11" s="463" t="str">
        <f t="shared" si="1"/>
        <v/>
      </c>
      <c r="U11" s="464"/>
      <c r="V11" s="465"/>
      <c r="W11" s="428" t="str">
        <f t="shared" si="4"/>
        <v/>
      </c>
      <c r="X11" s="39"/>
      <c r="Y11" s="938"/>
      <c r="Z11" s="941"/>
      <c r="AA11" s="121"/>
      <c r="AB11" s="940"/>
      <c r="AC11" s="940"/>
      <c r="AD11" s="941"/>
      <c r="AE11" s="121" t="s">
        <v>1</v>
      </c>
      <c r="AF11" s="940"/>
      <c r="AG11" s="940"/>
      <c r="AH11" s="940" t="s">
        <v>0</v>
      </c>
      <c r="AI11" s="941"/>
      <c r="AJ11" s="121"/>
      <c r="AK11" s="940"/>
      <c r="AL11" s="122"/>
      <c r="AM11" s="12"/>
      <c r="AN11" s="43" t="s">
        <v>21</v>
      </c>
      <c r="AO11" s="467"/>
      <c r="AP11" s="435">
        <f>M11</f>
        <v>60</v>
      </c>
      <c r="AR11" s="80"/>
      <c r="AS11" s="68"/>
      <c r="AT11" s="76" t="str">
        <f>IF(ISNUMBER($AO11),IF(AND($AO11&gt;=60,$AO11&lt;=100),"●",""),"")</f>
        <v/>
      </c>
      <c r="AU11" s="81"/>
      <c r="AV11" s="82"/>
      <c r="AW11" s="82"/>
      <c r="AX11" s="82"/>
      <c r="AY11" s="83"/>
      <c r="AZ11" s="399" t="str">
        <f t="shared" si="3"/>
        <v/>
      </c>
      <c r="BA11" s="74" t="str">
        <f t="shared" si="5"/>
        <v/>
      </c>
      <c r="BB11" s="59"/>
      <c r="BC11" s="60"/>
      <c r="BD11" s="1"/>
      <c r="BE11" s="493"/>
      <c r="BF11" s="6"/>
    </row>
    <row r="12" spans="1:58" ht="15" customHeight="1">
      <c r="A12" s="1"/>
      <c r="B12" s="1098"/>
      <c r="C12" s="1099"/>
      <c r="D12" s="1078"/>
      <c r="E12" s="1081"/>
      <c r="F12" s="211"/>
      <c r="G12" s="970" t="s">
        <v>25</v>
      </c>
      <c r="H12" s="922">
        <f t="shared" si="0"/>
        <v>2</v>
      </c>
      <c r="I12" s="1084">
        <v>2</v>
      </c>
      <c r="J12" s="1085"/>
      <c r="K12" s="1084"/>
      <c r="L12" s="1085"/>
      <c r="M12" s="927">
        <f>H12*30</f>
        <v>60</v>
      </c>
      <c r="N12" s="52">
        <f t="shared" si="6"/>
        <v>45</v>
      </c>
      <c r="O12" s="75" t="s">
        <v>199</v>
      </c>
      <c r="P12" s="54" t="s">
        <v>111</v>
      </c>
      <c r="Q12" s="76"/>
      <c r="R12" s="77"/>
      <c r="S12" s="78" t="s">
        <v>21</v>
      </c>
      <c r="T12" s="58" t="str">
        <f t="shared" si="1"/>
        <v/>
      </c>
      <c r="U12" s="59"/>
      <c r="V12" s="60"/>
      <c r="W12" s="423" t="str">
        <f t="shared" si="4"/>
        <v/>
      </c>
      <c r="X12" s="39"/>
      <c r="Y12" s="61"/>
      <c r="Z12" s="62"/>
      <c r="AA12" s="63"/>
      <c r="AB12" s="64"/>
      <c r="AC12" s="64"/>
      <c r="AD12" s="62"/>
      <c r="AE12" s="63"/>
      <c r="AF12" s="64"/>
      <c r="AG12" s="64"/>
      <c r="AH12" s="64" t="s">
        <v>0</v>
      </c>
      <c r="AI12" s="62"/>
      <c r="AJ12" s="63"/>
      <c r="AK12" s="64"/>
      <c r="AL12" s="65"/>
      <c r="AM12" s="12"/>
      <c r="AN12" s="79" t="s">
        <v>21</v>
      </c>
      <c r="AO12" s="412"/>
      <c r="AP12" s="436">
        <f t="shared" si="2"/>
        <v>60</v>
      </c>
      <c r="AR12" s="80"/>
      <c r="AS12" s="68"/>
      <c r="AT12" s="76" t="str">
        <f>IF(ISNUMBER($AO12),IF(AND($AO12&gt;=60,$AO12&lt;=100),"●",""),"")</f>
        <v/>
      </c>
      <c r="AU12" s="81"/>
      <c r="AV12" s="82"/>
      <c r="AW12" s="82"/>
      <c r="AX12" s="82"/>
      <c r="AY12" s="83"/>
      <c r="AZ12" s="399" t="str">
        <f t="shared" si="3"/>
        <v/>
      </c>
      <c r="BA12" s="74" t="str">
        <f t="shared" si="5"/>
        <v/>
      </c>
      <c r="BB12" s="59"/>
      <c r="BC12" s="60"/>
      <c r="BD12" s="1"/>
      <c r="BE12" s="493"/>
      <c r="BF12" s="6"/>
    </row>
    <row r="13" spans="1:58" ht="15" customHeight="1">
      <c r="A13" s="1"/>
      <c r="B13" s="1098"/>
      <c r="C13" s="1099"/>
      <c r="D13" s="1078"/>
      <c r="E13" s="1086" t="s">
        <v>223</v>
      </c>
      <c r="F13" s="211"/>
      <c r="G13" s="970" t="s">
        <v>151</v>
      </c>
      <c r="H13" s="922">
        <f t="shared" si="0"/>
        <v>2</v>
      </c>
      <c r="I13" s="1084"/>
      <c r="J13" s="1085"/>
      <c r="K13" s="1084">
        <v>2</v>
      </c>
      <c r="L13" s="1085"/>
      <c r="M13" s="927">
        <f t="shared" ref="M13:M52" si="7">H13*30</f>
        <v>60</v>
      </c>
      <c r="N13" s="52">
        <f t="shared" si="6"/>
        <v>45</v>
      </c>
      <c r="O13" s="53" t="s">
        <v>199</v>
      </c>
      <c r="P13" s="84" t="s">
        <v>114</v>
      </c>
      <c r="Q13" s="76"/>
      <c r="R13" s="77"/>
      <c r="S13" s="78" t="s">
        <v>23</v>
      </c>
      <c r="T13" s="58" t="str">
        <f t="shared" si="1"/>
        <v/>
      </c>
      <c r="U13" s="59"/>
      <c r="V13" s="60"/>
      <c r="W13" s="423" t="str">
        <f t="shared" si="4"/>
        <v/>
      </c>
      <c r="X13" s="39"/>
      <c r="Y13" s="61"/>
      <c r="Z13" s="62"/>
      <c r="AA13" s="63"/>
      <c r="AB13" s="64"/>
      <c r="AC13" s="64"/>
      <c r="AD13" s="62"/>
      <c r="AE13" s="63"/>
      <c r="AF13" s="64"/>
      <c r="AG13" s="64"/>
      <c r="AH13" s="64" t="s">
        <v>0</v>
      </c>
      <c r="AI13" s="62"/>
      <c r="AJ13" s="63"/>
      <c r="AK13" s="64"/>
      <c r="AL13" s="65"/>
      <c r="AM13" s="12"/>
      <c r="AN13" s="79" t="s">
        <v>23</v>
      </c>
      <c r="AO13" s="412"/>
      <c r="AP13" s="436">
        <f t="shared" si="2"/>
        <v>60</v>
      </c>
      <c r="AR13" s="80"/>
      <c r="AS13" s="85" t="str">
        <f>IF(ISNUMBER($AO13),IF(AND($AO13&gt;=60,$AO13&lt;=100),"●",""),"")</f>
        <v/>
      </c>
      <c r="AT13" s="82"/>
      <c r="AU13" s="81"/>
      <c r="AV13" s="82"/>
      <c r="AW13" s="82"/>
      <c r="AX13" s="82"/>
      <c r="AY13" s="83"/>
      <c r="AZ13" s="399" t="str">
        <f t="shared" si="3"/>
        <v/>
      </c>
      <c r="BA13" s="74" t="str">
        <f t="shared" si="5"/>
        <v/>
      </c>
      <c r="BB13" s="59"/>
      <c r="BC13" s="60"/>
      <c r="BD13" s="1"/>
      <c r="BE13" s="493"/>
      <c r="BF13" s="6"/>
    </row>
    <row r="14" spans="1:58" ht="15" customHeight="1">
      <c r="A14" s="1"/>
      <c r="B14" s="1098"/>
      <c r="C14" s="1099"/>
      <c r="D14" s="1078"/>
      <c r="E14" s="1087"/>
      <c r="F14" s="211"/>
      <c r="G14" s="970" t="s">
        <v>115</v>
      </c>
      <c r="H14" s="923">
        <f t="shared" si="0"/>
        <v>2</v>
      </c>
      <c r="I14" s="1084"/>
      <c r="J14" s="1085"/>
      <c r="K14" s="1110">
        <v>2</v>
      </c>
      <c r="L14" s="1085"/>
      <c r="M14" s="927">
        <f t="shared" si="7"/>
        <v>60</v>
      </c>
      <c r="N14" s="52">
        <f t="shared" si="6"/>
        <v>45</v>
      </c>
      <c r="O14" s="53" t="s">
        <v>199</v>
      </c>
      <c r="P14" s="84" t="s">
        <v>116</v>
      </c>
      <c r="Q14" s="76"/>
      <c r="R14" s="77"/>
      <c r="S14" s="78" t="s">
        <v>23</v>
      </c>
      <c r="T14" s="58" t="str">
        <f t="shared" si="1"/>
        <v/>
      </c>
      <c r="U14" s="59"/>
      <c r="V14" s="60"/>
      <c r="W14" s="423" t="str">
        <f t="shared" si="4"/>
        <v/>
      </c>
      <c r="X14" s="39"/>
      <c r="Y14" s="61"/>
      <c r="Z14" s="62"/>
      <c r="AA14" s="63"/>
      <c r="AB14" s="64"/>
      <c r="AC14" s="64"/>
      <c r="AD14" s="62"/>
      <c r="AE14" s="63" t="s">
        <v>0</v>
      </c>
      <c r="AF14" s="64"/>
      <c r="AG14" s="64"/>
      <c r="AH14" s="64"/>
      <c r="AI14" s="62"/>
      <c r="AJ14" s="63"/>
      <c r="AK14" s="64"/>
      <c r="AL14" s="65"/>
      <c r="AM14" s="12"/>
      <c r="AN14" s="79" t="s">
        <v>23</v>
      </c>
      <c r="AO14" s="412"/>
      <c r="AP14" s="436">
        <f t="shared" si="2"/>
        <v>60</v>
      </c>
      <c r="AR14" s="80"/>
      <c r="AS14" s="85" t="str">
        <f>IF(ISNUMBER($AO14),IF(AND($AO14&gt;=60,$AO14&lt;=100),"●",""),"")</f>
        <v/>
      </c>
      <c r="AT14" s="82"/>
      <c r="AU14" s="81"/>
      <c r="AV14" s="82"/>
      <c r="AW14" s="82"/>
      <c r="AX14" s="82"/>
      <c r="AY14" s="83"/>
      <c r="AZ14" s="399" t="str">
        <f t="shared" si="3"/>
        <v/>
      </c>
      <c r="BA14" s="74" t="str">
        <f t="shared" si="5"/>
        <v/>
      </c>
      <c r="BB14" s="59"/>
      <c r="BC14" s="60"/>
      <c r="BD14" s="1"/>
      <c r="BE14" s="493"/>
      <c r="BF14" s="6"/>
    </row>
    <row r="15" spans="1:58" ht="15" customHeight="1">
      <c r="A15" s="1"/>
      <c r="B15" s="1098"/>
      <c r="C15" s="1099"/>
      <c r="D15" s="1078"/>
      <c r="E15" s="1087"/>
      <c r="F15" s="211"/>
      <c r="G15" s="970" t="s">
        <v>262</v>
      </c>
      <c r="H15" s="923">
        <f t="shared" si="0"/>
        <v>2</v>
      </c>
      <c r="I15" s="1084"/>
      <c r="J15" s="1085"/>
      <c r="K15" s="1110">
        <v>2</v>
      </c>
      <c r="L15" s="1085"/>
      <c r="M15" s="927">
        <f t="shared" si="7"/>
        <v>60</v>
      </c>
      <c r="N15" s="52">
        <f t="shared" si="6"/>
        <v>45</v>
      </c>
      <c r="O15" s="53" t="s">
        <v>199</v>
      </c>
      <c r="P15" s="84" t="s">
        <v>116</v>
      </c>
      <c r="Q15" s="76"/>
      <c r="R15" s="77"/>
      <c r="S15" s="78" t="s">
        <v>23</v>
      </c>
      <c r="T15" s="58" t="str">
        <f t="shared" si="1"/>
        <v/>
      </c>
      <c r="U15" s="59"/>
      <c r="V15" s="60"/>
      <c r="W15" s="423" t="str">
        <f t="shared" si="4"/>
        <v/>
      </c>
      <c r="X15" s="39"/>
      <c r="Y15" s="61"/>
      <c r="Z15" s="62"/>
      <c r="AA15" s="63"/>
      <c r="AB15" s="64"/>
      <c r="AC15" s="64"/>
      <c r="AD15" s="62"/>
      <c r="AE15" s="63" t="s">
        <v>196</v>
      </c>
      <c r="AF15" s="64"/>
      <c r="AG15" s="64"/>
      <c r="AH15" s="64"/>
      <c r="AI15" s="62"/>
      <c r="AJ15" s="63"/>
      <c r="AK15" s="64"/>
      <c r="AL15" s="65"/>
      <c r="AM15" s="12"/>
      <c r="AN15" s="79" t="s">
        <v>23</v>
      </c>
      <c r="AO15" s="412"/>
      <c r="AP15" s="436">
        <f t="shared" si="2"/>
        <v>60</v>
      </c>
      <c r="AR15" s="80"/>
      <c r="AS15" s="85" t="str">
        <f>IF(ISNUMBER($AO15),IF(AND($AO15&gt;=60,$AO15&lt;=100),"●",""),"")</f>
        <v/>
      </c>
      <c r="AT15" s="82"/>
      <c r="AU15" s="81"/>
      <c r="AV15" s="82"/>
      <c r="AW15" s="82"/>
      <c r="AX15" s="82"/>
      <c r="AY15" s="83"/>
      <c r="AZ15" s="399" t="str">
        <f t="shared" si="3"/>
        <v/>
      </c>
      <c r="BA15" s="74" t="str">
        <f t="shared" si="5"/>
        <v/>
      </c>
      <c r="BB15" s="59"/>
      <c r="BC15" s="60"/>
      <c r="BD15" s="1"/>
      <c r="BE15" s="493"/>
      <c r="BF15" s="6"/>
    </row>
    <row r="16" spans="1:58" ht="15" customHeight="1">
      <c r="A16" s="1"/>
      <c r="B16" s="1100"/>
      <c r="C16" s="1101"/>
      <c r="D16" s="1079"/>
      <c r="E16" s="1088"/>
      <c r="F16" s="211"/>
      <c r="G16" s="86" t="s">
        <v>148</v>
      </c>
      <c r="H16" s="87">
        <f t="shared" si="0"/>
        <v>2</v>
      </c>
      <c r="I16" s="1108"/>
      <c r="J16" s="1109"/>
      <c r="K16" s="1108">
        <v>2</v>
      </c>
      <c r="L16" s="1109"/>
      <c r="M16" s="927">
        <f t="shared" si="7"/>
        <v>60</v>
      </c>
      <c r="N16" s="88">
        <f t="shared" si="6"/>
        <v>45</v>
      </c>
      <c r="O16" s="89" t="s">
        <v>166</v>
      </c>
      <c r="P16" s="90" t="s">
        <v>116</v>
      </c>
      <c r="Q16" s="91"/>
      <c r="R16" s="92"/>
      <c r="S16" s="93" t="s">
        <v>23</v>
      </c>
      <c r="T16" s="94" t="str">
        <f t="shared" si="1"/>
        <v/>
      </c>
      <c r="U16" s="95"/>
      <c r="V16" s="96"/>
      <c r="W16" s="425" t="str">
        <f t="shared" si="4"/>
        <v/>
      </c>
      <c r="X16" s="39"/>
      <c r="Y16" s="97"/>
      <c r="Z16" s="98"/>
      <c r="AA16" s="99"/>
      <c r="AB16" s="100"/>
      <c r="AC16" s="100"/>
      <c r="AD16" s="98"/>
      <c r="AE16" s="99"/>
      <c r="AF16" s="100" t="s">
        <v>1</v>
      </c>
      <c r="AG16" s="100"/>
      <c r="AH16" s="100"/>
      <c r="AI16" s="98"/>
      <c r="AJ16" s="99"/>
      <c r="AK16" s="100"/>
      <c r="AL16" s="101"/>
      <c r="AM16" s="12"/>
      <c r="AN16" s="102" t="s">
        <v>23</v>
      </c>
      <c r="AO16" s="413"/>
      <c r="AP16" s="437">
        <f t="shared" si="2"/>
        <v>60</v>
      </c>
      <c r="AR16" s="103"/>
      <c r="AS16" s="104" t="str">
        <f>IF(ISNUMBER($AO16),IF(AND($AO16&gt;=60,$AO16&lt;=100),"●",""),"")</f>
        <v/>
      </c>
      <c r="AT16" s="105"/>
      <c r="AU16" s="107"/>
      <c r="AV16" s="105"/>
      <c r="AW16" s="105"/>
      <c r="AX16" s="105"/>
      <c r="AY16" s="108"/>
      <c r="AZ16" s="400" t="str">
        <f t="shared" si="3"/>
        <v/>
      </c>
      <c r="BA16" s="109" t="str">
        <f t="shared" si="5"/>
        <v/>
      </c>
      <c r="BB16" s="95"/>
      <c r="BC16" s="96"/>
      <c r="BD16" s="1"/>
      <c r="BE16" s="493"/>
      <c r="BF16" s="6"/>
    </row>
    <row r="17" spans="1:58" ht="15" customHeight="1">
      <c r="A17" s="1"/>
      <c r="B17" s="1040" t="s">
        <v>181</v>
      </c>
      <c r="C17" s="1041"/>
      <c r="D17" s="1054" t="s">
        <v>234</v>
      </c>
      <c r="E17" s="1068"/>
      <c r="G17" s="110" t="s">
        <v>155</v>
      </c>
      <c r="H17" s="111">
        <f t="shared" si="0"/>
        <v>2</v>
      </c>
      <c r="I17" s="1073">
        <v>2</v>
      </c>
      <c r="J17" s="1074"/>
      <c r="K17" s="1073"/>
      <c r="L17" s="1074"/>
      <c r="M17" s="112">
        <f t="shared" si="7"/>
        <v>60</v>
      </c>
      <c r="N17" s="113">
        <f t="shared" si="6"/>
        <v>45</v>
      </c>
      <c r="O17" s="114" t="s">
        <v>199</v>
      </c>
      <c r="P17" s="115" t="s">
        <v>104</v>
      </c>
      <c r="Q17" s="116" t="s">
        <v>1</v>
      </c>
      <c r="R17" s="117"/>
      <c r="S17" s="35" t="s">
        <v>196</v>
      </c>
      <c r="T17" s="118"/>
      <c r="U17" s="119" t="str">
        <f>IF($W17="○",$N17,"")</f>
        <v/>
      </c>
      <c r="V17" s="120"/>
      <c r="W17" s="429" t="str">
        <f t="shared" si="4"/>
        <v/>
      </c>
      <c r="X17" s="12"/>
      <c r="Y17" s="938"/>
      <c r="Z17" s="941"/>
      <c r="AA17" s="121" t="s">
        <v>0</v>
      </c>
      <c r="AB17" s="940"/>
      <c r="AC17" s="940"/>
      <c r="AD17" s="941"/>
      <c r="AE17" s="121"/>
      <c r="AF17" s="940"/>
      <c r="AG17" s="940"/>
      <c r="AH17" s="940"/>
      <c r="AI17" s="941"/>
      <c r="AJ17" s="121"/>
      <c r="AK17" s="940"/>
      <c r="AL17" s="122"/>
      <c r="AM17" s="12"/>
      <c r="AN17" s="123" t="s">
        <v>196</v>
      </c>
      <c r="AO17" s="415"/>
      <c r="AP17" s="438">
        <f t="shared" si="2"/>
        <v>60</v>
      </c>
      <c r="AR17" s="44" t="str">
        <f t="shared" ref="AR17:AR52" si="8">IF(ISNUMBER($AO17),IF(AND($AO17&gt;=60,$AO17&lt;=100),"●",""),"")</f>
        <v/>
      </c>
      <c r="AS17" s="45"/>
      <c r="AT17" s="46"/>
      <c r="AU17" s="118"/>
      <c r="AV17" s="124"/>
      <c r="AW17" s="124"/>
      <c r="AX17" s="124"/>
      <c r="AY17" s="120"/>
      <c r="AZ17" s="398" t="str">
        <f t="shared" si="3"/>
        <v/>
      </c>
      <c r="BA17" s="125"/>
      <c r="BB17" s="119" t="str">
        <f>IF(ISNUMBER($AO17),IF(AND($AO17&gt;=60,$AO17&lt;=100),$AP17*45/60,""),"")</f>
        <v/>
      </c>
      <c r="BC17" s="120"/>
      <c r="BD17" s="1"/>
      <c r="BE17" s="493"/>
      <c r="BF17" s="6"/>
    </row>
    <row r="18" spans="1:58" ht="15" customHeight="1">
      <c r="A18" s="1"/>
      <c r="B18" s="1042"/>
      <c r="C18" s="1043"/>
      <c r="D18" s="1069"/>
      <c r="E18" s="1070"/>
      <c r="G18" s="126" t="s">
        <v>156</v>
      </c>
      <c r="H18" s="127">
        <f t="shared" si="0"/>
        <v>2</v>
      </c>
      <c r="I18" s="1075">
        <v>2</v>
      </c>
      <c r="J18" s="1076"/>
      <c r="K18" s="1075"/>
      <c r="L18" s="1076"/>
      <c r="M18" s="128">
        <f t="shared" si="7"/>
        <v>60</v>
      </c>
      <c r="N18" s="129">
        <f t="shared" si="6"/>
        <v>45</v>
      </c>
      <c r="O18" s="130" t="s">
        <v>199</v>
      </c>
      <c r="P18" s="84" t="s">
        <v>104</v>
      </c>
      <c r="Q18" s="131" t="s">
        <v>1</v>
      </c>
      <c r="R18" s="132"/>
      <c r="S18" s="78" t="s">
        <v>196</v>
      </c>
      <c r="T18" s="133"/>
      <c r="U18" s="134" t="str">
        <f>IF($W18="○",$N18,"")</f>
        <v/>
      </c>
      <c r="V18" s="135"/>
      <c r="W18" s="430" t="str">
        <f t="shared" si="4"/>
        <v/>
      </c>
      <c r="X18" s="12"/>
      <c r="Y18" s="61"/>
      <c r="Z18" s="62"/>
      <c r="AA18" s="63" t="s">
        <v>0</v>
      </c>
      <c r="AB18" s="64"/>
      <c r="AC18" s="64"/>
      <c r="AD18" s="62"/>
      <c r="AE18" s="63"/>
      <c r="AF18" s="64"/>
      <c r="AG18" s="64"/>
      <c r="AH18" s="64"/>
      <c r="AI18" s="62"/>
      <c r="AJ18" s="63"/>
      <c r="AK18" s="64"/>
      <c r="AL18" s="65"/>
      <c r="AM18" s="12"/>
      <c r="AN18" s="136" t="s">
        <v>196</v>
      </c>
      <c r="AO18" s="417"/>
      <c r="AP18" s="439">
        <f t="shared" si="2"/>
        <v>60</v>
      </c>
      <c r="AR18" s="67" t="str">
        <f t="shared" si="8"/>
        <v/>
      </c>
      <c r="AS18" s="68"/>
      <c r="AT18" s="82"/>
      <c r="AU18" s="133"/>
      <c r="AV18" s="138"/>
      <c r="AW18" s="138"/>
      <c r="AX18" s="138"/>
      <c r="AY18" s="135"/>
      <c r="AZ18" s="399" t="str">
        <f t="shared" si="3"/>
        <v/>
      </c>
      <c r="BA18" s="139"/>
      <c r="BB18" s="134" t="str">
        <f>IF(ISNUMBER($AO18),IF(AND($AO18&gt;=60,$AO18&lt;=100),$AP18*45/60,""),"")</f>
        <v/>
      </c>
      <c r="BC18" s="135"/>
      <c r="BD18" s="1"/>
      <c r="BE18" s="493"/>
      <c r="BF18" s="6"/>
    </row>
    <row r="19" spans="1:58" ht="15" customHeight="1">
      <c r="A19" s="1"/>
      <c r="B19" s="1042"/>
      <c r="C19" s="1043"/>
      <c r="D19" s="1069"/>
      <c r="E19" s="1070"/>
      <c r="G19" s="140" t="s">
        <v>107</v>
      </c>
      <c r="H19" s="141">
        <f t="shared" si="0"/>
        <v>2</v>
      </c>
      <c r="I19" s="1089">
        <v>2</v>
      </c>
      <c r="J19" s="1090"/>
      <c r="K19" s="1089"/>
      <c r="L19" s="1090"/>
      <c r="M19" s="142">
        <f t="shared" si="7"/>
        <v>60</v>
      </c>
      <c r="N19" s="143">
        <f t="shared" si="6"/>
        <v>45</v>
      </c>
      <c r="O19" s="144" t="s">
        <v>199</v>
      </c>
      <c r="P19" s="90" t="s">
        <v>117</v>
      </c>
      <c r="Q19" s="145" t="s">
        <v>1</v>
      </c>
      <c r="R19" s="146"/>
      <c r="S19" s="93" t="s">
        <v>196</v>
      </c>
      <c r="T19" s="147"/>
      <c r="U19" s="148" t="str">
        <f>IF($W19="○",$N19,"")</f>
        <v/>
      </c>
      <c r="V19" s="149"/>
      <c r="W19" s="431" t="str">
        <f t="shared" si="4"/>
        <v/>
      </c>
      <c r="X19" s="12"/>
      <c r="Y19" s="97"/>
      <c r="Z19" s="98"/>
      <c r="AA19" s="99" t="s">
        <v>0</v>
      </c>
      <c r="AB19" s="100"/>
      <c r="AC19" s="100"/>
      <c r="AD19" s="98"/>
      <c r="AE19" s="99"/>
      <c r="AF19" s="100"/>
      <c r="AG19" s="100"/>
      <c r="AH19" s="100"/>
      <c r="AI19" s="98"/>
      <c r="AJ19" s="99"/>
      <c r="AK19" s="100"/>
      <c r="AL19" s="101"/>
      <c r="AM19" s="12"/>
      <c r="AN19" s="150" t="s">
        <v>196</v>
      </c>
      <c r="AO19" s="419"/>
      <c r="AP19" s="440">
        <f t="shared" si="2"/>
        <v>60</v>
      </c>
      <c r="AR19" s="151" t="str">
        <f t="shared" si="8"/>
        <v/>
      </c>
      <c r="AS19" s="152"/>
      <c r="AT19" s="105"/>
      <c r="AU19" s="147"/>
      <c r="AV19" s="153"/>
      <c r="AW19" s="153"/>
      <c r="AX19" s="153"/>
      <c r="AY19" s="149"/>
      <c r="AZ19" s="400" t="str">
        <f t="shared" si="3"/>
        <v/>
      </c>
      <c r="BA19" s="154"/>
      <c r="BB19" s="148" t="str">
        <f>IF(ISNUMBER($AO19),IF(AND($AO19&gt;=60,$AO19&lt;=100),$AP19*45/60,""),"")</f>
        <v/>
      </c>
      <c r="BC19" s="149"/>
      <c r="BD19" s="1"/>
      <c r="BE19" s="493"/>
      <c r="BF19" s="6"/>
    </row>
    <row r="20" spans="1:58" ht="15" customHeight="1">
      <c r="A20" s="1"/>
      <c r="B20" s="1042"/>
      <c r="C20" s="1043"/>
      <c r="D20" s="1069"/>
      <c r="E20" s="1070"/>
      <c r="G20" s="110" t="s">
        <v>118</v>
      </c>
      <c r="H20" s="525">
        <f t="shared" si="0"/>
        <v>2</v>
      </c>
      <c r="I20" s="1038">
        <v>2</v>
      </c>
      <c r="J20" s="1038"/>
      <c r="K20" s="1038"/>
      <c r="L20" s="1038"/>
      <c r="M20" s="926">
        <f t="shared" si="7"/>
        <v>60</v>
      </c>
      <c r="N20" s="155">
        <f t="shared" si="6"/>
        <v>45</v>
      </c>
      <c r="O20" s="31" t="s">
        <v>199</v>
      </c>
      <c r="P20" s="115" t="s">
        <v>1</v>
      </c>
      <c r="Q20" s="116"/>
      <c r="R20" s="117"/>
      <c r="S20" s="35" t="s">
        <v>1</v>
      </c>
      <c r="T20" s="48"/>
      <c r="U20" s="46"/>
      <c r="V20" s="156" t="str">
        <f>IF($W20="○",$N20,"")</f>
        <v/>
      </c>
      <c r="W20" s="429" t="str">
        <f t="shared" si="4"/>
        <v/>
      </c>
      <c r="X20" s="12"/>
      <c r="Y20" s="938"/>
      <c r="Z20" s="941"/>
      <c r="AA20" s="157"/>
      <c r="AB20" s="940" t="s">
        <v>0</v>
      </c>
      <c r="AC20" s="940"/>
      <c r="AD20" s="941"/>
      <c r="AE20" s="121"/>
      <c r="AF20" s="940"/>
      <c r="AG20" s="940"/>
      <c r="AH20" s="940"/>
      <c r="AI20" s="941"/>
      <c r="AJ20" s="121"/>
      <c r="AK20" s="940"/>
      <c r="AL20" s="122"/>
      <c r="AM20" s="12"/>
      <c r="AN20" s="123" t="s">
        <v>196</v>
      </c>
      <c r="AO20" s="415"/>
      <c r="AP20" s="438">
        <f t="shared" si="2"/>
        <v>60</v>
      </c>
      <c r="AR20" s="158" t="str">
        <f t="shared" si="8"/>
        <v/>
      </c>
      <c r="AS20" s="45"/>
      <c r="AT20" s="46"/>
      <c r="AU20" s="81"/>
      <c r="AV20" s="46"/>
      <c r="AW20" s="46"/>
      <c r="AX20" s="46"/>
      <c r="AY20" s="49"/>
      <c r="AZ20" s="398" t="str">
        <f t="shared" si="3"/>
        <v/>
      </c>
      <c r="BA20" s="159"/>
      <c r="BB20" s="46"/>
      <c r="BC20" s="156" t="str">
        <f t="shared" ref="BC20:BC52" si="9">IF(ISNUMBER($AO20),IF(AND($AO20&gt;=60,$AO20&lt;=100),$AP20*45/60,""),"")</f>
        <v/>
      </c>
      <c r="BD20" s="1"/>
      <c r="BE20" s="493"/>
      <c r="BF20" s="6"/>
    </row>
    <row r="21" spans="1:58" ht="15" customHeight="1">
      <c r="A21" s="1"/>
      <c r="B21" s="1042"/>
      <c r="C21" s="1043"/>
      <c r="D21" s="1069"/>
      <c r="E21" s="1070"/>
      <c r="G21" s="126" t="s">
        <v>137</v>
      </c>
      <c r="H21" s="526">
        <f t="shared" si="0"/>
        <v>2</v>
      </c>
      <c r="I21" s="1003">
        <v>2</v>
      </c>
      <c r="J21" s="1003"/>
      <c r="K21" s="1003"/>
      <c r="L21" s="1003"/>
      <c r="M21" s="927">
        <f t="shared" si="7"/>
        <v>60</v>
      </c>
      <c r="N21" s="160">
        <f t="shared" si="6"/>
        <v>45</v>
      </c>
      <c r="O21" s="53" t="s">
        <v>199</v>
      </c>
      <c r="P21" s="84" t="s">
        <v>1</v>
      </c>
      <c r="Q21" s="131"/>
      <c r="R21" s="132"/>
      <c r="S21" s="78" t="s">
        <v>1</v>
      </c>
      <c r="T21" s="81"/>
      <c r="U21" s="82"/>
      <c r="V21" s="161" t="str">
        <f>IF($W21="○",$N21,"")</f>
        <v/>
      </c>
      <c r="W21" s="430" t="str">
        <f t="shared" si="4"/>
        <v/>
      </c>
      <c r="X21" s="12"/>
      <c r="Y21" s="61"/>
      <c r="Z21" s="62"/>
      <c r="AA21" s="162"/>
      <c r="AB21" s="64" t="s">
        <v>0</v>
      </c>
      <c r="AC21" s="64"/>
      <c r="AD21" s="62"/>
      <c r="AE21" s="63"/>
      <c r="AF21" s="64"/>
      <c r="AG21" s="64"/>
      <c r="AH21" s="64"/>
      <c r="AI21" s="62"/>
      <c r="AJ21" s="63"/>
      <c r="AK21" s="64"/>
      <c r="AL21" s="65"/>
      <c r="AM21" s="12"/>
      <c r="AN21" s="136" t="s">
        <v>196</v>
      </c>
      <c r="AO21" s="417"/>
      <c r="AP21" s="439">
        <f t="shared" si="2"/>
        <v>60</v>
      </c>
      <c r="AR21" s="158" t="str">
        <f t="shared" si="8"/>
        <v/>
      </c>
      <c r="AS21" s="68"/>
      <c r="AT21" s="82"/>
      <c r="AU21" s="81"/>
      <c r="AV21" s="82"/>
      <c r="AW21" s="82"/>
      <c r="AX21" s="82"/>
      <c r="AY21" s="83"/>
      <c r="AZ21" s="399" t="str">
        <f t="shared" si="3"/>
        <v/>
      </c>
      <c r="BA21" s="163"/>
      <c r="BB21" s="82"/>
      <c r="BC21" s="161" t="str">
        <f t="shared" si="9"/>
        <v/>
      </c>
      <c r="BD21" s="1"/>
      <c r="BE21" s="493"/>
      <c r="BF21" s="6"/>
    </row>
    <row r="22" spans="1:58" ht="15" customHeight="1">
      <c r="A22" s="1"/>
      <c r="B22" s="1042"/>
      <c r="C22" s="1043"/>
      <c r="D22" s="1069"/>
      <c r="E22" s="1070"/>
      <c r="G22" s="126" t="s">
        <v>138</v>
      </c>
      <c r="H22" s="526">
        <f t="shared" si="0"/>
        <v>2</v>
      </c>
      <c r="I22" s="1003">
        <v>2</v>
      </c>
      <c r="J22" s="1003"/>
      <c r="K22" s="1003"/>
      <c r="L22" s="1003"/>
      <c r="M22" s="927">
        <f t="shared" si="7"/>
        <v>60</v>
      </c>
      <c r="N22" s="160">
        <f t="shared" si="6"/>
        <v>45</v>
      </c>
      <c r="O22" s="53" t="s">
        <v>199</v>
      </c>
      <c r="P22" s="84" t="s">
        <v>1</v>
      </c>
      <c r="Q22" s="131"/>
      <c r="R22" s="132"/>
      <c r="S22" s="78" t="s">
        <v>1</v>
      </c>
      <c r="T22" s="81"/>
      <c r="U22" s="82"/>
      <c r="V22" s="161" t="str">
        <f t="shared" ref="V22:V52" si="10">IF($W22="○",$N22,"")</f>
        <v/>
      </c>
      <c r="W22" s="430" t="str">
        <f t="shared" si="4"/>
        <v/>
      </c>
      <c r="X22" s="12"/>
      <c r="Y22" s="61"/>
      <c r="Z22" s="62"/>
      <c r="AA22" s="162"/>
      <c r="AB22" s="64" t="s">
        <v>0</v>
      </c>
      <c r="AC22" s="64"/>
      <c r="AD22" s="62"/>
      <c r="AE22" s="63"/>
      <c r="AF22" s="64"/>
      <c r="AG22" s="64"/>
      <c r="AH22" s="64"/>
      <c r="AI22" s="62"/>
      <c r="AJ22" s="63"/>
      <c r="AK22" s="64"/>
      <c r="AL22" s="65"/>
      <c r="AM22" s="12"/>
      <c r="AN22" s="136" t="s">
        <v>196</v>
      </c>
      <c r="AO22" s="417"/>
      <c r="AP22" s="439">
        <f t="shared" si="2"/>
        <v>60</v>
      </c>
      <c r="AR22" s="158" t="str">
        <f t="shared" si="8"/>
        <v/>
      </c>
      <c r="AS22" s="68"/>
      <c r="AT22" s="82"/>
      <c r="AU22" s="81"/>
      <c r="AV22" s="82"/>
      <c r="AW22" s="82"/>
      <c r="AX22" s="82"/>
      <c r="AY22" s="83"/>
      <c r="AZ22" s="399" t="str">
        <f t="shared" si="3"/>
        <v/>
      </c>
      <c r="BA22" s="163"/>
      <c r="BB22" s="82"/>
      <c r="BC22" s="161" t="str">
        <f t="shared" si="9"/>
        <v/>
      </c>
      <c r="BD22" s="1"/>
      <c r="BE22" s="493"/>
      <c r="BF22" s="6"/>
    </row>
    <row r="23" spans="1:58" ht="15" customHeight="1">
      <c r="A23" s="1"/>
      <c r="B23" s="1042"/>
      <c r="C23" s="1043"/>
      <c r="D23" s="1069"/>
      <c r="E23" s="1070"/>
      <c r="G23" s="126" t="s">
        <v>139</v>
      </c>
      <c r="H23" s="526">
        <f t="shared" si="0"/>
        <v>1</v>
      </c>
      <c r="I23" s="164"/>
      <c r="J23" s="922">
        <v>1</v>
      </c>
      <c r="K23" s="1003"/>
      <c r="L23" s="1003"/>
      <c r="M23" s="927">
        <f t="shared" si="7"/>
        <v>30</v>
      </c>
      <c r="N23" s="160">
        <f t="shared" si="6"/>
        <v>22.5</v>
      </c>
      <c r="O23" s="53" t="s">
        <v>199</v>
      </c>
      <c r="P23" s="84" t="s">
        <v>1</v>
      </c>
      <c r="Q23" s="131"/>
      <c r="R23" s="132"/>
      <c r="S23" s="78" t="s">
        <v>1</v>
      </c>
      <c r="T23" s="81"/>
      <c r="U23" s="82"/>
      <c r="V23" s="161" t="str">
        <f t="shared" si="10"/>
        <v/>
      </c>
      <c r="W23" s="430" t="str">
        <f t="shared" si="4"/>
        <v/>
      </c>
      <c r="X23" s="12"/>
      <c r="Y23" s="61"/>
      <c r="Z23" s="62"/>
      <c r="AA23" s="162"/>
      <c r="AB23" s="64" t="s">
        <v>0</v>
      </c>
      <c r="AC23" s="64"/>
      <c r="AD23" s="62"/>
      <c r="AE23" s="63"/>
      <c r="AF23" s="64"/>
      <c r="AG23" s="64"/>
      <c r="AH23" s="64"/>
      <c r="AI23" s="62"/>
      <c r="AJ23" s="63"/>
      <c r="AK23" s="64"/>
      <c r="AL23" s="65"/>
      <c r="AM23" s="12"/>
      <c r="AN23" s="136" t="s">
        <v>196</v>
      </c>
      <c r="AO23" s="417"/>
      <c r="AP23" s="439">
        <f t="shared" si="2"/>
        <v>30</v>
      </c>
      <c r="AR23" s="158" t="str">
        <f t="shared" si="8"/>
        <v/>
      </c>
      <c r="AS23" s="68"/>
      <c r="AT23" s="82"/>
      <c r="AU23" s="81"/>
      <c r="AV23" s="82"/>
      <c r="AW23" s="82"/>
      <c r="AX23" s="82"/>
      <c r="AY23" s="83"/>
      <c r="AZ23" s="399" t="str">
        <f t="shared" si="3"/>
        <v/>
      </c>
      <c r="BA23" s="163"/>
      <c r="BB23" s="82"/>
      <c r="BC23" s="161" t="str">
        <f t="shared" si="9"/>
        <v/>
      </c>
      <c r="BD23" s="1"/>
      <c r="BE23" s="493"/>
      <c r="BF23" s="6"/>
    </row>
    <row r="24" spans="1:58" ht="15" customHeight="1">
      <c r="A24" s="1"/>
      <c r="B24" s="1042"/>
      <c r="C24" s="1043"/>
      <c r="D24" s="1069"/>
      <c r="E24" s="1070"/>
      <c r="G24" s="126" t="s">
        <v>140</v>
      </c>
      <c r="H24" s="526">
        <f t="shared" si="0"/>
        <v>1</v>
      </c>
      <c r="I24" s="1003"/>
      <c r="J24" s="1003"/>
      <c r="K24" s="164"/>
      <c r="L24" s="922">
        <v>1</v>
      </c>
      <c r="M24" s="927">
        <f t="shared" si="7"/>
        <v>30</v>
      </c>
      <c r="N24" s="160">
        <f t="shared" si="6"/>
        <v>22.5</v>
      </c>
      <c r="O24" s="53" t="s">
        <v>199</v>
      </c>
      <c r="P24" s="84" t="s">
        <v>1</v>
      </c>
      <c r="Q24" s="131"/>
      <c r="R24" s="132"/>
      <c r="S24" s="78" t="s">
        <v>1</v>
      </c>
      <c r="T24" s="81"/>
      <c r="U24" s="82"/>
      <c r="V24" s="161" t="str">
        <f t="shared" si="10"/>
        <v/>
      </c>
      <c r="W24" s="430" t="str">
        <f t="shared" si="4"/>
        <v/>
      </c>
      <c r="X24" s="12"/>
      <c r="Y24" s="61"/>
      <c r="Z24" s="62"/>
      <c r="AA24" s="162"/>
      <c r="AB24" s="64" t="s">
        <v>0</v>
      </c>
      <c r="AC24" s="64"/>
      <c r="AD24" s="62"/>
      <c r="AE24" s="63"/>
      <c r="AF24" s="64"/>
      <c r="AG24" s="64"/>
      <c r="AH24" s="64"/>
      <c r="AI24" s="62"/>
      <c r="AJ24" s="63"/>
      <c r="AK24" s="64"/>
      <c r="AL24" s="65"/>
      <c r="AM24" s="12"/>
      <c r="AN24" s="136" t="s">
        <v>196</v>
      </c>
      <c r="AO24" s="417"/>
      <c r="AP24" s="439">
        <f t="shared" si="2"/>
        <v>30</v>
      </c>
      <c r="AR24" s="158" t="str">
        <f t="shared" si="8"/>
        <v/>
      </c>
      <c r="AS24" s="68"/>
      <c r="AT24" s="82"/>
      <c r="AU24" s="81"/>
      <c r="AV24" s="82"/>
      <c r="AW24" s="82"/>
      <c r="AX24" s="82"/>
      <c r="AY24" s="83"/>
      <c r="AZ24" s="399" t="str">
        <f t="shared" si="3"/>
        <v/>
      </c>
      <c r="BA24" s="163"/>
      <c r="BB24" s="82"/>
      <c r="BC24" s="161" t="str">
        <f t="shared" si="9"/>
        <v/>
      </c>
      <c r="BD24" s="1"/>
      <c r="BE24" s="493"/>
      <c r="BF24" s="6"/>
    </row>
    <row r="25" spans="1:58" ht="15" customHeight="1">
      <c r="A25" s="1"/>
      <c r="B25" s="1042"/>
      <c r="C25" s="1043"/>
      <c r="D25" s="1069"/>
      <c r="E25" s="1070"/>
      <c r="G25" s="126" t="s">
        <v>119</v>
      </c>
      <c r="H25" s="526">
        <f t="shared" si="0"/>
        <v>2</v>
      </c>
      <c r="I25" s="1003"/>
      <c r="J25" s="1003"/>
      <c r="K25" s="1003">
        <v>2</v>
      </c>
      <c r="L25" s="1003"/>
      <c r="M25" s="927">
        <f t="shared" si="7"/>
        <v>60</v>
      </c>
      <c r="N25" s="160">
        <f t="shared" si="6"/>
        <v>45</v>
      </c>
      <c r="O25" s="53" t="s">
        <v>199</v>
      </c>
      <c r="P25" s="84" t="s">
        <v>1</v>
      </c>
      <c r="Q25" s="131" t="s">
        <v>249</v>
      </c>
      <c r="R25" s="132"/>
      <c r="S25" s="78" t="s">
        <v>121</v>
      </c>
      <c r="T25" s="81"/>
      <c r="U25" s="82"/>
      <c r="V25" s="161" t="str">
        <f t="shared" si="10"/>
        <v/>
      </c>
      <c r="W25" s="430" t="str">
        <f t="shared" si="4"/>
        <v/>
      </c>
      <c r="X25" s="12"/>
      <c r="Y25" s="61"/>
      <c r="Z25" s="62"/>
      <c r="AA25" s="162"/>
      <c r="AB25" s="64" t="s">
        <v>0</v>
      </c>
      <c r="AC25" s="64"/>
      <c r="AD25" s="62"/>
      <c r="AE25" s="63"/>
      <c r="AF25" s="64"/>
      <c r="AG25" s="64"/>
      <c r="AH25" s="64"/>
      <c r="AI25" s="62"/>
      <c r="AJ25" s="63"/>
      <c r="AK25" s="64"/>
      <c r="AL25" s="65"/>
      <c r="AM25" s="12"/>
      <c r="AN25" s="136" t="s">
        <v>5</v>
      </c>
      <c r="AO25" s="417"/>
      <c r="AP25" s="439">
        <f t="shared" si="2"/>
        <v>60</v>
      </c>
      <c r="AR25" s="158" t="str">
        <f t="shared" si="8"/>
        <v/>
      </c>
      <c r="AS25" s="68"/>
      <c r="AT25" s="82"/>
      <c r="AU25" s="81"/>
      <c r="AV25" s="82"/>
      <c r="AW25" s="131" t="str">
        <f>IF(ISNUMBER($AO25),IF(AND($AO25&gt;=60,$AO25&lt;=100),"●",""),"")</f>
        <v/>
      </c>
      <c r="AX25" s="82"/>
      <c r="AY25" s="83"/>
      <c r="AZ25" s="399" t="str">
        <f t="shared" si="3"/>
        <v/>
      </c>
      <c r="BA25" s="163"/>
      <c r="BB25" s="82"/>
      <c r="BC25" s="161" t="str">
        <f t="shared" si="9"/>
        <v/>
      </c>
      <c r="BD25" s="1"/>
      <c r="BE25" s="493"/>
      <c r="BF25" s="6"/>
    </row>
    <row r="26" spans="1:58" ht="15" customHeight="1">
      <c r="A26" s="1"/>
      <c r="B26" s="1042"/>
      <c r="C26" s="1043"/>
      <c r="D26" s="1069"/>
      <c r="E26" s="1070"/>
      <c r="G26" s="126" t="s">
        <v>141</v>
      </c>
      <c r="H26" s="526">
        <f t="shared" si="0"/>
        <v>2</v>
      </c>
      <c r="I26" s="1003">
        <v>2</v>
      </c>
      <c r="J26" s="1003"/>
      <c r="K26" s="1003"/>
      <c r="L26" s="1003"/>
      <c r="M26" s="927">
        <f t="shared" si="7"/>
        <v>60</v>
      </c>
      <c r="N26" s="160">
        <f t="shared" si="6"/>
        <v>45</v>
      </c>
      <c r="O26" s="53" t="s">
        <v>199</v>
      </c>
      <c r="P26" s="84" t="s">
        <v>1</v>
      </c>
      <c r="Q26" s="131"/>
      <c r="R26" s="132"/>
      <c r="S26" s="78" t="s">
        <v>1</v>
      </c>
      <c r="T26" s="81"/>
      <c r="U26" s="82"/>
      <c r="V26" s="161" t="str">
        <f t="shared" si="10"/>
        <v/>
      </c>
      <c r="W26" s="430" t="str">
        <f t="shared" si="4"/>
        <v/>
      </c>
      <c r="X26" s="12"/>
      <c r="Y26" s="61"/>
      <c r="Z26" s="62"/>
      <c r="AA26" s="162"/>
      <c r="AB26" s="64" t="s">
        <v>0</v>
      </c>
      <c r="AC26" s="64"/>
      <c r="AD26" s="62"/>
      <c r="AE26" s="63"/>
      <c r="AF26" s="64"/>
      <c r="AG26" s="64"/>
      <c r="AH26" s="64"/>
      <c r="AI26" s="62"/>
      <c r="AJ26" s="63"/>
      <c r="AK26" s="64"/>
      <c r="AL26" s="65"/>
      <c r="AM26" s="12"/>
      <c r="AN26" s="136" t="s">
        <v>196</v>
      </c>
      <c r="AO26" s="417"/>
      <c r="AP26" s="439">
        <f t="shared" si="2"/>
        <v>60</v>
      </c>
      <c r="AR26" s="158" t="str">
        <f t="shared" si="8"/>
        <v/>
      </c>
      <c r="AS26" s="68"/>
      <c r="AT26" s="82"/>
      <c r="AU26" s="81"/>
      <c r="AV26" s="82"/>
      <c r="AW26" s="82"/>
      <c r="AX26" s="82"/>
      <c r="AY26" s="83"/>
      <c r="AZ26" s="399" t="str">
        <f t="shared" si="3"/>
        <v/>
      </c>
      <c r="BA26" s="163"/>
      <c r="BB26" s="82"/>
      <c r="BC26" s="161" t="str">
        <f t="shared" si="9"/>
        <v/>
      </c>
      <c r="BD26" s="1"/>
      <c r="BE26" s="493"/>
      <c r="BF26" s="6"/>
    </row>
    <row r="27" spans="1:58" ht="15" customHeight="1">
      <c r="A27" s="1"/>
      <c r="B27" s="1042"/>
      <c r="C27" s="1043"/>
      <c r="D27" s="1069"/>
      <c r="E27" s="1070"/>
      <c r="G27" s="126" t="s">
        <v>157</v>
      </c>
      <c r="H27" s="526">
        <f t="shared" si="0"/>
        <v>2</v>
      </c>
      <c r="I27" s="1003"/>
      <c r="J27" s="1003"/>
      <c r="K27" s="1003">
        <v>2</v>
      </c>
      <c r="L27" s="1003"/>
      <c r="M27" s="995">
        <f t="shared" si="7"/>
        <v>60</v>
      </c>
      <c r="N27" s="518">
        <f t="shared" si="6"/>
        <v>45</v>
      </c>
      <c r="O27" s="53" t="s">
        <v>199</v>
      </c>
      <c r="P27" s="84" t="s">
        <v>1</v>
      </c>
      <c r="Q27" s="131"/>
      <c r="R27" s="132"/>
      <c r="S27" s="78" t="s">
        <v>1</v>
      </c>
      <c r="T27" s="81"/>
      <c r="U27" s="82"/>
      <c r="V27" s="161" t="str">
        <f t="shared" si="10"/>
        <v/>
      </c>
      <c r="W27" s="430" t="str">
        <f t="shared" si="4"/>
        <v/>
      </c>
      <c r="X27" s="12"/>
      <c r="Y27" s="61"/>
      <c r="Z27" s="62"/>
      <c r="AA27" s="162"/>
      <c r="AB27" s="64" t="s">
        <v>0</v>
      </c>
      <c r="AC27" s="64"/>
      <c r="AD27" s="62"/>
      <c r="AE27" s="63"/>
      <c r="AF27" s="64"/>
      <c r="AG27" s="64"/>
      <c r="AH27" s="64"/>
      <c r="AI27" s="62"/>
      <c r="AJ27" s="63"/>
      <c r="AK27" s="64"/>
      <c r="AL27" s="65"/>
      <c r="AM27" s="12"/>
      <c r="AN27" s="136" t="s">
        <v>196</v>
      </c>
      <c r="AO27" s="417"/>
      <c r="AP27" s="439">
        <f t="shared" si="2"/>
        <v>60</v>
      </c>
      <c r="AR27" s="158" t="str">
        <f t="shared" si="8"/>
        <v/>
      </c>
      <c r="AS27" s="68"/>
      <c r="AT27" s="82"/>
      <c r="AU27" s="81"/>
      <c r="AV27" s="82"/>
      <c r="AW27" s="82"/>
      <c r="AX27" s="82"/>
      <c r="AY27" s="83"/>
      <c r="AZ27" s="399" t="str">
        <f t="shared" si="3"/>
        <v/>
      </c>
      <c r="BA27" s="163"/>
      <c r="BB27" s="82"/>
      <c r="BC27" s="161" t="str">
        <f t="shared" si="9"/>
        <v/>
      </c>
      <c r="BD27" s="1"/>
      <c r="BE27" s="493"/>
      <c r="BF27" s="6"/>
    </row>
    <row r="28" spans="1:58" ht="15" customHeight="1">
      <c r="A28" s="1"/>
      <c r="B28" s="1042"/>
      <c r="C28" s="1043"/>
      <c r="D28" s="1069"/>
      <c r="E28" s="1070"/>
      <c r="G28" s="126" t="s">
        <v>158</v>
      </c>
      <c r="H28" s="526">
        <f t="shared" si="0"/>
        <v>1</v>
      </c>
      <c r="I28" s="1003"/>
      <c r="J28" s="1003"/>
      <c r="K28" s="921"/>
      <c r="L28" s="165">
        <v>1</v>
      </c>
      <c r="M28" s="517">
        <f t="shared" si="7"/>
        <v>30</v>
      </c>
      <c r="N28" s="518">
        <f t="shared" si="6"/>
        <v>22.5</v>
      </c>
      <c r="O28" s="53" t="s">
        <v>199</v>
      </c>
      <c r="P28" s="84" t="s">
        <v>1</v>
      </c>
      <c r="Q28" s="131"/>
      <c r="R28" s="132"/>
      <c r="S28" s="78" t="s">
        <v>1</v>
      </c>
      <c r="T28" s="81"/>
      <c r="U28" s="82"/>
      <c r="V28" s="161" t="str">
        <f t="shared" si="10"/>
        <v/>
      </c>
      <c r="W28" s="430" t="str">
        <f t="shared" si="4"/>
        <v/>
      </c>
      <c r="X28" s="12"/>
      <c r="Y28" s="61"/>
      <c r="Z28" s="62"/>
      <c r="AA28" s="162"/>
      <c r="AB28" s="64" t="s">
        <v>0</v>
      </c>
      <c r="AC28" s="64"/>
      <c r="AD28" s="62"/>
      <c r="AE28" s="63"/>
      <c r="AF28" s="64"/>
      <c r="AG28" s="64"/>
      <c r="AH28" s="64"/>
      <c r="AI28" s="62"/>
      <c r="AJ28" s="63"/>
      <c r="AK28" s="64"/>
      <c r="AL28" s="65"/>
      <c r="AM28" s="12"/>
      <c r="AN28" s="136" t="s">
        <v>196</v>
      </c>
      <c r="AO28" s="417"/>
      <c r="AP28" s="439">
        <f t="shared" si="2"/>
        <v>30</v>
      </c>
      <c r="AR28" s="158" t="str">
        <f t="shared" si="8"/>
        <v/>
      </c>
      <c r="AS28" s="68"/>
      <c r="AT28" s="82"/>
      <c r="AU28" s="81"/>
      <c r="AV28" s="82"/>
      <c r="AW28" s="82"/>
      <c r="AX28" s="82"/>
      <c r="AY28" s="83"/>
      <c r="AZ28" s="399" t="str">
        <f t="shared" si="3"/>
        <v/>
      </c>
      <c r="BA28" s="163"/>
      <c r="BB28" s="82"/>
      <c r="BC28" s="161" t="str">
        <f t="shared" si="9"/>
        <v/>
      </c>
      <c r="BD28" s="1"/>
      <c r="BE28" s="493"/>
      <c r="BF28" s="6"/>
    </row>
    <row r="29" spans="1:58" ht="15" customHeight="1">
      <c r="A29" s="1"/>
      <c r="B29" s="1042"/>
      <c r="C29" s="1043"/>
      <c r="D29" s="1069"/>
      <c r="E29" s="1070"/>
      <c r="G29" s="126" t="s">
        <v>231</v>
      </c>
      <c r="H29" s="526">
        <f t="shared" si="0"/>
        <v>2</v>
      </c>
      <c r="I29" s="1003"/>
      <c r="J29" s="1003"/>
      <c r="K29" s="1003">
        <v>2</v>
      </c>
      <c r="L29" s="1003"/>
      <c r="M29" s="517">
        <f t="shared" si="7"/>
        <v>60</v>
      </c>
      <c r="N29" s="518">
        <f t="shared" si="6"/>
        <v>45</v>
      </c>
      <c r="O29" s="53" t="s">
        <v>199</v>
      </c>
      <c r="P29" s="84" t="s">
        <v>1</v>
      </c>
      <c r="Q29" s="131"/>
      <c r="R29" s="132"/>
      <c r="S29" s="78" t="s">
        <v>1</v>
      </c>
      <c r="T29" s="81"/>
      <c r="U29" s="82"/>
      <c r="V29" s="161" t="str">
        <f t="shared" si="10"/>
        <v/>
      </c>
      <c r="W29" s="430" t="str">
        <f t="shared" si="4"/>
        <v/>
      </c>
      <c r="X29" s="12"/>
      <c r="Y29" s="61"/>
      <c r="Z29" s="62"/>
      <c r="AA29" s="162"/>
      <c r="AB29" s="64" t="s">
        <v>0</v>
      </c>
      <c r="AC29" s="64"/>
      <c r="AD29" s="62"/>
      <c r="AE29" s="63"/>
      <c r="AF29" s="64"/>
      <c r="AG29" s="64"/>
      <c r="AH29" s="64"/>
      <c r="AI29" s="62"/>
      <c r="AJ29" s="63"/>
      <c r="AK29" s="64"/>
      <c r="AL29" s="65"/>
      <c r="AM29" s="12"/>
      <c r="AN29" s="136" t="s">
        <v>196</v>
      </c>
      <c r="AO29" s="417"/>
      <c r="AP29" s="439">
        <f t="shared" si="2"/>
        <v>60</v>
      </c>
      <c r="AR29" s="158" t="str">
        <f t="shared" si="8"/>
        <v/>
      </c>
      <c r="AS29" s="68"/>
      <c r="AT29" s="82"/>
      <c r="AU29" s="81"/>
      <c r="AV29" s="82"/>
      <c r="AW29" s="82"/>
      <c r="AX29" s="82"/>
      <c r="AY29" s="83"/>
      <c r="AZ29" s="399" t="str">
        <f t="shared" si="3"/>
        <v/>
      </c>
      <c r="BA29" s="163"/>
      <c r="BB29" s="82"/>
      <c r="BC29" s="161" t="str">
        <f t="shared" si="9"/>
        <v/>
      </c>
      <c r="BD29" s="1"/>
      <c r="BE29" s="493"/>
      <c r="BF29" s="6"/>
    </row>
    <row r="30" spans="1:58" ht="15" customHeight="1">
      <c r="A30" s="1"/>
      <c r="B30" s="1042"/>
      <c r="C30" s="1043"/>
      <c r="D30" s="1069"/>
      <c r="E30" s="1070"/>
      <c r="G30" s="174" t="s">
        <v>180</v>
      </c>
      <c r="H30" s="526">
        <f t="shared" ref="H30:H33" si="11">SUM(I30:L30)</f>
        <v>1</v>
      </c>
      <c r="I30" s="1063"/>
      <c r="J30" s="1063"/>
      <c r="K30" s="495">
        <v>1</v>
      </c>
      <c r="L30" s="496"/>
      <c r="M30" s="519">
        <f t="shared" si="7"/>
        <v>30</v>
      </c>
      <c r="N30" s="520">
        <f t="shared" si="6"/>
        <v>22.5</v>
      </c>
      <c r="O30" s="175" t="s">
        <v>199</v>
      </c>
      <c r="P30" s="176"/>
      <c r="Q30" s="177"/>
      <c r="R30" s="178"/>
      <c r="S30" s="497"/>
      <c r="T30" s="179"/>
      <c r="U30" s="180"/>
      <c r="V30" s="181" t="str">
        <f t="shared" si="10"/>
        <v/>
      </c>
      <c r="W30" s="432" t="str">
        <f t="shared" si="4"/>
        <v/>
      </c>
      <c r="X30" s="12"/>
      <c r="Y30" s="285"/>
      <c r="Z30" s="242"/>
      <c r="AA30" s="241"/>
      <c r="AB30" s="298" t="s">
        <v>1</v>
      </c>
      <c r="AC30" s="298"/>
      <c r="AD30" s="242"/>
      <c r="AE30" s="241"/>
      <c r="AF30" s="298"/>
      <c r="AG30" s="298"/>
      <c r="AH30" s="298"/>
      <c r="AI30" s="242"/>
      <c r="AJ30" s="241"/>
      <c r="AK30" s="298"/>
      <c r="AL30" s="310"/>
      <c r="AM30" s="12"/>
      <c r="AN30" s="498"/>
      <c r="AO30" s="499"/>
      <c r="AP30" s="500">
        <f t="shared" si="2"/>
        <v>30</v>
      </c>
      <c r="AR30" s="501"/>
      <c r="AS30" s="502"/>
      <c r="AT30" s="180"/>
      <c r="AU30" s="179"/>
      <c r="AV30" s="180"/>
      <c r="AW30" s="180"/>
      <c r="AX30" s="180"/>
      <c r="AY30" s="503"/>
      <c r="AZ30" s="504" t="str">
        <f t="shared" si="3"/>
        <v/>
      </c>
      <c r="BA30" s="505"/>
      <c r="BB30" s="180"/>
      <c r="BC30" s="181" t="str">
        <f t="shared" si="9"/>
        <v/>
      </c>
      <c r="BD30" s="1"/>
      <c r="BF30" s="6"/>
    </row>
    <row r="31" spans="1:58" ht="15" customHeight="1">
      <c r="A31" s="1"/>
      <c r="B31" s="1042"/>
      <c r="C31" s="1043"/>
      <c r="D31" s="1069"/>
      <c r="E31" s="1070"/>
      <c r="G31" s="182" t="s">
        <v>69</v>
      </c>
      <c r="H31" s="526">
        <f t="shared" si="11"/>
        <v>1</v>
      </c>
      <c r="I31" s="1003"/>
      <c r="J31" s="1003"/>
      <c r="K31" s="164">
        <v>1</v>
      </c>
      <c r="L31" s="922"/>
      <c r="M31" s="517">
        <f t="shared" si="7"/>
        <v>30</v>
      </c>
      <c r="N31" s="518">
        <f t="shared" si="6"/>
        <v>22.5</v>
      </c>
      <c r="O31" s="53" t="s">
        <v>199</v>
      </c>
      <c r="P31" s="84"/>
      <c r="Q31" s="131" t="s">
        <v>249</v>
      </c>
      <c r="R31" s="132"/>
      <c r="S31" s="78" t="s">
        <v>4</v>
      </c>
      <c r="T31" s="81"/>
      <c r="U31" s="82"/>
      <c r="V31" s="161" t="str">
        <f t="shared" si="10"/>
        <v/>
      </c>
      <c r="W31" s="430" t="str">
        <f t="shared" si="4"/>
        <v/>
      </c>
      <c r="X31" s="12"/>
      <c r="Y31" s="61"/>
      <c r="Z31" s="62"/>
      <c r="AA31" s="63"/>
      <c r="AB31" s="64" t="s">
        <v>1</v>
      </c>
      <c r="AC31" s="64"/>
      <c r="AD31" s="62"/>
      <c r="AE31" s="63"/>
      <c r="AF31" s="64"/>
      <c r="AG31" s="64"/>
      <c r="AH31" s="64"/>
      <c r="AI31" s="62"/>
      <c r="AJ31" s="63"/>
      <c r="AK31" s="64"/>
      <c r="AL31" s="65"/>
      <c r="AM31" s="12"/>
      <c r="AN31" s="136" t="s">
        <v>4</v>
      </c>
      <c r="AO31" s="417"/>
      <c r="AP31" s="439">
        <f t="shared" si="2"/>
        <v>30</v>
      </c>
      <c r="AR31" s="80"/>
      <c r="AS31" s="68"/>
      <c r="AT31" s="82"/>
      <c r="AU31" s="81"/>
      <c r="AV31" s="82"/>
      <c r="AW31" s="131" t="str">
        <f t="shared" ref="AW31" si="12">IF(ISNUMBER($AO31),IF(AND($AO31&gt;=60,$AO31&lt;=100),"●",""),"")</f>
        <v/>
      </c>
      <c r="AX31" s="82"/>
      <c r="AY31" s="83"/>
      <c r="AZ31" s="399" t="str">
        <f t="shared" si="3"/>
        <v/>
      </c>
      <c r="BA31" s="163"/>
      <c r="BB31" s="82"/>
      <c r="BC31" s="161" t="str">
        <f t="shared" si="9"/>
        <v/>
      </c>
      <c r="BD31" s="1"/>
      <c r="BE31" s="6"/>
      <c r="BF31" s="6"/>
    </row>
    <row r="32" spans="1:58" ht="15" customHeight="1">
      <c r="A32" s="1"/>
      <c r="B32" s="1042"/>
      <c r="C32" s="1043"/>
      <c r="D32" s="1069"/>
      <c r="E32" s="1070"/>
      <c r="G32" s="126" t="s">
        <v>210</v>
      </c>
      <c r="H32" s="526">
        <f t="shared" si="11"/>
        <v>1</v>
      </c>
      <c r="I32" s="1003"/>
      <c r="J32" s="1003"/>
      <c r="K32" s="164">
        <v>1</v>
      </c>
      <c r="L32" s="922"/>
      <c r="M32" s="517">
        <f t="shared" si="7"/>
        <v>30</v>
      </c>
      <c r="N32" s="518">
        <f t="shared" si="6"/>
        <v>22.5</v>
      </c>
      <c r="O32" s="53" t="s">
        <v>199</v>
      </c>
      <c r="P32" s="84"/>
      <c r="Q32" s="131"/>
      <c r="R32" s="132"/>
      <c r="S32" s="78"/>
      <c r="T32" s="81"/>
      <c r="U32" s="82"/>
      <c r="V32" s="161" t="str">
        <f t="shared" si="10"/>
        <v/>
      </c>
      <c r="W32" s="430" t="str">
        <f t="shared" si="4"/>
        <v/>
      </c>
      <c r="X32" s="12"/>
      <c r="Y32" s="61"/>
      <c r="Z32" s="62"/>
      <c r="AA32" s="63"/>
      <c r="AB32" s="64" t="s">
        <v>1</v>
      </c>
      <c r="AC32" s="64"/>
      <c r="AD32" s="62"/>
      <c r="AE32" s="63"/>
      <c r="AF32" s="64"/>
      <c r="AG32" s="64"/>
      <c r="AH32" s="64"/>
      <c r="AI32" s="62"/>
      <c r="AJ32" s="63"/>
      <c r="AK32" s="64"/>
      <c r="AL32" s="65"/>
      <c r="AM32" s="12"/>
      <c r="AN32" s="136"/>
      <c r="AO32" s="417"/>
      <c r="AP32" s="439">
        <f t="shared" si="2"/>
        <v>30</v>
      </c>
      <c r="AR32" s="80"/>
      <c r="AS32" s="68"/>
      <c r="AT32" s="82"/>
      <c r="AU32" s="81"/>
      <c r="AV32" s="82"/>
      <c r="AW32" s="82"/>
      <c r="AX32" s="82"/>
      <c r="AY32" s="83"/>
      <c r="AZ32" s="399" t="str">
        <f t="shared" si="3"/>
        <v/>
      </c>
      <c r="BA32" s="163"/>
      <c r="BB32" s="82"/>
      <c r="BC32" s="161" t="str">
        <f t="shared" si="9"/>
        <v/>
      </c>
      <c r="BD32" s="1"/>
      <c r="BE32" s="6"/>
      <c r="BF32" s="6"/>
    </row>
    <row r="33" spans="1:58" ht="15" customHeight="1">
      <c r="A33" s="1"/>
      <c r="B33" s="1042"/>
      <c r="C33" s="1043"/>
      <c r="D33" s="1071"/>
      <c r="E33" s="1072"/>
      <c r="G33" s="140" t="s">
        <v>14</v>
      </c>
      <c r="H33" s="528">
        <f t="shared" si="11"/>
        <v>1</v>
      </c>
      <c r="I33" s="1039"/>
      <c r="J33" s="1039"/>
      <c r="K33" s="284"/>
      <c r="L33" s="925">
        <v>1</v>
      </c>
      <c r="M33" s="521">
        <f t="shared" si="7"/>
        <v>30</v>
      </c>
      <c r="N33" s="522">
        <f t="shared" si="6"/>
        <v>22.5</v>
      </c>
      <c r="O33" s="89" t="s">
        <v>199</v>
      </c>
      <c r="P33" s="90"/>
      <c r="Q33" s="145"/>
      <c r="R33" s="146"/>
      <c r="S33" s="93"/>
      <c r="T33" s="107"/>
      <c r="U33" s="105"/>
      <c r="V33" s="167" t="str">
        <f>IF($W33="○",$N33,"")</f>
        <v/>
      </c>
      <c r="W33" s="431" t="str">
        <f t="shared" si="4"/>
        <v/>
      </c>
      <c r="X33" s="12"/>
      <c r="Y33" s="97"/>
      <c r="Z33" s="98"/>
      <c r="AA33" s="99"/>
      <c r="AB33" s="100" t="s">
        <v>1</v>
      </c>
      <c r="AC33" s="100"/>
      <c r="AD33" s="98"/>
      <c r="AE33" s="99"/>
      <c r="AF33" s="100"/>
      <c r="AG33" s="100"/>
      <c r="AH33" s="100"/>
      <c r="AI33" s="98"/>
      <c r="AJ33" s="99"/>
      <c r="AK33" s="100"/>
      <c r="AL33" s="101"/>
      <c r="AM33" s="12"/>
      <c r="AN33" s="150"/>
      <c r="AO33" s="419"/>
      <c r="AP33" s="440">
        <f t="shared" si="2"/>
        <v>30</v>
      </c>
      <c r="AR33" s="103"/>
      <c r="AS33" s="152"/>
      <c r="AT33" s="105"/>
      <c r="AU33" s="107"/>
      <c r="AV33" s="105"/>
      <c r="AW33" s="105"/>
      <c r="AX33" s="105"/>
      <c r="AY33" s="108"/>
      <c r="AZ33" s="400" t="str">
        <f t="shared" si="3"/>
        <v/>
      </c>
      <c r="BA33" s="172"/>
      <c r="BB33" s="105"/>
      <c r="BC33" s="167" t="str">
        <f t="shared" si="9"/>
        <v/>
      </c>
      <c r="BD33" s="1"/>
      <c r="BF33" s="6"/>
    </row>
    <row r="34" spans="1:58" ht="15" customHeight="1">
      <c r="A34" s="1"/>
      <c r="B34" s="1042"/>
      <c r="C34" s="1043"/>
      <c r="D34" s="1058" t="s">
        <v>233</v>
      </c>
      <c r="E34" s="1059"/>
      <c r="G34" s="506" t="s">
        <v>250</v>
      </c>
      <c r="H34" s="529">
        <f t="shared" si="0"/>
        <v>2</v>
      </c>
      <c r="I34" s="1063">
        <v>2</v>
      </c>
      <c r="J34" s="1063"/>
      <c r="K34" s="1063"/>
      <c r="L34" s="1063"/>
      <c r="M34" s="519">
        <f t="shared" si="7"/>
        <v>60</v>
      </c>
      <c r="N34" s="520">
        <f t="shared" si="6"/>
        <v>45</v>
      </c>
      <c r="O34" s="175" t="s">
        <v>70</v>
      </c>
      <c r="P34" s="176" t="s">
        <v>1</v>
      </c>
      <c r="Q34" s="177"/>
      <c r="R34" s="178" t="s">
        <v>1</v>
      </c>
      <c r="S34" s="497" t="s">
        <v>1</v>
      </c>
      <c r="T34" s="179"/>
      <c r="U34" s="180"/>
      <c r="V34" s="181" t="str">
        <f t="shared" si="10"/>
        <v/>
      </c>
      <c r="W34" s="432" t="str">
        <f t="shared" si="4"/>
        <v/>
      </c>
      <c r="X34" s="12"/>
      <c r="Y34" s="285" t="s">
        <v>1</v>
      </c>
      <c r="Z34" s="242"/>
      <c r="AA34" s="349"/>
      <c r="AB34" s="298"/>
      <c r="AC34" s="298" t="s">
        <v>0</v>
      </c>
      <c r="AD34" s="242"/>
      <c r="AE34" s="241"/>
      <c r="AF34" s="298"/>
      <c r="AG34" s="298"/>
      <c r="AH34" s="298"/>
      <c r="AI34" s="242"/>
      <c r="AJ34" s="241"/>
      <c r="AK34" s="298" t="s">
        <v>0</v>
      </c>
      <c r="AL34" s="310"/>
      <c r="AM34" s="12"/>
      <c r="AN34" s="498" t="s">
        <v>196</v>
      </c>
      <c r="AO34" s="499"/>
      <c r="AP34" s="500">
        <f t="shared" si="2"/>
        <v>60</v>
      </c>
      <c r="AR34" s="507" t="str">
        <f t="shared" si="8"/>
        <v/>
      </c>
      <c r="AS34" s="502"/>
      <c r="AT34" s="180"/>
      <c r="AU34" s="179"/>
      <c r="AV34" s="180"/>
      <c r="AW34" s="180"/>
      <c r="AX34" s="180"/>
      <c r="AY34" s="503"/>
      <c r="AZ34" s="504" t="str">
        <f t="shared" si="3"/>
        <v/>
      </c>
      <c r="BA34" s="505"/>
      <c r="BB34" s="180"/>
      <c r="BC34" s="181" t="str">
        <f t="shared" si="9"/>
        <v/>
      </c>
      <c r="BD34" s="1"/>
      <c r="BE34" s="493"/>
      <c r="BF34" s="6"/>
    </row>
    <row r="35" spans="1:58" ht="15" customHeight="1">
      <c r="A35" s="1"/>
      <c r="B35" s="1042"/>
      <c r="C35" s="1043"/>
      <c r="D35" s="1064"/>
      <c r="E35" s="1065"/>
      <c r="G35" s="126" t="s">
        <v>251</v>
      </c>
      <c r="H35" s="526">
        <f t="shared" si="0"/>
        <v>2</v>
      </c>
      <c r="I35" s="1003">
        <v>2</v>
      </c>
      <c r="J35" s="1003"/>
      <c r="K35" s="1003"/>
      <c r="L35" s="1003"/>
      <c r="M35" s="517">
        <f t="shared" si="7"/>
        <v>60</v>
      </c>
      <c r="N35" s="518">
        <f t="shared" si="6"/>
        <v>45</v>
      </c>
      <c r="O35" s="53" t="s">
        <v>70</v>
      </c>
      <c r="P35" s="84" t="s">
        <v>1</v>
      </c>
      <c r="Q35" s="131"/>
      <c r="R35" s="132" t="s">
        <v>1</v>
      </c>
      <c r="S35" s="78" t="s">
        <v>1</v>
      </c>
      <c r="T35" s="81"/>
      <c r="U35" s="82"/>
      <c r="V35" s="161" t="str">
        <f t="shared" si="10"/>
        <v/>
      </c>
      <c r="W35" s="430" t="str">
        <f t="shared" si="4"/>
        <v/>
      </c>
      <c r="X35" s="12"/>
      <c r="Y35" s="61" t="s">
        <v>1</v>
      </c>
      <c r="Z35" s="62"/>
      <c r="AA35" s="162"/>
      <c r="AB35" s="64"/>
      <c r="AC35" s="64" t="s">
        <v>0</v>
      </c>
      <c r="AD35" s="62"/>
      <c r="AE35" s="63"/>
      <c r="AF35" s="64"/>
      <c r="AG35" s="64"/>
      <c r="AH35" s="64"/>
      <c r="AI35" s="62"/>
      <c r="AJ35" s="63"/>
      <c r="AK35" s="64" t="s">
        <v>0</v>
      </c>
      <c r="AL35" s="65"/>
      <c r="AM35" s="12"/>
      <c r="AN35" s="136" t="s">
        <v>196</v>
      </c>
      <c r="AO35" s="417"/>
      <c r="AP35" s="439">
        <f t="shared" si="2"/>
        <v>60</v>
      </c>
      <c r="AR35" s="158" t="str">
        <f t="shared" si="8"/>
        <v/>
      </c>
      <c r="AS35" s="68"/>
      <c r="AT35" s="82"/>
      <c r="AU35" s="81"/>
      <c r="AV35" s="82"/>
      <c r="AW35" s="82"/>
      <c r="AX35" s="82"/>
      <c r="AY35" s="83"/>
      <c r="AZ35" s="399" t="str">
        <f t="shared" si="3"/>
        <v/>
      </c>
      <c r="BA35" s="163"/>
      <c r="BB35" s="82"/>
      <c r="BC35" s="161" t="str">
        <f t="shared" si="9"/>
        <v/>
      </c>
      <c r="BD35" s="1"/>
      <c r="BE35" s="493"/>
      <c r="BF35" s="6"/>
    </row>
    <row r="36" spans="1:58" ht="15" customHeight="1">
      <c r="A36" s="1"/>
      <c r="B36" s="1052"/>
      <c r="C36" s="1053"/>
      <c r="D36" s="1066"/>
      <c r="E36" s="1067"/>
      <c r="G36" s="140" t="s">
        <v>239</v>
      </c>
      <c r="H36" s="494">
        <f t="shared" si="0"/>
        <v>10</v>
      </c>
      <c r="I36" s="1039"/>
      <c r="J36" s="1039"/>
      <c r="K36" s="1039">
        <v>10</v>
      </c>
      <c r="L36" s="1039"/>
      <c r="M36" s="521">
        <f t="shared" si="7"/>
        <v>300</v>
      </c>
      <c r="N36" s="522">
        <f t="shared" si="6"/>
        <v>225</v>
      </c>
      <c r="O36" s="89" t="s">
        <v>70</v>
      </c>
      <c r="P36" s="90" t="s">
        <v>1</v>
      </c>
      <c r="Q36" s="145"/>
      <c r="R36" s="146" t="s">
        <v>1</v>
      </c>
      <c r="S36" s="93" t="s">
        <v>1</v>
      </c>
      <c r="T36" s="107"/>
      <c r="U36" s="105"/>
      <c r="V36" s="167" t="str">
        <f t="shared" si="10"/>
        <v/>
      </c>
      <c r="W36" s="431" t="str">
        <f t="shared" si="4"/>
        <v/>
      </c>
      <c r="X36" s="12"/>
      <c r="Y36" s="97" t="s">
        <v>0</v>
      </c>
      <c r="Z36" s="98" t="s">
        <v>0</v>
      </c>
      <c r="AA36" s="168"/>
      <c r="AB36" s="100"/>
      <c r="AC36" s="100" t="s">
        <v>0</v>
      </c>
      <c r="AD36" s="98" t="s">
        <v>0</v>
      </c>
      <c r="AE36" s="99"/>
      <c r="AF36" s="100"/>
      <c r="AG36" s="100"/>
      <c r="AH36" s="100"/>
      <c r="AI36" s="98" t="s">
        <v>0</v>
      </c>
      <c r="AJ36" s="99"/>
      <c r="AK36" s="100" t="s">
        <v>0</v>
      </c>
      <c r="AL36" s="101" t="s">
        <v>0</v>
      </c>
      <c r="AM36" s="12"/>
      <c r="AN36" s="150" t="s">
        <v>196</v>
      </c>
      <c r="AO36" s="419"/>
      <c r="AP36" s="440">
        <f t="shared" si="2"/>
        <v>300</v>
      </c>
      <c r="AR36" s="169" t="str">
        <f t="shared" si="8"/>
        <v/>
      </c>
      <c r="AS36" s="170"/>
      <c r="AT36" s="72"/>
      <c r="AU36" s="71"/>
      <c r="AV36" s="72"/>
      <c r="AW36" s="72"/>
      <c r="AX36" s="72"/>
      <c r="AY36" s="73"/>
      <c r="AZ36" s="400" t="str">
        <f t="shared" si="3"/>
        <v/>
      </c>
      <c r="BA36" s="172"/>
      <c r="BB36" s="105"/>
      <c r="BC36" s="167" t="str">
        <f t="shared" si="9"/>
        <v/>
      </c>
      <c r="BD36" s="1"/>
      <c r="BE36" s="493"/>
      <c r="BF36" s="6"/>
    </row>
    <row r="37" spans="1:58" ht="15" customHeight="1">
      <c r="A37" s="1"/>
      <c r="B37" s="1040" t="s">
        <v>182</v>
      </c>
      <c r="C37" s="1041"/>
      <c r="D37" s="1054" t="s">
        <v>234</v>
      </c>
      <c r="E37" s="1055"/>
      <c r="G37" s="110" t="s">
        <v>176</v>
      </c>
      <c r="H37" s="525">
        <f t="shared" si="0"/>
        <v>2</v>
      </c>
      <c r="I37" s="1038">
        <v>2</v>
      </c>
      <c r="J37" s="1038"/>
      <c r="K37" s="1038"/>
      <c r="L37" s="1038"/>
      <c r="M37" s="523">
        <f t="shared" si="7"/>
        <v>60</v>
      </c>
      <c r="N37" s="524">
        <f t="shared" si="6"/>
        <v>45</v>
      </c>
      <c r="O37" s="31" t="s">
        <v>199</v>
      </c>
      <c r="P37" s="115" t="s">
        <v>1</v>
      </c>
      <c r="Q37" s="116" t="s">
        <v>249</v>
      </c>
      <c r="R37" s="117"/>
      <c r="S37" s="35" t="s">
        <v>121</v>
      </c>
      <c r="T37" s="48"/>
      <c r="U37" s="46"/>
      <c r="V37" s="156" t="str">
        <f t="shared" si="10"/>
        <v/>
      </c>
      <c r="W37" s="429" t="str">
        <f t="shared" si="4"/>
        <v/>
      </c>
      <c r="X37" s="12"/>
      <c r="Y37" s="938"/>
      <c r="Z37" s="941"/>
      <c r="AA37" s="157"/>
      <c r="AB37" s="940" t="s">
        <v>0</v>
      </c>
      <c r="AC37" s="940"/>
      <c r="AD37" s="941"/>
      <c r="AE37" s="121"/>
      <c r="AF37" s="940"/>
      <c r="AG37" s="940"/>
      <c r="AH37" s="940"/>
      <c r="AI37" s="941"/>
      <c r="AJ37" s="121"/>
      <c r="AK37" s="940"/>
      <c r="AL37" s="122"/>
      <c r="AM37" s="12"/>
      <c r="AN37" s="123" t="s">
        <v>5</v>
      </c>
      <c r="AO37" s="415"/>
      <c r="AP37" s="438">
        <f t="shared" si="2"/>
        <v>60</v>
      </c>
      <c r="AR37" s="173" t="str">
        <f t="shared" si="8"/>
        <v/>
      </c>
      <c r="AS37" s="45"/>
      <c r="AT37" s="46"/>
      <c r="AU37" s="48"/>
      <c r="AV37" s="46"/>
      <c r="AW37" s="116" t="str">
        <f>IF(ISNUMBER($AO37),IF(AND($AO37&gt;=60,$AO37&lt;=100),"●",""),"")</f>
        <v/>
      </c>
      <c r="AX37" s="46"/>
      <c r="AY37" s="49"/>
      <c r="AZ37" s="398" t="str">
        <f t="shared" si="3"/>
        <v/>
      </c>
      <c r="BA37" s="159"/>
      <c r="BB37" s="46"/>
      <c r="BC37" s="156" t="str">
        <f t="shared" si="9"/>
        <v/>
      </c>
      <c r="BD37" s="1"/>
      <c r="BE37" s="493"/>
      <c r="BF37" s="6"/>
    </row>
    <row r="38" spans="1:58" ht="15" customHeight="1">
      <c r="A38" s="1"/>
      <c r="B38" s="1042"/>
      <c r="C38" s="1043"/>
      <c r="D38" s="1056"/>
      <c r="E38" s="1057"/>
      <c r="G38" s="126" t="s">
        <v>177</v>
      </c>
      <c r="H38" s="526">
        <f t="shared" si="0"/>
        <v>2</v>
      </c>
      <c r="I38" s="1003">
        <v>2</v>
      </c>
      <c r="J38" s="1003"/>
      <c r="K38" s="1003"/>
      <c r="L38" s="1003"/>
      <c r="M38" s="517">
        <f t="shared" si="7"/>
        <v>60</v>
      </c>
      <c r="N38" s="518">
        <f t="shared" si="6"/>
        <v>45</v>
      </c>
      <c r="O38" s="53" t="s">
        <v>199</v>
      </c>
      <c r="P38" s="84" t="s">
        <v>1</v>
      </c>
      <c r="Q38" s="131" t="s">
        <v>249</v>
      </c>
      <c r="R38" s="132"/>
      <c r="S38" s="78" t="s">
        <v>121</v>
      </c>
      <c r="T38" s="81"/>
      <c r="U38" s="82"/>
      <c r="V38" s="161" t="str">
        <f t="shared" si="10"/>
        <v/>
      </c>
      <c r="W38" s="430" t="str">
        <f t="shared" si="4"/>
        <v/>
      </c>
      <c r="X38" s="12"/>
      <c r="Y38" s="61"/>
      <c r="Z38" s="62"/>
      <c r="AA38" s="162"/>
      <c r="AB38" s="64" t="s">
        <v>0</v>
      </c>
      <c r="AC38" s="64"/>
      <c r="AD38" s="62"/>
      <c r="AE38" s="63"/>
      <c r="AF38" s="64"/>
      <c r="AG38" s="64"/>
      <c r="AH38" s="64"/>
      <c r="AI38" s="62"/>
      <c r="AJ38" s="63"/>
      <c r="AK38" s="64"/>
      <c r="AL38" s="65"/>
      <c r="AM38" s="12"/>
      <c r="AN38" s="136" t="s">
        <v>5</v>
      </c>
      <c r="AO38" s="417"/>
      <c r="AP38" s="439">
        <f t="shared" si="2"/>
        <v>60</v>
      </c>
      <c r="AR38" s="158" t="str">
        <f t="shared" si="8"/>
        <v/>
      </c>
      <c r="AS38" s="68"/>
      <c r="AT38" s="82"/>
      <c r="AU38" s="81"/>
      <c r="AV38" s="82"/>
      <c r="AW38" s="131" t="str">
        <f>IF(ISNUMBER($AO38),IF(AND($AO38&gt;=60,$AO38&lt;=100),"●",""),"")</f>
        <v/>
      </c>
      <c r="AX38" s="82"/>
      <c r="AY38" s="83"/>
      <c r="AZ38" s="399" t="str">
        <f t="shared" si="3"/>
        <v/>
      </c>
      <c r="BA38" s="163"/>
      <c r="BB38" s="82"/>
      <c r="BC38" s="161" t="str">
        <f t="shared" si="9"/>
        <v/>
      </c>
      <c r="BD38" s="1"/>
      <c r="BE38" s="493"/>
      <c r="BF38" s="6"/>
    </row>
    <row r="39" spans="1:58" ht="15" customHeight="1">
      <c r="A39" s="1"/>
      <c r="B39" s="1042"/>
      <c r="C39" s="1043"/>
      <c r="D39" s="1056"/>
      <c r="E39" s="1057"/>
      <c r="G39" s="126" t="s">
        <v>122</v>
      </c>
      <c r="H39" s="526">
        <f t="shared" si="0"/>
        <v>2</v>
      </c>
      <c r="I39" s="1003"/>
      <c r="J39" s="1003"/>
      <c r="K39" s="1003">
        <v>2</v>
      </c>
      <c r="L39" s="1003"/>
      <c r="M39" s="517">
        <f t="shared" si="7"/>
        <v>60</v>
      </c>
      <c r="N39" s="518">
        <f t="shared" si="6"/>
        <v>45</v>
      </c>
      <c r="O39" s="53" t="s">
        <v>199</v>
      </c>
      <c r="P39" s="84"/>
      <c r="Q39" s="131" t="s">
        <v>249</v>
      </c>
      <c r="R39" s="132"/>
      <c r="S39" s="78" t="s">
        <v>249</v>
      </c>
      <c r="T39" s="81"/>
      <c r="U39" s="82"/>
      <c r="V39" s="161" t="str">
        <f t="shared" si="10"/>
        <v/>
      </c>
      <c r="W39" s="430" t="str">
        <f t="shared" si="4"/>
        <v/>
      </c>
      <c r="X39" s="12"/>
      <c r="Y39" s="61"/>
      <c r="Z39" s="62"/>
      <c r="AA39" s="162"/>
      <c r="AB39" s="64" t="s">
        <v>1</v>
      </c>
      <c r="AC39" s="64"/>
      <c r="AD39" s="62"/>
      <c r="AE39" s="63"/>
      <c r="AF39" s="64"/>
      <c r="AG39" s="64"/>
      <c r="AH39" s="64"/>
      <c r="AI39" s="62"/>
      <c r="AJ39" s="63"/>
      <c r="AK39" s="64"/>
      <c r="AL39" s="65"/>
      <c r="AM39" s="12"/>
      <c r="AN39" s="136" t="s">
        <v>4</v>
      </c>
      <c r="AO39" s="417"/>
      <c r="AP39" s="439">
        <f t="shared" si="2"/>
        <v>60</v>
      </c>
      <c r="AR39" s="80"/>
      <c r="AS39" s="68"/>
      <c r="AT39" s="82"/>
      <c r="AU39" s="81"/>
      <c r="AV39" s="82"/>
      <c r="AW39" s="131" t="str">
        <f>IF(ISNUMBER($AO39),IF(AND($AO39&gt;=60,$AO39&lt;=100),"●",""),"")</f>
        <v/>
      </c>
      <c r="AX39" s="82"/>
      <c r="AY39" s="83"/>
      <c r="AZ39" s="399" t="str">
        <f t="shared" si="3"/>
        <v/>
      </c>
      <c r="BA39" s="163"/>
      <c r="BB39" s="82"/>
      <c r="BC39" s="161" t="str">
        <f t="shared" si="9"/>
        <v/>
      </c>
      <c r="BD39" s="1"/>
      <c r="BE39" s="493"/>
      <c r="BF39" s="6"/>
    </row>
    <row r="40" spans="1:58" ht="15" customHeight="1">
      <c r="A40" s="1"/>
      <c r="B40" s="1042"/>
      <c r="C40" s="1043"/>
      <c r="D40" s="1056"/>
      <c r="E40" s="1057"/>
      <c r="G40" s="174" t="s">
        <v>143</v>
      </c>
      <c r="H40" s="526">
        <f t="shared" si="0"/>
        <v>1</v>
      </c>
      <c r="I40" s="1003"/>
      <c r="J40" s="1003"/>
      <c r="K40" s="164">
        <v>1</v>
      </c>
      <c r="L40" s="922"/>
      <c r="M40" s="517">
        <f t="shared" si="7"/>
        <v>30</v>
      </c>
      <c r="N40" s="518">
        <f t="shared" si="6"/>
        <v>22.5</v>
      </c>
      <c r="O40" s="175" t="s">
        <v>199</v>
      </c>
      <c r="P40" s="176" t="s">
        <v>1</v>
      </c>
      <c r="Q40" s="177"/>
      <c r="R40" s="178"/>
      <c r="S40" s="78" t="s">
        <v>1</v>
      </c>
      <c r="T40" s="179"/>
      <c r="U40" s="180"/>
      <c r="V40" s="181" t="str">
        <f t="shared" si="10"/>
        <v/>
      </c>
      <c r="W40" s="432" t="str">
        <f t="shared" si="4"/>
        <v/>
      </c>
      <c r="X40" s="12"/>
      <c r="Y40" s="61"/>
      <c r="Z40" s="62"/>
      <c r="AA40" s="63"/>
      <c r="AB40" s="64" t="s">
        <v>0</v>
      </c>
      <c r="AC40" s="64"/>
      <c r="AD40" s="62"/>
      <c r="AE40" s="63"/>
      <c r="AF40" s="64"/>
      <c r="AG40" s="64"/>
      <c r="AH40" s="64"/>
      <c r="AI40" s="62"/>
      <c r="AJ40" s="63"/>
      <c r="AK40" s="64"/>
      <c r="AL40" s="65"/>
      <c r="AM40" s="12"/>
      <c r="AN40" s="136" t="s">
        <v>196</v>
      </c>
      <c r="AO40" s="417"/>
      <c r="AP40" s="439">
        <f t="shared" si="2"/>
        <v>30</v>
      </c>
      <c r="AR40" s="158" t="str">
        <f t="shared" si="8"/>
        <v/>
      </c>
      <c r="AS40" s="68"/>
      <c r="AT40" s="82"/>
      <c r="AU40" s="81"/>
      <c r="AV40" s="82"/>
      <c r="AW40" s="82"/>
      <c r="AX40" s="82"/>
      <c r="AY40" s="83"/>
      <c r="AZ40" s="399" t="str">
        <f t="shared" si="3"/>
        <v/>
      </c>
      <c r="BA40" s="163"/>
      <c r="BB40" s="82"/>
      <c r="BC40" s="161" t="str">
        <f t="shared" si="9"/>
        <v/>
      </c>
      <c r="BD40" s="1"/>
      <c r="BE40" s="493"/>
      <c r="BF40" s="6"/>
    </row>
    <row r="41" spans="1:58" ht="15" customHeight="1">
      <c r="A41" s="1"/>
      <c r="B41" s="1042"/>
      <c r="C41" s="1043"/>
      <c r="D41" s="1056"/>
      <c r="E41" s="1057"/>
      <c r="G41" s="182" t="s">
        <v>144</v>
      </c>
      <c r="H41" s="526">
        <f t="shared" si="0"/>
        <v>2</v>
      </c>
      <c r="I41" s="1003"/>
      <c r="J41" s="1003"/>
      <c r="K41" s="1003">
        <v>2</v>
      </c>
      <c r="L41" s="1003"/>
      <c r="M41" s="927">
        <f t="shared" si="7"/>
        <v>60</v>
      </c>
      <c r="N41" s="160">
        <f t="shared" si="6"/>
        <v>45</v>
      </c>
      <c r="O41" s="53" t="s">
        <v>199</v>
      </c>
      <c r="P41" s="84" t="s">
        <v>1</v>
      </c>
      <c r="Q41" s="131"/>
      <c r="R41" s="132"/>
      <c r="S41" s="78" t="s">
        <v>1</v>
      </c>
      <c r="T41" s="81"/>
      <c r="U41" s="82"/>
      <c r="V41" s="161" t="str">
        <f t="shared" si="10"/>
        <v/>
      </c>
      <c r="W41" s="430" t="str">
        <f t="shared" si="4"/>
        <v/>
      </c>
      <c r="X41" s="12"/>
      <c r="Y41" s="61"/>
      <c r="Z41" s="62"/>
      <c r="AA41" s="63"/>
      <c r="AB41" s="64" t="s">
        <v>0</v>
      </c>
      <c r="AC41" s="64"/>
      <c r="AD41" s="62"/>
      <c r="AE41" s="63"/>
      <c r="AF41" s="64"/>
      <c r="AG41" s="64"/>
      <c r="AH41" s="64"/>
      <c r="AI41" s="62"/>
      <c r="AJ41" s="63"/>
      <c r="AK41" s="64"/>
      <c r="AL41" s="65"/>
      <c r="AM41" s="12"/>
      <c r="AN41" s="136" t="s">
        <v>196</v>
      </c>
      <c r="AO41" s="417"/>
      <c r="AP41" s="439">
        <f t="shared" si="2"/>
        <v>60</v>
      </c>
      <c r="AR41" s="158" t="str">
        <f t="shared" si="8"/>
        <v/>
      </c>
      <c r="AS41" s="68"/>
      <c r="AT41" s="82"/>
      <c r="AU41" s="81"/>
      <c r="AV41" s="82"/>
      <c r="AW41" s="82"/>
      <c r="AX41" s="82"/>
      <c r="AY41" s="83"/>
      <c r="AZ41" s="399" t="str">
        <f t="shared" si="3"/>
        <v/>
      </c>
      <c r="BA41" s="163"/>
      <c r="BB41" s="82"/>
      <c r="BC41" s="161" t="str">
        <f t="shared" si="9"/>
        <v/>
      </c>
      <c r="BD41" s="1"/>
      <c r="BE41" s="493"/>
      <c r="BF41" s="6"/>
    </row>
    <row r="42" spans="1:58" ht="15" customHeight="1">
      <c r="A42" s="1"/>
      <c r="B42" s="1042"/>
      <c r="C42" s="1043"/>
      <c r="D42" s="1056"/>
      <c r="E42" s="1057"/>
      <c r="G42" s="183" t="s">
        <v>232</v>
      </c>
      <c r="H42" s="494">
        <f t="shared" si="0"/>
        <v>1</v>
      </c>
      <c r="I42" s="489"/>
      <c r="J42" s="468">
        <v>1</v>
      </c>
      <c r="K42" s="1033"/>
      <c r="L42" s="1033"/>
      <c r="M42" s="929">
        <f t="shared" si="7"/>
        <v>30</v>
      </c>
      <c r="N42" s="469">
        <f t="shared" si="6"/>
        <v>22.5</v>
      </c>
      <c r="O42" s="457" t="s">
        <v>15</v>
      </c>
      <c r="P42" s="470" t="s">
        <v>1</v>
      </c>
      <c r="Q42" s="187"/>
      <c r="R42" s="188" t="s">
        <v>1</v>
      </c>
      <c r="S42" s="57" t="s">
        <v>1</v>
      </c>
      <c r="T42" s="71"/>
      <c r="U42" s="72"/>
      <c r="V42" s="190" t="str">
        <f t="shared" si="10"/>
        <v/>
      </c>
      <c r="W42" s="471" t="str">
        <f t="shared" si="4"/>
        <v/>
      </c>
      <c r="X42" s="12"/>
      <c r="Y42" s="317"/>
      <c r="Z42" s="318" t="s">
        <v>0</v>
      </c>
      <c r="AA42" s="473"/>
      <c r="AB42" s="320"/>
      <c r="AC42" s="320"/>
      <c r="AD42" s="318"/>
      <c r="AE42" s="319"/>
      <c r="AF42" s="320"/>
      <c r="AG42" s="320"/>
      <c r="AH42" s="320"/>
      <c r="AI42" s="318"/>
      <c r="AJ42" s="319"/>
      <c r="AK42" s="320"/>
      <c r="AL42" s="321"/>
      <c r="AM42" s="12"/>
      <c r="AN42" s="475" t="s">
        <v>196</v>
      </c>
      <c r="AO42" s="476"/>
      <c r="AP42" s="477">
        <f t="shared" si="2"/>
        <v>30</v>
      </c>
      <c r="AR42" s="169" t="str">
        <f t="shared" si="8"/>
        <v/>
      </c>
      <c r="AS42" s="170"/>
      <c r="AT42" s="72"/>
      <c r="AU42" s="71"/>
      <c r="AV42" s="72"/>
      <c r="AW42" s="72"/>
      <c r="AX42" s="72"/>
      <c r="AY42" s="73"/>
      <c r="AZ42" s="478" t="str">
        <f t="shared" si="3"/>
        <v/>
      </c>
      <c r="BA42" s="322"/>
      <c r="BB42" s="72"/>
      <c r="BC42" s="190" t="str">
        <f t="shared" si="9"/>
        <v/>
      </c>
      <c r="BD42" s="1"/>
      <c r="BE42" s="493"/>
      <c r="BF42" s="6"/>
    </row>
    <row r="43" spans="1:58" ht="15" customHeight="1">
      <c r="A43" s="1"/>
      <c r="B43" s="1042"/>
      <c r="C43" s="1043"/>
      <c r="D43" s="1034" t="s">
        <v>233</v>
      </c>
      <c r="E43" s="1035"/>
      <c r="G43" s="472" t="s">
        <v>235</v>
      </c>
      <c r="H43" s="525">
        <f t="shared" si="0"/>
        <v>4</v>
      </c>
      <c r="I43" s="1038"/>
      <c r="J43" s="1038"/>
      <c r="K43" s="1038">
        <v>4</v>
      </c>
      <c r="L43" s="1038"/>
      <c r="M43" s="926">
        <f t="shared" si="7"/>
        <v>120</v>
      </c>
      <c r="N43" s="155">
        <f t="shared" si="6"/>
        <v>90</v>
      </c>
      <c r="O43" s="31" t="s">
        <v>70</v>
      </c>
      <c r="P43" s="115" t="s">
        <v>1</v>
      </c>
      <c r="Q43" s="116"/>
      <c r="R43" s="117" t="s">
        <v>1</v>
      </c>
      <c r="S43" s="35" t="s">
        <v>1</v>
      </c>
      <c r="T43" s="48"/>
      <c r="U43" s="46"/>
      <c r="V43" s="156" t="str">
        <f t="shared" si="10"/>
        <v/>
      </c>
      <c r="W43" s="429" t="str">
        <f t="shared" si="4"/>
        <v/>
      </c>
      <c r="X43" s="12"/>
      <c r="Y43" s="938" t="s">
        <v>1</v>
      </c>
      <c r="Z43" s="941"/>
      <c r="AA43" s="157"/>
      <c r="AB43" s="940"/>
      <c r="AC43" s="940" t="s">
        <v>0</v>
      </c>
      <c r="AD43" s="941"/>
      <c r="AE43" s="121"/>
      <c r="AF43" s="940"/>
      <c r="AG43" s="940"/>
      <c r="AH43" s="940"/>
      <c r="AI43" s="941"/>
      <c r="AJ43" s="121"/>
      <c r="AK43" s="940" t="s">
        <v>0</v>
      </c>
      <c r="AL43" s="122"/>
      <c r="AM43" s="12"/>
      <c r="AN43" s="123" t="s">
        <v>196</v>
      </c>
      <c r="AO43" s="415"/>
      <c r="AP43" s="438">
        <f t="shared" si="2"/>
        <v>120</v>
      </c>
      <c r="AR43" s="173" t="str">
        <f t="shared" si="8"/>
        <v/>
      </c>
      <c r="AS43" s="45"/>
      <c r="AT43" s="46"/>
      <c r="AU43" s="48"/>
      <c r="AV43" s="46"/>
      <c r="AW43" s="46"/>
      <c r="AX43" s="46"/>
      <c r="AY43" s="49"/>
      <c r="AZ43" s="398" t="str">
        <f t="shared" si="3"/>
        <v/>
      </c>
      <c r="BA43" s="159"/>
      <c r="BB43" s="46"/>
      <c r="BC43" s="156" t="str">
        <f t="shared" si="9"/>
        <v/>
      </c>
      <c r="BD43" s="1"/>
      <c r="BE43" s="493"/>
      <c r="BF43" s="6"/>
    </row>
    <row r="44" spans="1:58" ht="15" customHeight="1">
      <c r="A44" s="1"/>
      <c r="B44" s="1052"/>
      <c r="C44" s="1053"/>
      <c r="D44" s="1036"/>
      <c r="E44" s="1037"/>
      <c r="G44" s="184" t="s">
        <v>236</v>
      </c>
      <c r="H44" s="528">
        <f t="shared" si="0"/>
        <v>2</v>
      </c>
      <c r="I44" s="924">
        <v>2</v>
      </c>
      <c r="J44" s="185"/>
      <c r="K44" s="1039"/>
      <c r="L44" s="1039"/>
      <c r="M44" s="928">
        <f t="shared" si="7"/>
        <v>60</v>
      </c>
      <c r="N44" s="166">
        <f t="shared" si="6"/>
        <v>45</v>
      </c>
      <c r="O44" s="89" t="s">
        <v>70</v>
      </c>
      <c r="P44" s="186" t="s">
        <v>1</v>
      </c>
      <c r="Q44" s="187"/>
      <c r="R44" s="188" t="s">
        <v>1</v>
      </c>
      <c r="S44" s="189" t="s">
        <v>1</v>
      </c>
      <c r="T44" s="71"/>
      <c r="U44" s="72"/>
      <c r="V44" s="190" t="str">
        <f t="shared" si="10"/>
        <v/>
      </c>
      <c r="W44" s="426" t="str">
        <f t="shared" si="4"/>
        <v/>
      </c>
      <c r="X44" s="12"/>
      <c r="Y44" s="97" t="s">
        <v>1</v>
      </c>
      <c r="Z44" s="98"/>
      <c r="AA44" s="168"/>
      <c r="AB44" s="100"/>
      <c r="AC44" s="100" t="s">
        <v>0</v>
      </c>
      <c r="AD44" s="98"/>
      <c r="AE44" s="99"/>
      <c r="AF44" s="100"/>
      <c r="AG44" s="100"/>
      <c r="AH44" s="100"/>
      <c r="AI44" s="98"/>
      <c r="AJ44" s="99"/>
      <c r="AK44" s="100" t="s">
        <v>0</v>
      </c>
      <c r="AL44" s="101"/>
      <c r="AM44" s="12"/>
      <c r="AN44" s="191" t="s">
        <v>196</v>
      </c>
      <c r="AO44" s="419"/>
      <c r="AP44" s="440">
        <f t="shared" si="2"/>
        <v>60</v>
      </c>
      <c r="AR44" s="151" t="str">
        <f t="shared" si="8"/>
        <v/>
      </c>
      <c r="AS44" s="152"/>
      <c r="AT44" s="105"/>
      <c r="AU44" s="107"/>
      <c r="AV44" s="105"/>
      <c r="AW44" s="105"/>
      <c r="AX44" s="105"/>
      <c r="AY44" s="108"/>
      <c r="AZ44" s="400" t="str">
        <f t="shared" si="3"/>
        <v/>
      </c>
      <c r="BA44" s="172"/>
      <c r="BB44" s="105"/>
      <c r="BC44" s="167" t="str">
        <f t="shared" si="9"/>
        <v/>
      </c>
      <c r="BD44" s="1"/>
      <c r="BE44" s="493"/>
      <c r="BF44" s="6"/>
    </row>
    <row r="45" spans="1:58" ht="15" customHeight="1">
      <c r="A45" s="1"/>
      <c r="B45" s="1040" t="s">
        <v>146</v>
      </c>
      <c r="C45" s="1041"/>
      <c r="D45" s="1046" t="s">
        <v>234</v>
      </c>
      <c r="E45" s="1047"/>
      <c r="G45" s="110" t="s">
        <v>16</v>
      </c>
      <c r="H45" s="525">
        <f t="shared" si="0"/>
        <v>2</v>
      </c>
      <c r="I45" s="1038"/>
      <c r="J45" s="1038"/>
      <c r="K45" s="1038">
        <v>2</v>
      </c>
      <c r="L45" s="1038"/>
      <c r="M45" s="926">
        <f t="shared" si="7"/>
        <v>60</v>
      </c>
      <c r="N45" s="155">
        <f t="shared" si="6"/>
        <v>45</v>
      </c>
      <c r="O45" s="31" t="s">
        <v>199</v>
      </c>
      <c r="P45" s="115" t="s">
        <v>1</v>
      </c>
      <c r="Q45" s="116" t="s">
        <v>249</v>
      </c>
      <c r="R45" s="117"/>
      <c r="S45" s="35" t="s">
        <v>121</v>
      </c>
      <c r="T45" s="48"/>
      <c r="U45" s="46"/>
      <c r="V45" s="156" t="str">
        <f t="shared" si="10"/>
        <v/>
      </c>
      <c r="W45" s="429" t="str">
        <f t="shared" si="4"/>
        <v/>
      </c>
      <c r="X45" s="12"/>
      <c r="Y45" s="938"/>
      <c r="Z45" s="941"/>
      <c r="AA45" s="157"/>
      <c r="AB45" s="940" t="s">
        <v>0</v>
      </c>
      <c r="AC45" s="940"/>
      <c r="AD45" s="941"/>
      <c r="AE45" s="121"/>
      <c r="AF45" s="940"/>
      <c r="AG45" s="940"/>
      <c r="AH45" s="940"/>
      <c r="AI45" s="941"/>
      <c r="AJ45" s="121"/>
      <c r="AK45" s="940"/>
      <c r="AL45" s="122"/>
      <c r="AM45" s="12"/>
      <c r="AN45" s="123" t="s">
        <v>5</v>
      </c>
      <c r="AO45" s="415"/>
      <c r="AP45" s="438">
        <f t="shared" si="2"/>
        <v>60</v>
      </c>
      <c r="AR45" s="173" t="str">
        <f t="shared" si="8"/>
        <v/>
      </c>
      <c r="AS45" s="45"/>
      <c r="AT45" s="46"/>
      <c r="AU45" s="48"/>
      <c r="AV45" s="46"/>
      <c r="AW45" s="116" t="str">
        <f>IF(ISNUMBER($AO45),IF(AND($AO45&gt;=60,$AO45&lt;=100),"●",""),"")</f>
        <v/>
      </c>
      <c r="AX45" s="46"/>
      <c r="AY45" s="49"/>
      <c r="AZ45" s="398" t="str">
        <f t="shared" si="3"/>
        <v/>
      </c>
      <c r="BA45" s="159"/>
      <c r="BB45" s="46"/>
      <c r="BC45" s="156" t="str">
        <f t="shared" si="9"/>
        <v/>
      </c>
      <c r="BD45" s="1"/>
      <c r="BF45" s="6"/>
    </row>
    <row r="46" spans="1:58" ht="15" customHeight="1">
      <c r="A46" s="1"/>
      <c r="B46" s="1042"/>
      <c r="C46" s="1043"/>
      <c r="D46" s="1048"/>
      <c r="E46" s="1049"/>
      <c r="G46" s="126" t="s">
        <v>17</v>
      </c>
      <c r="H46" s="526">
        <f t="shared" si="0"/>
        <v>2</v>
      </c>
      <c r="I46" s="1003"/>
      <c r="J46" s="1003"/>
      <c r="K46" s="1003">
        <v>2</v>
      </c>
      <c r="L46" s="1003"/>
      <c r="M46" s="927">
        <f t="shared" si="7"/>
        <v>60</v>
      </c>
      <c r="N46" s="160">
        <f t="shared" si="6"/>
        <v>45</v>
      </c>
      <c r="O46" s="53" t="s">
        <v>199</v>
      </c>
      <c r="P46" s="84"/>
      <c r="Q46" s="131" t="s">
        <v>249</v>
      </c>
      <c r="R46" s="132"/>
      <c r="S46" s="78" t="s">
        <v>249</v>
      </c>
      <c r="T46" s="81"/>
      <c r="U46" s="82"/>
      <c r="V46" s="161" t="str">
        <f t="shared" si="10"/>
        <v/>
      </c>
      <c r="W46" s="430" t="str">
        <f t="shared" si="4"/>
        <v/>
      </c>
      <c r="X46" s="12"/>
      <c r="Y46" s="61"/>
      <c r="Z46" s="62"/>
      <c r="AA46" s="162"/>
      <c r="AB46" s="64" t="s">
        <v>1</v>
      </c>
      <c r="AC46" s="64"/>
      <c r="AD46" s="62"/>
      <c r="AE46" s="63"/>
      <c r="AF46" s="64"/>
      <c r="AG46" s="64"/>
      <c r="AH46" s="64"/>
      <c r="AI46" s="62"/>
      <c r="AJ46" s="63"/>
      <c r="AK46" s="64"/>
      <c r="AL46" s="65"/>
      <c r="AM46" s="12"/>
      <c r="AN46" s="136" t="s">
        <v>4</v>
      </c>
      <c r="AO46" s="417"/>
      <c r="AP46" s="439">
        <f t="shared" si="2"/>
        <v>60</v>
      </c>
      <c r="AR46" s="80"/>
      <c r="AS46" s="68"/>
      <c r="AT46" s="82"/>
      <c r="AU46" s="81"/>
      <c r="AV46" s="82"/>
      <c r="AW46" s="131" t="str">
        <f>IF(ISNUMBER($AO46),IF(AND($AO46&gt;=60,$AO46&lt;=100),"●",""),"")</f>
        <v/>
      </c>
      <c r="AX46" s="82"/>
      <c r="AY46" s="83"/>
      <c r="AZ46" s="399" t="str">
        <f t="shared" si="3"/>
        <v/>
      </c>
      <c r="BA46" s="163"/>
      <c r="BB46" s="82"/>
      <c r="BC46" s="161" t="str">
        <f t="shared" si="9"/>
        <v/>
      </c>
      <c r="BD46" s="1"/>
      <c r="BF46" s="6"/>
    </row>
    <row r="47" spans="1:58" ht="15" customHeight="1">
      <c r="A47" s="1"/>
      <c r="B47" s="1042"/>
      <c r="C47" s="1043"/>
      <c r="D47" s="1048"/>
      <c r="E47" s="1049"/>
      <c r="G47" s="126" t="s">
        <v>18</v>
      </c>
      <c r="H47" s="526">
        <f t="shared" si="0"/>
        <v>1</v>
      </c>
      <c r="I47" s="1003"/>
      <c r="J47" s="1003"/>
      <c r="K47" s="164">
        <v>1</v>
      </c>
      <c r="L47" s="922"/>
      <c r="M47" s="927">
        <f t="shared" si="7"/>
        <v>30</v>
      </c>
      <c r="N47" s="160">
        <f t="shared" si="6"/>
        <v>22.5</v>
      </c>
      <c r="O47" s="53" t="s">
        <v>199</v>
      </c>
      <c r="P47" s="84" t="s">
        <v>1</v>
      </c>
      <c r="Q47" s="131" t="s">
        <v>249</v>
      </c>
      <c r="R47" s="132"/>
      <c r="S47" s="78" t="s">
        <v>121</v>
      </c>
      <c r="T47" s="81"/>
      <c r="U47" s="82"/>
      <c r="V47" s="161" t="str">
        <f t="shared" si="10"/>
        <v/>
      </c>
      <c r="W47" s="430" t="str">
        <f t="shared" si="4"/>
        <v/>
      </c>
      <c r="X47" s="12"/>
      <c r="Y47" s="61"/>
      <c r="Z47" s="62"/>
      <c r="AA47" s="162"/>
      <c r="AB47" s="64" t="s">
        <v>0</v>
      </c>
      <c r="AC47" s="64"/>
      <c r="AD47" s="62"/>
      <c r="AE47" s="63"/>
      <c r="AF47" s="64"/>
      <c r="AG47" s="64"/>
      <c r="AH47" s="64"/>
      <c r="AI47" s="62"/>
      <c r="AJ47" s="63"/>
      <c r="AK47" s="64"/>
      <c r="AL47" s="65"/>
      <c r="AM47" s="12"/>
      <c r="AN47" s="136" t="s">
        <v>5</v>
      </c>
      <c r="AO47" s="417"/>
      <c r="AP47" s="439">
        <f t="shared" si="2"/>
        <v>30</v>
      </c>
      <c r="AR47" s="158" t="str">
        <f t="shared" si="8"/>
        <v/>
      </c>
      <c r="AS47" s="68"/>
      <c r="AT47" s="82"/>
      <c r="AU47" s="81"/>
      <c r="AV47" s="82"/>
      <c r="AW47" s="131" t="str">
        <f>IF(ISNUMBER($AO47),IF(AND($AO47&gt;=60,$AO47&lt;=100),"●",""),"")</f>
        <v/>
      </c>
      <c r="AX47" s="82"/>
      <c r="AY47" s="83"/>
      <c r="AZ47" s="399" t="str">
        <f t="shared" si="3"/>
        <v/>
      </c>
      <c r="BA47" s="163"/>
      <c r="BB47" s="82"/>
      <c r="BC47" s="161" t="str">
        <f t="shared" si="9"/>
        <v/>
      </c>
      <c r="BD47" s="1"/>
      <c r="BF47" s="6"/>
    </row>
    <row r="48" spans="1:58" ht="15" customHeight="1">
      <c r="A48" s="1"/>
      <c r="B48" s="1042"/>
      <c r="C48" s="1043"/>
      <c r="D48" s="1048"/>
      <c r="E48" s="1049"/>
      <c r="G48" s="182" t="s">
        <v>74</v>
      </c>
      <c r="H48" s="526">
        <f t="shared" si="0"/>
        <v>2</v>
      </c>
      <c r="I48" s="1003">
        <v>2</v>
      </c>
      <c r="J48" s="1003"/>
      <c r="K48" s="1003"/>
      <c r="L48" s="1003"/>
      <c r="M48" s="927">
        <f t="shared" si="7"/>
        <v>60</v>
      </c>
      <c r="N48" s="160">
        <f t="shared" si="6"/>
        <v>45</v>
      </c>
      <c r="O48" s="53" t="s">
        <v>199</v>
      </c>
      <c r="P48" s="84" t="s">
        <v>1</v>
      </c>
      <c r="Q48" s="131" t="s">
        <v>249</v>
      </c>
      <c r="R48" s="132"/>
      <c r="S48" s="78" t="s">
        <v>121</v>
      </c>
      <c r="T48" s="81"/>
      <c r="U48" s="82"/>
      <c r="V48" s="161" t="str">
        <f t="shared" si="10"/>
        <v/>
      </c>
      <c r="W48" s="430" t="str">
        <f t="shared" si="4"/>
        <v/>
      </c>
      <c r="X48" s="12"/>
      <c r="Y48" s="61"/>
      <c r="Z48" s="62"/>
      <c r="AA48" s="63"/>
      <c r="AB48" s="64" t="s">
        <v>0</v>
      </c>
      <c r="AC48" s="64"/>
      <c r="AD48" s="62"/>
      <c r="AE48" s="63"/>
      <c r="AF48" s="64"/>
      <c r="AG48" s="64"/>
      <c r="AH48" s="64"/>
      <c r="AI48" s="62"/>
      <c r="AJ48" s="63"/>
      <c r="AK48" s="64"/>
      <c r="AL48" s="65"/>
      <c r="AM48" s="12"/>
      <c r="AN48" s="136" t="s">
        <v>5</v>
      </c>
      <c r="AO48" s="417"/>
      <c r="AP48" s="439">
        <f t="shared" si="2"/>
        <v>60</v>
      </c>
      <c r="AR48" s="158" t="str">
        <f t="shared" si="8"/>
        <v/>
      </c>
      <c r="AS48" s="68"/>
      <c r="AT48" s="82"/>
      <c r="AU48" s="81"/>
      <c r="AV48" s="82"/>
      <c r="AW48" s="131" t="str">
        <f>IF(ISNUMBER($AO48),IF(AND($AO48&gt;=60,$AO48&lt;=100),"●",""),"")</f>
        <v/>
      </c>
      <c r="AX48" s="82"/>
      <c r="AY48" s="83"/>
      <c r="AZ48" s="399" t="str">
        <f t="shared" si="3"/>
        <v/>
      </c>
      <c r="BA48" s="163"/>
      <c r="BB48" s="82"/>
      <c r="BC48" s="161" t="str">
        <f t="shared" si="9"/>
        <v/>
      </c>
      <c r="BD48" s="1"/>
      <c r="BE48" s="192"/>
      <c r="BF48" s="6"/>
    </row>
    <row r="49" spans="1:58" ht="15" customHeight="1">
      <c r="A49" s="1"/>
      <c r="B49" s="1042"/>
      <c r="C49" s="1043"/>
      <c r="D49" s="1048"/>
      <c r="E49" s="1049"/>
      <c r="G49" s="182" t="s">
        <v>75</v>
      </c>
      <c r="H49" s="526">
        <f t="shared" si="0"/>
        <v>2</v>
      </c>
      <c r="I49" s="1003">
        <v>2</v>
      </c>
      <c r="J49" s="1003"/>
      <c r="K49" s="1003"/>
      <c r="L49" s="1003"/>
      <c r="M49" s="927">
        <f t="shared" si="7"/>
        <v>60</v>
      </c>
      <c r="N49" s="160">
        <f t="shared" si="6"/>
        <v>45</v>
      </c>
      <c r="O49" s="53" t="s">
        <v>199</v>
      </c>
      <c r="P49" s="84" t="s">
        <v>1</v>
      </c>
      <c r="Q49" s="131" t="s">
        <v>252</v>
      </c>
      <c r="R49" s="132"/>
      <c r="S49" s="78" t="s">
        <v>253</v>
      </c>
      <c r="T49" s="81"/>
      <c r="U49" s="82"/>
      <c r="V49" s="161" t="str">
        <f t="shared" si="10"/>
        <v/>
      </c>
      <c r="W49" s="430" t="str">
        <f t="shared" si="4"/>
        <v/>
      </c>
      <c r="X49" s="12"/>
      <c r="Y49" s="61"/>
      <c r="Z49" s="62"/>
      <c r="AA49" s="63"/>
      <c r="AB49" s="64" t="s">
        <v>0</v>
      </c>
      <c r="AC49" s="64"/>
      <c r="AD49" s="62"/>
      <c r="AE49" s="63"/>
      <c r="AF49" s="64"/>
      <c r="AG49" s="64"/>
      <c r="AH49" s="64"/>
      <c r="AI49" s="62"/>
      <c r="AJ49" s="63"/>
      <c r="AK49" s="64"/>
      <c r="AL49" s="65"/>
      <c r="AM49" s="12"/>
      <c r="AN49" s="136" t="s">
        <v>24</v>
      </c>
      <c r="AO49" s="417"/>
      <c r="AP49" s="439">
        <f t="shared" si="2"/>
        <v>60</v>
      </c>
      <c r="AR49" s="158" t="str">
        <f t="shared" si="8"/>
        <v/>
      </c>
      <c r="AS49" s="68"/>
      <c r="AT49" s="82"/>
      <c r="AU49" s="81"/>
      <c r="AV49" s="82"/>
      <c r="AW49" s="82"/>
      <c r="AX49" s="82"/>
      <c r="AY49" s="193" t="str">
        <f>IF(ISNUMBER($AO49),IF(AND($AO49&gt;=60,$AO49&lt;=100),"●",""),"")</f>
        <v/>
      </c>
      <c r="AZ49" s="399" t="str">
        <f t="shared" si="3"/>
        <v/>
      </c>
      <c r="BA49" s="163"/>
      <c r="BB49" s="82"/>
      <c r="BC49" s="161" t="str">
        <f t="shared" si="9"/>
        <v/>
      </c>
      <c r="BD49" s="1"/>
      <c r="BF49" s="6"/>
    </row>
    <row r="50" spans="1:58" ht="15" customHeight="1">
      <c r="A50" s="1"/>
      <c r="B50" s="1042"/>
      <c r="C50" s="1043"/>
      <c r="D50" s="1050"/>
      <c r="E50" s="1051"/>
      <c r="G50" s="474" t="s">
        <v>76</v>
      </c>
      <c r="H50" s="494">
        <f t="shared" si="0"/>
        <v>1</v>
      </c>
      <c r="I50" s="489"/>
      <c r="J50" s="468">
        <v>1</v>
      </c>
      <c r="K50" s="1033"/>
      <c r="L50" s="1033"/>
      <c r="M50" s="929">
        <f t="shared" si="7"/>
        <v>30</v>
      </c>
      <c r="N50" s="469">
        <f t="shared" si="6"/>
        <v>22.5</v>
      </c>
      <c r="O50" s="457" t="s">
        <v>15</v>
      </c>
      <c r="P50" s="451" t="s">
        <v>1</v>
      </c>
      <c r="Q50" s="187"/>
      <c r="R50" s="188" t="s">
        <v>1</v>
      </c>
      <c r="S50" s="57" t="s">
        <v>1</v>
      </c>
      <c r="T50" s="71"/>
      <c r="U50" s="72"/>
      <c r="V50" s="190" t="str">
        <f t="shared" si="10"/>
        <v/>
      </c>
      <c r="W50" s="471" t="str">
        <f t="shared" si="4"/>
        <v/>
      </c>
      <c r="X50" s="12"/>
      <c r="Y50" s="317"/>
      <c r="Z50" s="318" t="s">
        <v>0</v>
      </c>
      <c r="AA50" s="473"/>
      <c r="AB50" s="320"/>
      <c r="AC50" s="320"/>
      <c r="AD50" s="318"/>
      <c r="AE50" s="319"/>
      <c r="AF50" s="320"/>
      <c r="AG50" s="320"/>
      <c r="AH50" s="320"/>
      <c r="AI50" s="318"/>
      <c r="AJ50" s="319"/>
      <c r="AK50" s="320"/>
      <c r="AL50" s="321"/>
      <c r="AM50" s="12"/>
      <c r="AN50" s="475" t="s">
        <v>196</v>
      </c>
      <c r="AO50" s="476"/>
      <c r="AP50" s="477">
        <f t="shared" si="2"/>
        <v>30</v>
      </c>
      <c r="AR50" s="169" t="str">
        <f t="shared" si="8"/>
        <v/>
      </c>
      <c r="AS50" s="170"/>
      <c r="AT50" s="72"/>
      <c r="AU50" s="71"/>
      <c r="AV50" s="72"/>
      <c r="AW50" s="72"/>
      <c r="AX50" s="72"/>
      <c r="AY50" s="73"/>
      <c r="AZ50" s="478" t="str">
        <f t="shared" si="3"/>
        <v/>
      </c>
      <c r="BA50" s="322"/>
      <c r="BB50" s="72"/>
      <c r="BC50" s="190" t="str">
        <f t="shared" si="9"/>
        <v/>
      </c>
      <c r="BD50" s="1"/>
      <c r="BF50" s="6"/>
    </row>
    <row r="51" spans="1:58" ht="15" customHeight="1">
      <c r="A51" s="1"/>
      <c r="B51" s="1042"/>
      <c r="C51" s="1043"/>
      <c r="D51" s="1058" t="s">
        <v>233</v>
      </c>
      <c r="E51" s="1059"/>
      <c r="G51" s="110" t="s">
        <v>254</v>
      </c>
      <c r="H51" s="525">
        <f t="shared" si="0"/>
        <v>4</v>
      </c>
      <c r="I51" s="1038"/>
      <c r="J51" s="1038"/>
      <c r="K51" s="1038">
        <v>4</v>
      </c>
      <c r="L51" s="1038"/>
      <c r="M51" s="926">
        <f t="shared" si="7"/>
        <v>120</v>
      </c>
      <c r="N51" s="155">
        <f t="shared" si="6"/>
        <v>90</v>
      </c>
      <c r="O51" s="31" t="s">
        <v>70</v>
      </c>
      <c r="P51" s="115" t="s">
        <v>1</v>
      </c>
      <c r="Q51" s="116"/>
      <c r="R51" s="117" t="s">
        <v>1</v>
      </c>
      <c r="S51" s="35" t="s">
        <v>1</v>
      </c>
      <c r="T51" s="48"/>
      <c r="U51" s="46"/>
      <c r="V51" s="156" t="str">
        <f t="shared" si="10"/>
        <v/>
      </c>
      <c r="W51" s="429" t="str">
        <f t="shared" si="4"/>
        <v/>
      </c>
      <c r="X51" s="12"/>
      <c r="Y51" s="938" t="s">
        <v>1</v>
      </c>
      <c r="Z51" s="941"/>
      <c r="AA51" s="157"/>
      <c r="AB51" s="940"/>
      <c r="AC51" s="940" t="s">
        <v>0</v>
      </c>
      <c r="AD51" s="941"/>
      <c r="AE51" s="121"/>
      <c r="AF51" s="940"/>
      <c r="AG51" s="940"/>
      <c r="AH51" s="940"/>
      <c r="AI51" s="941"/>
      <c r="AJ51" s="121"/>
      <c r="AK51" s="940" t="s">
        <v>0</v>
      </c>
      <c r="AL51" s="122"/>
      <c r="AM51" s="12"/>
      <c r="AN51" s="123" t="s">
        <v>196</v>
      </c>
      <c r="AO51" s="415"/>
      <c r="AP51" s="438">
        <f t="shared" si="2"/>
        <v>120</v>
      </c>
      <c r="AR51" s="173" t="str">
        <f t="shared" si="8"/>
        <v/>
      </c>
      <c r="AS51" s="45"/>
      <c r="AT51" s="46"/>
      <c r="AU51" s="48"/>
      <c r="AV51" s="46"/>
      <c r="AW51" s="46"/>
      <c r="AX51" s="46"/>
      <c r="AY51" s="49"/>
      <c r="AZ51" s="398" t="str">
        <f t="shared" si="3"/>
        <v/>
      </c>
      <c r="BA51" s="159"/>
      <c r="BB51" s="46"/>
      <c r="BC51" s="156" t="str">
        <f t="shared" si="9"/>
        <v/>
      </c>
      <c r="BD51" s="1"/>
      <c r="BF51" s="6"/>
    </row>
    <row r="52" spans="1:58" ht="15" customHeight="1" thickBot="1">
      <c r="A52" s="1"/>
      <c r="B52" s="1044"/>
      <c r="C52" s="1045"/>
      <c r="D52" s="1060"/>
      <c r="E52" s="1061"/>
      <c r="G52" s="196" t="s">
        <v>255</v>
      </c>
      <c r="H52" s="530">
        <f t="shared" si="0"/>
        <v>2</v>
      </c>
      <c r="I52" s="508">
        <v>2</v>
      </c>
      <c r="J52" s="509"/>
      <c r="K52" s="1062"/>
      <c r="L52" s="1062"/>
      <c r="M52" s="930">
        <f t="shared" si="7"/>
        <v>60</v>
      </c>
      <c r="N52" s="197">
        <f t="shared" si="6"/>
        <v>45</v>
      </c>
      <c r="O52" s="198" t="s">
        <v>70</v>
      </c>
      <c r="P52" s="365" t="s">
        <v>1</v>
      </c>
      <c r="Q52" s="366"/>
      <c r="R52" s="199" t="s">
        <v>1</v>
      </c>
      <c r="S52" s="200" t="s">
        <v>1</v>
      </c>
      <c r="T52" s="201"/>
      <c r="U52" s="202"/>
      <c r="V52" s="203" t="str">
        <f t="shared" si="10"/>
        <v/>
      </c>
      <c r="W52" s="433" t="str">
        <f t="shared" si="4"/>
        <v/>
      </c>
      <c r="X52" s="12"/>
      <c r="Y52" s="939" t="s">
        <v>1</v>
      </c>
      <c r="Z52" s="936"/>
      <c r="AA52" s="932"/>
      <c r="AB52" s="934"/>
      <c r="AC52" s="934" t="s">
        <v>0</v>
      </c>
      <c r="AD52" s="936"/>
      <c r="AE52" s="204"/>
      <c r="AF52" s="934"/>
      <c r="AG52" s="934"/>
      <c r="AH52" s="934"/>
      <c r="AI52" s="936"/>
      <c r="AJ52" s="204"/>
      <c r="AK52" s="934" t="s">
        <v>0</v>
      </c>
      <c r="AL52" s="205"/>
      <c r="AM52" s="12"/>
      <c r="AN52" s="206" t="s">
        <v>196</v>
      </c>
      <c r="AO52" s="421"/>
      <c r="AP52" s="441">
        <f t="shared" si="2"/>
        <v>60</v>
      </c>
      <c r="AR52" s="510" t="str">
        <f t="shared" si="8"/>
        <v/>
      </c>
      <c r="AS52" s="207"/>
      <c r="AT52" s="202"/>
      <c r="AU52" s="201"/>
      <c r="AV52" s="202"/>
      <c r="AW52" s="202"/>
      <c r="AX52" s="202"/>
      <c r="AY52" s="208"/>
      <c r="AZ52" s="401" t="str">
        <f t="shared" si="3"/>
        <v/>
      </c>
      <c r="BA52" s="209"/>
      <c r="BB52" s="202"/>
      <c r="BC52" s="203" t="str">
        <f t="shared" si="9"/>
        <v/>
      </c>
      <c r="BD52" s="1"/>
      <c r="BF52" s="6"/>
    </row>
    <row r="53" spans="1:58" s="211" customFormat="1" ht="3.95" customHeight="1" thickBot="1">
      <c r="A53" s="210"/>
      <c r="C53" s="212"/>
      <c r="D53" s="212"/>
      <c r="E53" s="213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39"/>
      <c r="R53" s="39"/>
      <c r="S53" s="39"/>
      <c r="T53" s="39"/>
      <c r="U53" s="39"/>
      <c r="V53" s="215"/>
      <c r="W53" s="39"/>
      <c r="X53" s="39"/>
      <c r="Y53" s="21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216"/>
      <c r="AO53" s="6"/>
      <c r="AP53" s="217"/>
      <c r="AQ53" s="217"/>
      <c r="AS53" s="214"/>
      <c r="AT53" s="214"/>
      <c r="AU53" s="39"/>
      <c r="AV53" s="39"/>
      <c r="AW53" s="39"/>
      <c r="AX53" s="39"/>
      <c r="AY53" s="39"/>
      <c r="AZ53" s="39"/>
      <c r="BB53" s="39"/>
      <c r="BC53" s="39"/>
      <c r="BD53" s="215"/>
      <c r="BE53" s="450"/>
      <c r="BF53" s="5"/>
    </row>
    <row r="54" spans="1:58" s="211" customFormat="1" ht="35.1" customHeight="1" thickBot="1">
      <c r="A54" s="210"/>
      <c r="C54" s="212"/>
      <c r="D54" s="212"/>
      <c r="E54" s="213"/>
      <c r="G54" s="1032" t="s">
        <v>271</v>
      </c>
      <c r="H54" s="1032"/>
      <c r="I54" s="1032"/>
      <c r="J54" s="1032"/>
      <c r="K54" s="1032"/>
      <c r="L54" s="1032"/>
      <c r="M54" s="1032"/>
      <c r="N54" s="1032"/>
      <c r="O54" s="1032"/>
      <c r="P54" s="1032"/>
      <c r="Q54" s="1032"/>
      <c r="R54" s="1032"/>
      <c r="S54" s="39"/>
      <c r="T54" s="1013" t="s">
        <v>188</v>
      </c>
      <c r="U54" s="1014"/>
      <c r="V54" s="1015"/>
      <c r="W54" s="39"/>
      <c r="X54" s="39"/>
      <c r="Y54" s="21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216"/>
      <c r="AO54" s="447"/>
      <c r="AP54" s="448"/>
      <c r="AQ54" s="448"/>
      <c r="AR54" s="1016" t="s">
        <v>72</v>
      </c>
      <c r="AS54" s="1017"/>
      <c r="AT54" s="1017"/>
      <c r="AU54" s="1017"/>
      <c r="AV54" s="1017"/>
      <c r="AW54" s="1017"/>
      <c r="AX54" s="1017"/>
      <c r="AY54" s="1018"/>
      <c r="AZ54" s="376" t="s">
        <v>163</v>
      </c>
      <c r="BA54" s="1013" t="s">
        <v>278</v>
      </c>
      <c r="BB54" s="1014"/>
      <c r="BC54" s="1015"/>
      <c r="BD54" s="210"/>
      <c r="BE54" s="5"/>
    </row>
    <row r="55" spans="1:58" ht="21.95" customHeight="1">
      <c r="A55" s="1"/>
      <c r="C55" s="212"/>
      <c r="D55" s="212"/>
      <c r="E55" s="213"/>
      <c r="G55" s="1032"/>
      <c r="H55" s="1032"/>
      <c r="I55" s="1032"/>
      <c r="J55" s="1032"/>
      <c r="K55" s="1032"/>
      <c r="L55" s="1032"/>
      <c r="M55" s="1032"/>
      <c r="N55" s="1032"/>
      <c r="O55" s="1032"/>
      <c r="P55" s="1032"/>
      <c r="Q55" s="1032"/>
      <c r="R55" s="1032"/>
      <c r="T55" s="218">
        <f>SUM(T7:T52)</f>
        <v>0</v>
      </c>
      <c r="U55" s="219">
        <f>SUM(U7:U52)</f>
        <v>0</v>
      </c>
      <c r="V55" s="220">
        <f>SUM(V7:V52)</f>
        <v>0</v>
      </c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O55" s="447"/>
      <c r="AP55" s="448"/>
      <c r="AQ55" s="448"/>
      <c r="AR55" s="1019">
        <f t="shared" ref="AR55:AX55" si="13">COUNTIF(AR7:AR52,"●")</f>
        <v>0</v>
      </c>
      <c r="AS55" s="1021">
        <f t="shared" si="13"/>
        <v>0</v>
      </c>
      <c r="AT55" s="1023">
        <f t="shared" si="13"/>
        <v>0</v>
      </c>
      <c r="AU55" s="931">
        <f t="shared" si="13"/>
        <v>0</v>
      </c>
      <c r="AV55" s="933">
        <f t="shared" si="13"/>
        <v>0</v>
      </c>
      <c r="AW55" s="933">
        <f t="shared" si="13"/>
        <v>0</v>
      </c>
      <c r="AX55" s="933">
        <f t="shared" si="13"/>
        <v>0</v>
      </c>
      <c r="AY55" s="42">
        <f>COUNTIF(AY7:AY52,"●")</f>
        <v>0</v>
      </c>
      <c r="AZ55" s="1025">
        <f>SUM(AZ7:AZ52)</f>
        <v>0</v>
      </c>
      <c r="BA55" s="221">
        <f>SUM(BA7:BA52)</f>
        <v>0</v>
      </c>
      <c r="BB55" s="222">
        <f>SUM(BB7:BB52)</f>
        <v>0</v>
      </c>
      <c r="BC55" s="223">
        <f>SUM(BC7:BC52)</f>
        <v>0</v>
      </c>
      <c r="BD55" s="1"/>
      <c r="BF55" s="6"/>
    </row>
    <row r="56" spans="1:58" ht="21.95" customHeight="1" thickBot="1">
      <c r="A56" s="1"/>
      <c r="C56" s="212"/>
      <c r="D56" s="212"/>
      <c r="E56" s="213"/>
      <c r="G56" s="1032"/>
      <c r="H56" s="1032"/>
      <c r="I56" s="1032"/>
      <c r="J56" s="1032"/>
      <c r="K56" s="1032"/>
      <c r="L56" s="1032"/>
      <c r="M56" s="1032"/>
      <c r="N56" s="1032"/>
      <c r="O56" s="1032"/>
      <c r="P56" s="1032"/>
      <c r="Q56" s="1032"/>
      <c r="R56" s="1032"/>
      <c r="T56" s="1027">
        <f>T55+U55+V55</f>
        <v>0</v>
      </c>
      <c r="U56" s="1028"/>
      <c r="V56" s="1029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O56" s="447"/>
      <c r="AP56" s="448"/>
      <c r="AQ56" s="448"/>
      <c r="AR56" s="1020"/>
      <c r="AS56" s="1022"/>
      <c r="AT56" s="1024"/>
      <c r="AU56" s="1030">
        <f>SUM(AU55:AY55)</f>
        <v>0</v>
      </c>
      <c r="AV56" s="1030"/>
      <c r="AW56" s="1030"/>
      <c r="AX56" s="1030"/>
      <c r="AY56" s="1031"/>
      <c r="AZ56" s="1026"/>
      <c r="BA56" s="1004">
        <f>BA55+BB55+BC55</f>
        <v>0</v>
      </c>
      <c r="BB56" s="1005"/>
      <c r="BC56" s="1006"/>
      <c r="BD56" s="1"/>
      <c r="BF56" s="6"/>
    </row>
    <row r="57" spans="1:58" ht="11.1" customHeight="1">
      <c r="A57" s="1"/>
      <c r="B57" s="1"/>
      <c r="C57" s="511"/>
      <c r="D57" s="511"/>
      <c r="E57" s="512"/>
      <c r="F57" s="1"/>
      <c r="G57" s="513"/>
      <c r="H57" s="514"/>
      <c r="I57" s="514"/>
      <c r="J57" s="515"/>
      <c r="K57" s="515"/>
      <c r="L57" s="515"/>
      <c r="M57" s="512"/>
      <c r="N57" s="512"/>
      <c r="O57" s="516"/>
      <c r="P57" s="516"/>
      <c r="Q57" s="516"/>
      <c r="R57" s="516"/>
      <c r="S57" s="516"/>
      <c r="T57" s="516"/>
      <c r="U57" s="516"/>
      <c r="V57" s="3"/>
      <c r="W57" s="516"/>
      <c r="X57" s="516"/>
      <c r="Y57" s="516"/>
      <c r="Z57" s="516"/>
      <c r="AA57" s="516"/>
      <c r="AB57" s="516"/>
      <c r="AC57" s="516"/>
      <c r="AD57" s="516"/>
      <c r="AE57" s="516"/>
      <c r="AF57" s="516"/>
      <c r="AG57" s="516"/>
      <c r="AH57" s="516"/>
      <c r="AI57" s="516"/>
      <c r="AJ57" s="516"/>
      <c r="AK57" s="516"/>
      <c r="AL57" s="516"/>
      <c r="AM57" s="516"/>
      <c r="AN57" s="516"/>
      <c r="AO57" s="516"/>
      <c r="AP57" s="516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492"/>
    </row>
    <row r="58" spans="1:58" s="5" customFormat="1" ht="15" customHeight="1">
      <c r="B58" s="1007">
        <v>4</v>
      </c>
      <c r="C58" s="1008"/>
      <c r="D58" s="8">
        <v>7</v>
      </c>
      <c r="E58" s="8">
        <v>5</v>
      </c>
      <c r="F58" s="8"/>
      <c r="G58" s="8">
        <v>30</v>
      </c>
      <c r="H58" s="1007">
        <v>5</v>
      </c>
      <c r="I58" s="1009"/>
      <c r="J58" s="1009"/>
      <c r="K58" s="1009"/>
      <c r="L58" s="1008"/>
      <c r="M58" s="1007">
        <v>8</v>
      </c>
      <c r="N58" s="1009"/>
      <c r="O58" s="1009"/>
      <c r="P58" s="1009"/>
      <c r="Q58" s="1009"/>
      <c r="R58" s="1009"/>
      <c r="S58" s="1009"/>
      <c r="T58" s="1009"/>
      <c r="U58" s="1009"/>
      <c r="V58" s="1008"/>
      <c r="W58" s="8">
        <v>7</v>
      </c>
      <c r="X58" s="8">
        <v>2</v>
      </c>
      <c r="Y58" s="1007">
        <v>5</v>
      </c>
      <c r="Z58" s="1009"/>
      <c r="AA58" s="1009"/>
      <c r="AB58" s="1009"/>
      <c r="AC58" s="1009"/>
      <c r="AD58" s="1009"/>
      <c r="AE58" s="1009"/>
      <c r="AF58" s="1009"/>
      <c r="AG58" s="1009"/>
      <c r="AH58" s="1009"/>
      <c r="AI58" s="1009"/>
      <c r="AJ58" s="1009"/>
      <c r="AK58" s="1009"/>
      <c r="AL58" s="1009"/>
      <c r="AM58" s="1008"/>
      <c r="AN58" s="8"/>
      <c r="AO58" s="1007">
        <v>10</v>
      </c>
      <c r="AP58" s="1009"/>
      <c r="AQ58" s="1008"/>
      <c r="AR58" s="8"/>
      <c r="AS58" s="1010">
        <v>5</v>
      </c>
      <c r="AT58" s="1011"/>
      <c r="AU58" s="1011"/>
      <c r="AV58" s="1011"/>
      <c r="AW58" s="1011"/>
      <c r="AX58" s="1011"/>
      <c r="AY58" s="1011"/>
      <c r="AZ58" s="1012"/>
      <c r="BA58" s="1007">
        <v>10</v>
      </c>
      <c r="BB58" s="1009"/>
      <c r="BC58" s="1009"/>
      <c r="BD58" s="1008"/>
      <c r="BE58" s="492"/>
    </row>
    <row r="59" spans="1:58" ht="15" customHeight="1">
      <c r="G59" s="6"/>
    </row>
    <row r="60" spans="1:58" ht="15" customHeight="1">
      <c r="G60" s="6"/>
    </row>
    <row r="61" spans="1:58" ht="15" customHeight="1">
      <c r="G61" s="6"/>
    </row>
    <row r="62" spans="1:58" ht="15" customHeight="1">
      <c r="G62" s="6"/>
    </row>
    <row r="63" spans="1:58" ht="15" customHeight="1">
      <c r="G63" s="6"/>
      <c r="V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BE63" s="6"/>
      <c r="BF63" s="6"/>
    </row>
    <row r="64" spans="1:58" ht="15" customHeight="1">
      <c r="G64" s="6"/>
      <c r="V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BE64" s="6"/>
      <c r="BF64" s="6"/>
    </row>
    <row r="65" spans="3:58" ht="15" customHeight="1">
      <c r="G65" s="6"/>
      <c r="V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BE65" s="6"/>
      <c r="BF65" s="6"/>
    </row>
    <row r="66" spans="3:58" ht="15" customHeight="1">
      <c r="G66" s="6"/>
      <c r="V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BE66" s="6"/>
      <c r="BF66" s="6"/>
    </row>
    <row r="67" spans="3:58" ht="15" customHeight="1">
      <c r="G67" s="6"/>
      <c r="V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BE67" s="6"/>
      <c r="BF67" s="6"/>
    </row>
    <row r="68" spans="3:58" ht="15" customHeight="1">
      <c r="G68" s="6"/>
      <c r="V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BE68" s="6"/>
      <c r="BF68" s="6"/>
    </row>
    <row r="69" spans="3:58" ht="15" customHeight="1">
      <c r="G69" s="6"/>
      <c r="V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BE69" s="6"/>
      <c r="BF69" s="6"/>
    </row>
    <row r="70" spans="3:58" ht="15" customHeight="1">
      <c r="G70" s="6"/>
      <c r="V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BE70" s="6"/>
      <c r="BF70" s="6"/>
    </row>
    <row r="71" spans="3:58" ht="15" customHeight="1">
      <c r="C71" s="211"/>
      <c r="D71" s="211"/>
      <c r="E71" s="213"/>
      <c r="G71" s="225"/>
      <c r="H71" s="213"/>
      <c r="I71" s="213"/>
      <c r="J71" s="213"/>
      <c r="K71" s="213"/>
      <c r="L71" s="213"/>
      <c r="M71" s="213"/>
      <c r="N71" s="213"/>
      <c r="V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BE71" s="6"/>
      <c r="BF71" s="6"/>
    </row>
    <row r="72" spans="3:58" ht="15" customHeight="1">
      <c r="G72" s="6"/>
      <c r="V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BE72" s="6"/>
      <c r="BF72" s="6"/>
    </row>
    <row r="73" spans="3:58" ht="15" customHeight="1">
      <c r="G73" s="6"/>
      <c r="V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BE73" s="6"/>
      <c r="BF73" s="6"/>
    </row>
    <row r="74" spans="3:58" ht="15" customHeight="1">
      <c r="G74" s="6"/>
      <c r="V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BE74" s="6"/>
      <c r="BF74" s="6"/>
    </row>
    <row r="75" spans="3:58" ht="15" customHeight="1">
      <c r="G75" s="6"/>
      <c r="V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BE75" s="6"/>
      <c r="BF75" s="6"/>
    </row>
    <row r="76" spans="3:58" ht="15" customHeight="1">
      <c r="G76" s="6"/>
      <c r="V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BE76" s="6"/>
      <c r="BF76" s="6"/>
    </row>
    <row r="77" spans="3:58" ht="15" customHeight="1">
      <c r="G77" s="6"/>
      <c r="V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BE77" s="6"/>
      <c r="BF77" s="6"/>
    </row>
    <row r="78" spans="3:58">
      <c r="G78" s="6"/>
      <c r="V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BE78" s="6"/>
      <c r="BF78" s="6"/>
    </row>
    <row r="79" spans="3:58">
      <c r="G79" s="6"/>
      <c r="V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BE79" s="6"/>
      <c r="BF79" s="6"/>
    </row>
  </sheetData>
  <mergeCells count="148">
    <mergeCell ref="B1:C1"/>
    <mergeCell ref="D1:E1"/>
    <mergeCell ref="G1:L1"/>
    <mergeCell ref="P1:W1"/>
    <mergeCell ref="Y1:BE1"/>
    <mergeCell ref="B3:P3"/>
    <mergeCell ref="Q3:W3"/>
    <mergeCell ref="AO4:AP4"/>
    <mergeCell ref="AR4:AY4"/>
    <mergeCell ref="BA4:BC4"/>
    <mergeCell ref="AN4:AN6"/>
    <mergeCell ref="BA6:BC6"/>
    <mergeCell ref="AO5:AO6"/>
    <mergeCell ref="AP5:AP6"/>
    <mergeCell ref="AR5:AR6"/>
    <mergeCell ref="AS5:AT5"/>
    <mergeCell ref="AU5:AY5"/>
    <mergeCell ref="AZ5:AZ6"/>
    <mergeCell ref="B4:C6"/>
    <mergeCell ref="D4:E6"/>
    <mergeCell ref="G4:G6"/>
    <mergeCell ref="H4:H6"/>
    <mergeCell ref="I5:J5"/>
    <mergeCell ref="K5:L5"/>
    <mergeCell ref="S5:S6"/>
    <mergeCell ref="Y5:Z5"/>
    <mergeCell ref="AA5:AD5"/>
    <mergeCell ref="AE5:AI5"/>
    <mergeCell ref="AJ5:AL5"/>
    <mergeCell ref="N4:N5"/>
    <mergeCell ref="O4:O6"/>
    <mergeCell ref="P4:V4"/>
    <mergeCell ref="W4:W6"/>
    <mergeCell ref="Y4:AL4"/>
    <mergeCell ref="P6:R6"/>
    <mergeCell ref="T6:V6"/>
    <mergeCell ref="I4:L4"/>
    <mergeCell ref="M4:M5"/>
    <mergeCell ref="B7:C16"/>
    <mergeCell ref="D7:E10"/>
    <mergeCell ref="I7:J7"/>
    <mergeCell ref="K7:L7"/>
    <mergeCell ref="I8:J8"/>
    <mergeCell ref="K8:L8"/>
    <mergeCell ref="I9:J9"/>
    <mergeCell ref="K9:L9"/>
    <mergeCell ref="I10:J10"/>
    <mergeCell ref="K14:L14"/>
    <mergeCell ref="I15:J15"/>
    <mergeCell ref="K15:L15"/>
    <mergeCell ref="I16:J16"/>
    <mergeCell ref="K16:L16"/>
    <mergeCell ref="B17:C36"/>
    <mergeCell ref="D17:E33"/>
    <mergeCell ref="I17:J17"/>
    <mergeCell ref="K17:L17"/>
    <mergeCell ref="I18:J18"/>
    <mergeCell ref="D11:D16"/>
    <mergeCell ref="E11:E12"/>
    <mergeCell ref="I11:J11"/>
    <mergeCell ref="K11:L11"/>
    <mergeCell ref="I12:J12"/>
    <mergeCell ref="K12:L12"/>
    <mergeCell ref="E13:E16"/>
    <mergeCell ref="I13:J13"/>
    <mergeCell ref="K13:L13"/>
    <mergeCell ref="I14:J14"/>
    <mergeCell ref="I22:J22"/>
    <mergeCell ref="K22:L22"/>
    <mergeCell ref="K23:L23"/>
    <mergeCell ref="I24:J24"/>
    <mergeCell ref="I25:J25"/>
    <mergeCell ref="K25:L25"/>
    <mergeCell ref="K18:L18"/>
    <mergeCell ref="I19:J19"/>
    <mergeCell ref="K19:L19"/>
    <mergeCell ref="D34:E36"/>
    <mergeCell ref="I34:J34"/>
    <mergeCell ref="I26:J26"/>
    <mergeCell ref="K26:L26"/>
    <mergeCell ref="I27:J27"/>
    <mergeCell ref="K27:L27"/>
    <mergeCell ref="I28:J28"/>
    <mergeCell ref="I29:J29"/>
    <mergeCell ref="K29:L29"/>
    <mergeCell ref="K34:L34"/>
    <mergeCell ref="I35:J35"/>
    <mergeCell ref="K35:L35"/>
    <mergeCell ref="I36:J36"/>
    <mergeCell ref="K36:L36"/>
    <mergeCell ref="I37:J37"/>
    <mergeCell ref="K37:L37"/>
    <mergeCell ref="I38:J38"/>
    <mergeCell ref="I20:J20"/>
    <mergeCell ref="K20:L20"/>
    <mergeCell ref="I21:J21"/>
    <mergeCell ref="K21:L21"/>
    <mergeCell ref="I30:J30"/>
    <mergeCell ref="I31:J31"/>
    <mergeCell ref="I32:J32"/>
    <mergeCell ref="I33:J33"/>
    <mergeCell ref="K42:L42"/>
    <mergeCell ref="D43:E44"/>
    <mergeCell ref="I43:J43"/>
    <mergeCell ref="K43:L43"/>
    <mergeCell ref="K44:L44"/>
    <mergeCell ref="B45:C52"/>
    <mergeCell ref="D45:E50"/>
    <mergeCell ref="I45:J45"/>
    <mergeCell ref="K45:L45"/>
    <mergeCell ref="I46:J46"/>
    <mergeCell ref="B37:C44"/>
    <mergeCell ref="D37:E42"/>
    <mergeCell ref="K50:L50"/>
    <mergeCell ref="D51:E52"/>
    <mergeCell ref="I51:J51"/>
    <mergeCell ref="K51:L51"/>
    <mergeCell ref="K52:L52"/>
    <mergeCell ref="K38:L38"/>
    <mergeCell ref="I39:J39"/>
    <mergeCell ref="K39:L39"/>
    <mergeCell ref="I40:J40"/>
    <mergeCell ref="I41:J41"/>
    <mergeCell ref="K41:L41"/>
    <mergeCell ref="K46:L46"/>
    <mergeCell ref="I47:J47"/>
    <mergeCell ref="I48:J48"/>
    <mergeCell ref="K48:L48"/>
    <mergeCell ref="I49:J49"/>
    <mergeCell ref="K49:L49"/>
    <mergeCell ref="BA56:BC56"/>
    <mergeCell ref="B58:C58"/>
    <mergeCell ref="H58:L58"/>
    <mergeCell ref="M58:V58"/>
    <mergeCell ref="Y58:AM58"/>
    <mergeCell ref="AO58:AQ58"/>
    <mergeCell ref="AS58:AZ58"/>
    <mergeCell ref="BA58:BD58"/>
    <mergeCell ref="T54:V54"/>
    <mergeCell ref="AR54:AY54"/>
    <mergeCell ref="BA54:BC54"/>
    <mergeCell ref="AR55:AR56"/>
    <mergeCell ref="AS55:AS56"/>
    <mergeCell ref="AT55:AT56"/>
    <mergeCell ref="AZ55:AZ56"/>
    <mergeCell ref="T56:V56"/>
    <mergeCell ref="AU56:AY56"/>
    <mergeCell ref="G54:R56"/>
  </mergeCells>
  <phoneticPr fontId="3"/>
  <conditionalFormatting sqref="AO34:AO52 AO7:AO29">
    <cfRule type="cellIs" dxfId="9" priority="2" stopIfTrue="1" operator="notBetween">
      <formula>100</formula>
      <formula>0</formula>
    </cfRule>
  </conditionalFormatting>
  <conditionalFormatting sqref="AO30:AO33">
    <cfRule type="cellIs" dxfId="8" priority="1" stopIfTrue="1" operator="notBetween">
      <formula>100</formula>
      <formula>0</formula>
    </cfRule>
  </conditionalFormatting>
  <pageMargins left="0.7" right="0.7" top="0.75" bottom="0.75" header="0.3" footer="0.3"/>
  <pageSetup paperSize="9" scale="74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81"/>
  <sheetViews>
    <sheetView showGridLines="0" view="pageBreakPreview" topLeftCell="A26" zoomScale="70" zoomScaleNormal="100" zoomScaleSheetLayoutView="70" workbookViewId="0">
      <selection activeCell="M44" sqref="M44"/>
    </sheetView>
  </sheetViews>
  <sheetFormatPr defaultColWidth="8.625" defaultRowHeight="12"/>
  <cols>
    <col min="1" max="1" width="1.875" style="590" customWidth="1"/>
    <col min="2" max="3" width="2.875" style="590" customWidth="1"/>
    <col min="4" max="4" width="3.5" style="590" customWidth="1"/>
    <col min="5" max="5" width="4.875" style="590" customWidth="1"/>
    <col min="6" max="6" width="0.625" style="590" customWidth="1"/>
    <col min="7" max="7" width="21.875" style="593" customWidth="1"/>
    <col min="8" max="12" width="3.625" style="590" customWidth="1"/>
    <col min="13" max="18" width="5.875" style="590" customWidth="1"/>
    <col min="19" max="19" width="7.375" style="590" customWidth="1"/>
    <col min="20" max="21" width="5.875" style="590" customWidth="1"/>
    <col min="22" max="22" width="5.875" style="592" customWidth="1"/>
    <col min="23" max="23" width="5.125" style="590" customWidth="1"/>
    <col min="24" max="24" width="1.5" style="590" customWidth="1"/>
    <col min="25" max="39" width="3.625" style="591" customWidth="1"/>
    <col min="40" max="40" width="6.125" style="590" customWidth="1"/>
    <col min="41" max="43" width="7.375" style="590" customWidth="1"/>
    <col min="44" max="52" width="3.625" style="590" customWidth="1"/>
    <col min="53" max="53" width="5" style="590" customWidth="1"/>
    <col min="54" max="57" width="7.375" style="590" customWidth="1"/>
    <col min="58" max="58" width="6.125" style="591" customWidth="1"/>
    <col min="59" max="59" width="1.875" style="591" customWidth="1"/>
    <col min="60" max="16384" width="8.625" style="590"/>
  </cols>
  <sheetData>
    <row r="1" spans="1:59" ht="35.1" customHeight="1">
      <c r="B1" s="1314" t="s">
        <v>170</v>
      </c>
      <c r="C1" s="1315"/>
      <c r="D1" s="1140"/>
      <c r="E1" s="1141"/>
      <c r="F1" s="916"/>
      <c r="G1" s="1142" t="s">
        <v>169</v>
      </c>
      <c r="H1" s="1143"/>
      <c r="I1" s="1143"/>
      <c r="J1" s="1143"/>
      <c r="K1" s="1143"/>
      <c r="L1" s="1144"/>
      <c r="M1" s="994"/>
      <c r="N1" s="994"/>
      <c r="O1" s="994"/>
      <c r="P1" s="1316" t="s">
        <v>243</v>
      </c>
      <c r="Q1" s="1316"/>
      <c r="R1" s="1316"/>
      <c r="S1" s="1316"/>
      <c r="T1" s="1316"/>
      <c r="U1" s="1316"/>
      <c r="V1" s="1316"/>
      <c r="W1" s="1316"/>
      <c r="X1" s="914"/>
      <c r="Y1" s="1317" t="s">
        <v>214</v>
      </c>
      <c r="Z1" s="1317"/>
      <c r="AA1" s="1317"/>
      <c r="AB1" s="1317"/>
      <c r="AC1" s="1317"/>
      <c r="AD1" s="1317"/>
      <c r="AE1" s="1317"/>
      <c r="AF1" s="1317"/>
      <c r="AG1" s="1317"/>
      <c r="AH1" s="1317"/>
      <c r="AI1" s="1317"/>
      <c r="AJ1" s="1317"/>
      <c r="AK1" s="1317"/>
      <c r="AL1" s="1317"/>
      <c r="AM1" s="1317"/>
      <c r="AN1" s="1317"/>
      <c r="AO1" s="1317"/>
      <c r="AP1" s="1317"/>
      <c r="AQ1" s="1317"/>
      <c r="AR1" s="1317"/>
      <c r="AS1" s="1317"/>
      <c r="AT1" s="1317"/>
      <c r="AU1" s="1317"/>
      <c r="AV1" s="1317"/>
      <c r="AW1" s="1317"/>
      <c r="AX1" s="1317"/>
      <c r="AY1" s="1317"/>
      <c r="AZ1" s="1317"/>
      <c r="BA1" s="1317"/>
      <c r="BB1" s="1317"/>
      <c r="BC1" s="1317"/>
      <c r="BD1" s="1317"/>
      <c r="BE1" s="1317"/>
      <c r="BF1" s="1317"/>
    </row>
    <row r="2" spans="1:59" ht="11.1" customHeight="1">
      <c r="A2" s="598"/>
      <c r="B2" s="598"/>
      <c r="C2" s="598"/>
      <c r="D2" s="598"/>
      <c r="E2" s="598"/>
      <c r="F2" s="598"/>
      <c r="G2" s="913"/>
      <c r="H2" s="598"/>
      <c r="I2" s="598"/>
      <c r="J2" s="598"/>
      <c r="K2" s="598"/>
      <c r="L2" s="598"/>
      <c r="M2" s="598"/>
      <c r="N2" s="598"/>
      <c r="O2" s="598"/>
      <c r="P2" s="598"/>
      <c r="Q2" s="598"/>
      <c r="R2" s="598"/>
      <c r="S2" s="598"/>
      <c r="T2" s="598"/>
      <c r="U2" s="598"/>
      <c r="V2" s="600"/>
      <c r="W2" s="598"/>
      <c r="X2" s="598"/>
      <c r="Y2" s="912"/>
      <c r="Z2" s="912"/>
      <c r="AA2" s="912"/>
      <c r="AB2" s="912"/>
      <c r="AC2" s="912"/>
      <c r="AD2" s="912"/>
      <c r="AE2" s="912"/>
      <c r="AF2" s="912"/>
      <c r="AG2" s="912"/>
      <c r="AH2" s="912"/>
      <c r="AI2" s="912"/>
      <c r="AJ2" s="912"/>
      <c r="AK2" s="912"/>
      <c r="AL2" s="912"/>
      <c r="AM2" s="912"/>
      <c r="AN2" s="598"/>
      <c r="AO2" s="598"/>
      <c r="AP2" s="598"/>
      <c r="AQ2" s="598"/>
      <c r="AR2" s="598"/>
      <c r="AS2" s="598"/>
      <c r="AT2" s="598"/>
      <c r="AU2" s="598"/>
      <c r="AV2" s="598"/>
      <c r="AW2" s="598"/>
      <c r="AX2" s="598"/>
      <c r="AY2" s="598"/>
      <c r="AZ2" s="598"/>
      <c r="BA2" s="598"/>
      <c r="BB2" s="598"/>
      <c r="BC2" s="598"/>
      <c r="BD2" s="598"/>
      <c r="BE2" s="598"/>
    </row>
    <row r="3" spans="1:59" ht="33" customHeight="1" thickBot="1">
      <c r="A3" s="598">
        <v>0</v>
      </c>
      <c r="B3" s="1318" t="s">
        <v>258</v>
      </c>
      <c r="C3" s="1318"/>
      <c r="D3" s="1318"/>
      <c r="E3" s="1318"/>
      <c r="F3" s="1318"/>
      <c r="G3" s="1318"/>
      <c r="H3" s="1318"/>
      <c r="I3" s="1318"/>
      <c r="J3" s="1318"/>
      <c r="K3" s="1318"/>
      <c r="L3" s="1318"/>
      <c r="M3" s="1318"/>
      <c r="N3" s="1318"/>
      <c r="O3" s="1318"/>
      <c r="P3" s="1318"/>
      <c r="Q3" s="1319" t="s">
        <v>274</v>
      </c>
      <c r="R3" s="1319"/>
      <c r="S3" s="1319"/>
      <c r="T3" s="1319"/>
      <c r="U3" s="1319"/>
      <c r="V3" s="1319"/>
      <c r="W3" s="1319"/>
      <c r="X3" s="911"/>
      <c r="Y3" s="596"/>
      <c r="Z3" s="596"/>
      <c r="AA3" s="596"/>
      <c r="AB3" s="596"/>
      <c r="AC3" s="596"/>
      <c r="AD3" s="596"/>
      <c r="AE3" s="596"/>
      <c r="AF3" s="596"/>
      <c r="AG3" s="596"/>
      <c r="AH3" s="596"/>
      <c r="AI3" s="596"/>
      <c r="AJ3" s="596"/>
      <c r="AK3" s="596"/>
      <c r="AL3" s="596"/>
      <c r="AM3" s="596"/>
      <c r="AO3" s="911"/>
      <c r="AP3" s="911"/>
      <c r="BB3" s="911"/>
      <c r="BE3" s="598"/>
      <c r="BF3" s="616"/>
    </row>
    <row r="4" spans="1:59" ht="35.1" customHeight="1">
      <c r="A4" s="598"/>
      <c r="B4" s="1338" t="s">
        <v>83</v>
      </c>
      <c r="C4" s="1339"/>
      <c r="D4" s="1344" t="s">
        <v>84</v>
      </c>
      <c r="E4" s="1345"/>
      <c r="G4" s="1350" t="s">
        <v>212</v>
      </c>
      <c r="H4" s="1270" t="s">
        <v>213</v>
      </c>
      <c r="I4" s="1267" t="s">
        <v>142</v>
      </c>
      <c r="J4" s="1268"/>
      <c r="K4" s="1268"/>
      <c r="L4" s="1269"/>
      <c r="M4" s="1270" t="s">
        <v>39</v>
      </c>
      <c r="N4" s="1300" t="s">
        <v>40</v>
      </c>
      <c r="O4" s="1302" t="s">
        <v>171</v>
      </c>
      <c r="P4" s="1305" t="s">
        <v>95</v>
      </c>
      <c r="Q4" s="1306"/>
      <c r="R4" s="1306"/>
      <c r="S4" s="1306"/>
      <c r="T4" s="1306"/>
      <c r="U4" s="1306"/>
      <c r="V4" s="1307"/>
      <c r="W4" s="1302" t="s">
        <v>215</v>
      </c>
      <c r="X4" s="898"/>
      <c r="Y4" s="1308" t="s">
        <v>216</v>
      </c>
      <c r="Z4" s="1131"/>
      <c r="AA4" s="1131"/>
      <c r="AB4" s="1131"/>
      <c r="AC4" s="1131"/>
      <c r="AD4" s="1131"/>
      <c r="AE4" s="1131"/>
      <c r="AF4" s="1131"/>
      <c r="AG4" s="1131"/>
      <c r="AH4" s="1131"/>
      <c r="AI4" s="1131"/>
      <c r="AJ4" s="1131"/>
      <c r="AK4" s="1131"/>
      <c r="AL4" s="1132"/>
      <c r="AM4" s="630"/>
      <c r="AN4" s="1324" t="s">
        <v>150</v>
      </c>
      <c r="AO4" s="1320" t="s">
        <v>172</v>
      </c>
      <c r="AP4" s="1321"/>
      <c r="AR4" s="1322" t="s">
        <v>26</v>
      </c>
      <c r="AS4" s="1268"/>
      <c r="AT4" s="1268"/>
      <c r="AU4" s="1268"/>
      <c r="AV4" s="1268"/>
      <c r="AW4" s="1268"/>
      <c r="AX4" s="1268"/>
      <c r="AY4" s="1268"/>
      <c r="AZ4" s="1323"/>
      <c r="BA4" s="993"/>
      <c r="BB4" s="1322" t="s">
        <v>65</v>
      </c>
      <c r="BC4" s="1268"/>
      <c r="BD4" s="1323"/>
      <c r="BE4" s="598"/>
      <c r="BG4" s="590"/>
    </row>
    <row r="5" spans="1:59" ht="174" customHeight="1">
      <c r="A5" s="598"/>
      <c r="B5" s="1340"/>
      <c r="C5" s="1341"/>
      <c r="D5" s="1346"/>
      <c r="E5" s="1347"/>
      <c r="G5" s="1351"/>
      <c r="H5" s="1353"/>
      <c r="I5" s="1297" t="s">
        <v>184</v>
      </c>
      <c r="J5" s="1355"/>
      <c r="K5" s="1297" t="s">
        <v>19</v>
      </c>
      <c r="L5" s="1355"/>
      <c r="M5" s="1271"/>
      <c r="N5" s="1301"/>
      <c r="O5" s="1303"/>
      <c r="P5" s="909" t="s">
        <v>125</v>
      </c>
      <c r="Q5" s="908" t="s">
        <v>173</v>
      </c>
      <c r="R5" s="907" t="s">
        <v>41</v>
      </c>
      <c r="S5" s="1291" t="s">
        <v>150</v>
      </c>
      <c r="T5" s="906" t="s">
        <v>66</v>
      </c>
      <c r="U5" s="903" t="s">
        <v>127</v>
      </c>
      <c r="V5" s="902" t="s">
        <v>128</v>
      </c>
      <c r="W5" s="1303"/>
      <c r="X5" s="898"/>
      <c r="Y5" s="1293" t="s">
        <v>200</v>
      </c>
      <c r="Z5" s="1294"/>
      <c r="AA5" s="1295" t="s">
        <v>82</v>
      </c>
      <c r="AB5" s="1296"/>
      <c r="AC5" s="1296"/>
      <c r="AD5" s="1294"/>
      <c r="AE5" s="1295" t="s">
        <v>134</v>
      </c>
      <c r="AF5" s="1117"/>
      <c r="AG5" s="1117"/>
      <c r="AH5" s="1117"/>
      <c r="AI5" s="1118"/>
      <c r="AJ5" s="1297" t="s">
        <v>67</v>
      </c>
      <c r="AK5" s="1298"/>
      <c r="AL5" s="1299"/>
      <c r="AM5" s="905"/>
      <c r="AN5" s="1325"/>
      <c r="AO5" s="1328" t="s">
        <v>37</v>
      </c>
      <c r="AP5" s="1330" t="s">
        <v>38</v>
      </c>
      <c r="AR5" s="1332" t="s">
        <v>130</v>
      </c>
      <c r="AS5" s="1297" t="s">
        <v>12</v>
      </c>
      <c r="AT5" s="1298"/>
      <c r="AU5" s="1298"/>
      <c r="AV5" s="1334" t="s">
        <v>59</v>
      </c>
      <c r="AW5" s="1334"/>
      <c r="AX5" s="1334"/>
      <c r="AY5" s="1334"/>
      <c r="AZ5" s="1335"/>
      <c r="BA5" s="1336" t="s">
        <v>160</v>
      </c>
      <c r="BB5" s="904" t="s">
        <v>66</v>
      </c>
      <c r="BC5" s="903" t="s">
        <v>127</v>
      </c>
      <c r="BD5" s="902" t="s">
        <v>128</v>
      </c>
      <c r="BE5" s="598"/>
      <c r="BG5" s="590"/>
    </row>
    <row r="6" spans="1:59" ht="35.1" customHeight="1" thickBot="1">
      <c r="A6" s="598"/>
      <c r="B6" s="1342"/>
      <c r="C6" s="1343"/>
      <c r="D6" s="1348"/>
      <c r="E6" s="1349"/>
      <c r="G6" s="1352"/>
      <c r="H6" s="1354"/>
      <c r="I6" s="901" t="s">
        <v>145</v>
      </c>
      <c r="J6" s="900" t="s">
        <v>97</v>
      </c>
      <c r="K6" s="901" t="s">
        <v>145</v>
      </c>
      <c r="L6" s="900" t="s">
        <v>97</v>
      </c>
      <c r="M6" s="899" t="s">
        <v>164</v>
      </c>
      <c r="N6" s="899" t="s">
        <v>164</v>
      </c>
      <c r="O6" s="1304"/>
      <c r="P6" s="1309" t="s">
        <v>42</v>
      </c>
      <c r="Q6" s="1310"/>
      <c r="R6" s="1310"/>
      <c r="S6" s="1292"/>
      <c r="T6" s="1311" t="s">
        <v>64</v>
      </c>
      <c r="U6" s="1312"/>
      <c r="V6" s="1313"/>
      <c r="W6" s="1304"/>
      <c r="X6" s="898"/>
      <c r="Y6" s="897" t="s">
        <v>203</v>
      </c>
      <c r="Z6" s="896" t="s">
        <v>204</v>
      </c>
      <c r="AA6" s="895" t="s">
        <v>205</v>
      </c>
      <c r="AB6" s="894" t="s">
        <v>85</v>
      </c>
      <c r="AC6" s="894" t="s">
        <v>86</v>
      </c>
      <c r="AD6" s="896" t="s">
        <v>87</v>
      </c>
      <c r="AE6" s="895" t="s">
        <v>88</v>
      </c>
      <c r="AF6" s="894" t="s">
        <v>217</v>
      </c>
      <c r="AG6" s="894" t="s">
        <v>218</v>
      </c>
      <c r="AH6" s="894" t="s">
        <v>219</v>
      </c>
      <c r="AI6" s="896" t="s">
        <v>220</v>
      </c>
      <c r="AJ6" s="895" t="s">
        <v>89</v>
      </c>
      <c r="AK6" s="894" t="s">
        <v>90</v>
      </c>
      <c r="AL6" s="893" t="s">
        <v>91</v>
      </c>
      <c r="AM6" s="630"/>
      <c r="AN6" s="1326"/>
      <c r="AO6" s="1329"/>
      <c r="AP6" s="1331"/>
      <c r="AR6" s="1333"/>
      <c r="AS6" s="892" t="s">
        <v>92</v>
      </c>
      <c r="AT6" s="889" t="s">
        <v>93</v>
      </c>
      <c r="AU6" s="891" t="s">
        <v>98</v>
      </c>
      <c r="AV6" s="890" t="s">
        <v>99</v>
      </c>
      <c r="AW6" s="889" t="s">
        <v>100</v>
      </c>
      <c r="AX6" s="889" t="s">
        <v>101</v>
      </c>
      <c r="AY6" s="889" t="s">
        <v>102</v>
      </c>
      <c r="AZ6" s="888" t="s">
        <v>103</v>
      </c>
      <c r="BA6" s="1337"/>
      <c r="BB6" s="1309" t="s">
        <v>187</v>
      </c>
      <c r="BC6" s="1310"/>
      <c r="BD6" s="1327"/>
      <c r="BE6" s="598"/>
      <c r="BG6" s="590"/>
    </row>
    <row r="7" spans="1:59" ht="15" customHeight="1">
      <c r="A7" s="598"/>
      <c r="B7" s="1272" t="s">
        <v>207</v>
      </c>
      <c r="C7" s="1273"/>
      <c r="D7" s="1278" t="s">
        <v>229</v>
      </c>
      <c r="E7" s="1279"/>
      <c r="G7" s="866" t="s">
        <v>208</v>
      </c>
      <c r="H7" s="887">
        <f t="shared" ref="H7:H54" si="0">SUM(I7:L7)</f>
        <v>2</v>
      </c>
      <c r="I7" s="1282">
        <v>2</v>
      </c>
      <c r="J7" s="1283"/>
      <c r="K7" s="1282"/>
      <c r="L7" s="1283"/>
      <c r="M7" s="979">
        <f t="shared" ref="M7:M29" si="1">H7*30</f>
        <v>60</v>
      </c>
      <c r="N7" s="671">
        <f t="shared" ref="N7:N54" si="2">M7*45/60</f>
        <v>45</v>
      </c>
      <c r="O7" s="670" t="s">
        <v>199</v>
      </c>
      <c r="P7" s="886" t="s">
        <v>104</v>
      </c>
      <c r="Q7" s="885"/>
      <c r="R7" s="884"/>
      <c r="S7" s="666" t="s">
        <v>196</v>
      </c>
      <c r="T7" s="883" t="str">
        <f t="shared" ref="T7:T18" si="3">IF($W7="○",$N7,"")</f>
        <v/>
      </c>
      <c r="U7" s="878"/>
      <c r="V7" s="877"/>
      <c r="W7" s="862" t="str">
        <f t="shared" ref="W7:W54" si="4">IF($AO7&gt;=60,"○","")</f>
        <v/>
      </c>
      <c r="X7" s="592"/>
      <c r="Y7" s="882"/>
      <c r="Z7" s="977"/>
      <c r="AA7" s="880"/>
      <c r="AB7" s="975"/>
      <c r="AC7" s="975"/>
      <c r="AD7" s="977"/>
      <c r="AE7" s="880" t="s">
        <v>196</v>
      </c>
      <c r="AF7" s="975"/>
      <c r="AG7" s="975"/>
      <c r="AH7" s="975"/>
      <c r="AI7" s="977" t="s">
        <v>0</v>
      </c>
      <c r="AJ7" s="880"/>
      <c r="AK7" s="975"/>
      <c r="AL7" s="611"/>
      <c r="AM7" s="630"/>
      <c r="AN7" s="658" t="s">
        <v>196</v>
      </c>
      <c r="AO7" s="409"/>
      <c r="AP7" s="435">
        <f t="shared" ref="AP7:AP54" si="5">M7</f>
        <v>60</v>
      </c>
      <c r="AR7" s="656" t="str">
        <f>IF(ISNUMBER($AO7),IF(AND($AO7&gt;=60,$AO7&lt;=100),"●",""),"")</f>
        <v/>
      </c>
      <c r="AS7" s="655"/>
      <c r="AT7" s="649"/>
      <c r="AU7" s="816"/>
      <c r="AV7" s="653"/>
      <c r="AW7" s="649"/>
      <c r="AX7" s="649"/>
      <c r="AY7" s="649"/>
      <c r="AZ7" s="652"/>
      <c r="BA7" s="979" t="str">
        <f t="shared" ref="BA7:BA54" si="6">IF(ISNUMBER($AO7),IF(AND($AO7&gt;=60,$AO7&lt;=100),$H7,""),"")</f>
        <v/>
      </c>
      <c r="BB7" s="879" t="str">
        <f t="shared" ref="BB7:BB18" si="7">IF(ISNUMBER($AO7),IF(AND($AO7&gt;=60,$AO7&lt;=100),$AP7*45/60,""),"")</f>
        <v/>
      </c>
      <c r="BC7" s="878"/>
      <c r="BD7" s="877"/>
      <c r="BE7" s="598"/>
      <c r="BF7" s="733"/>
      <c r="BG7" s="590"/>
    </row>
    <row r="8" spans="1:59" ht="15" customHeight="1">
      <c r="A8" s="598"/>
      <c r="B8" s="1274"/>
      <c r="C8" s="1275"/>
      <c r="D8" s="1280"/>
      <c r="E8" s="1281"/>
      <c r="G8" s="861" t="s">
        <v>68</v>
      </c>
      <c r="H8" s="991">
        <f t="shared" si="0"/>
        <v>2</v>
      </c>
      <c r="I8" s="1252">
        <v>2</v>
      </c>
      <c r="J8" s="1253"/>
      <c r="K8" s="1252"/>
      <c r="L8" s="1253"/>
      <c r="M8" s="980">
        <f t="shared" si="1"/>
        <v>60</v>
      </c>
      <c r="N8" s="724">
        <f t="shared" si="2"/>
        <v>45</v>
      </c>
      <c r="O8" s="723" t="s">
        <v>199</v>
      </c>
      <c r="P8" s="722" t="s">
        <v>196</v>
      </c>
      <c r="Q8" s="874"/>
      <c r="R8" s="873"/>
      <c r="S8" s="692" t="s">
        <v>196</v>
      </c>
      <c r="T8" s="859" t="str">
        <f t="shared" si="3"/>
        <v/>
      </c>
      <c r="U8" s="855"/>
      <c r="V8" s="854"/>
      <c r="W8" s="858" t="str">
        <f t="shared" si="4"/>
        <v/>
      </c>
      <c r="X8" s="592"/>
      <c r="Y8" s="717"/>
      <c r="Z8" s="716"/>
      <c r="AA8" s="715"/>
      <c r="AB8" s="714"/>
      <c r="AC8" s="714"/>
      <c r="AD8" s="716"/>
      <c r="AE8" s="715" t="s">
        <v>1</v>
      </c>
      <c r="AF8" s="714"/>
      <c r="AG8" s="714"/>
      <c r="AH8" s="714" t="s">
        <v>0</v>
      </c>
      <c r="AI8" s="716"/>
      <c r="AJ8" s="715"/>
      <c r="AK8" s="714"/>
      <c r="AL8" s="713"/>
      <c r="AM8" s="630"/>
      <c r="AN8" s="684" t="s">
        <v>196</v>
      </c>
      <c r="AO8" s="410"/>
      <c r="AP8" s="436">
        <f t="shared" si="5"/>
        <v>60</v>
      </c>
      <c r="AR8" s="710" t="str">
        <f>IF(ISNUMBER($AO8),IF(AND($AO8&gt;=60,$AO8&lt;=100),"●",""),"")</f>
        <v/>
      </c>
      <c r="AS8" s="709"/>
      <c r="AT8" s="868"/>
      <c r="AU8" s="786"/>
      <c r="AV8" s="679"/>
      <c r="AW8" s="675"/>
      <c r="AX8" s="675"/>
      <c r="AY8" s="675"/>
      <c r="AZ8" s="678"/>
      <c r="BA8" s="980" t="str">
        <f t="shared" si="6"/>
        <v/>
      </c>
      <c r="BB8" s="856" t="str">
        <f t="shared" si="7"/>
        <v/>
      </c>
      <c r="BC8" s="855"/>
      <c r="BD8" s="854"/>
      <c r="BE8" s="598"/>
      <c r="BF8" s="733"/>
      <c r="BG8" s="590"/>
    </row>
    <row r="9" spans="1:59" ht="15" customHeight="1">
      <c r="A9" s="598"/>
      <c r="B9" s="1274"/>
      <c r="C9" s="1275"/>
      <c r="D9" s="1280"/>
      <c r="E9" s="1281"/>
      <c r="G9" s="876" t="s">
        <v>273</v>
      </c>
      <c r="H9" s="991">
        <f t="shared" si="0"/>
        <v>2</v>
      </c>
      <c r="I9" s="1284"/>
      <c r="J9" s="1285"/>
      <c r="K9" s="1284">
        <v>2</v>
      </c>
      <c r="L9" s="1285"/>
      <c r="M9" s="981">
        <f t="shared" si="1"/>
        <v>60</v>
      </c>
      <c r="N9" s="697">
        <f t="shared" si="2"/>
        <v>45</v>
      </c>
      <c r="O9" s="696" t="s">
        <v>199</v>
      </c>
      <c r="P9" s="695" t="s">
        <v>196</v>
      </c>
      <c r="Q9" s="874"/>
      <c r="R9" s="873"/>
      <c r="S9" s="692" t="s">
        <v>196</v>
      </c>
      <c r="T9" s="872" t="str">
        <f t="shared" si="3"/>
        <v/>
      </c>
      <c r="U9" s="871"/>
      <c r="V9" s="870"/>
      <c r="W9" s="869" t="str">
        <f t="shared" si="4"/>
        <v/>
      </c>
      <c r="X9" s="592"/>
      <c r="Y9" s="690"/>
      <c r="Z9" s="688"/>
      <c r="AA9" s="687"/>
      <c r="AB9" s="686"/>
      <c r="AC9" s="686"/>
      <c r="AD9" s="688"/>
      <c r="AE9" s="687" t="s">
        <v>1</v>
      </c>
      <c r="AF9" s="686"/>
      <c r="AG9" s="686"/>
      <c r="AH9" s="686" t="s">
        <v>0</v>
      </c>
      <c r="AI9" s="688"/>
      <c r="AJ9" s="687"/>
      <c r="AK9" s="686"/>
      <c r="AL9" s="685"/>
      <c r="AM9" s="630"/>
      <c r="AN9" s="684" t="s">
        <v>196</v>
      </c>
      <c r="AO9" s="410"/>
      <c r="AP9" s="466">
        <f t="shared" si="5"/>
        <v>60</v>
      </c>
      <c r="AR9" s="710" t="str">
        <f>IF(ISNUMBER($AO9),IF(AND($AO9&gt;=60,$AO9&lt;=100),"●",""),"")</f>
        <v/>
      </c>
      <c r="AS9" s="709"/>
      <c r="AT9" s="868"/>
      <c r="AU9" s="786"/>
      <c r="AV9" s="679"/>
      <c r="AW9" s="675"/>
      <c r="AX9" s="675"/>
      <c r="AY9" s="675"/>
      <c r="AZ9" s="678"/>
      <c r="BA9" s="980" t="str">
        <f t="shared" si="6"/>
        <v/>
      </c>
      <c r="BB9" s="856" t="str">
        <f t="shared" si="7"/>
        <v/>
      </c>
      <c r="BC9" s="855"/>
      <c r="BD9" s="854"/>
      <c r="BE9" s="598"/>
      <c r="BF9" s="733"/>
      <c r="BG9" s="590"/>
    </row>
    <row r="10" spans="1:59" ht="15" customHeight="1">
      <c r="A10" s="598"/>
      <c r="B10" s="1274"/>
      <c r="C10" s="1275"/>
      <c r="D10" s="1286" t="s">
        <v>230</v>
      </c>
      <c r="E10" s="1289" t="s">
        <v>222</v>
      </c>
      <c r="F10" s="867"/>
      <c r="G10" s="866" t="s">
        <v>178</v>
      </c>
      <c r="H10" s="987">
        <f t="shared" si="0"/>
        <v>2</v>
      </c>
      <c r="I10" s="1282">
        <v>2</v>
      </c>
      <c r="J10" s="1283"/>
      <c r="K10" s="1282"/>
      <c r="L10" s="1283"/>
      <c r="M10" s="979">
        <f t="shared" si="1"/>
        <v>60</v>
      </c>
      <c r="N10" s="671">
        <f t="shared" si="2"/>
        <v>45</v>
      </c>
      <c r="O10" s="670" t="s">
        <v>199</v>
      </c>
      <c r="P10" s="669" t="s">
        <v>60</v>
      </c>
      <c r="Q10" s="668"/>
      <c r="R10" s="667"/>
      <c r="S10" s="666" t="s">
        <v>21</v>
      </c>
      <c r="T10" s="865" t="str">
        <f t="shared" si="3"/>
        <v/>
      </c>
      <c r="U10" s="864"/>
      <c r="V10" s="863"/>
      <c r="W10" s="862" t="str">
        <f t="shared" si="4"/>
        <v/>
      </c>
      <c r="X10" s="592"/>
      <c r="Y10" s="664"/>
      <c r="Z10" s="662"/>
      <c r="AA10" s="661"/>
      <c r="AB10" s="660"/>
      <c r="AC10" s="660"/>
      <c r="AD10" s="662"/>
      <c r="AE10" s="661" t="s">
        <v>1</v>
      </c>
      <c r="AF10" s="660"/>
      <c r="AG10" s="660"/>
      <c r="AH10" s="660" t="s">
        <v>0</v>
      </c>
      <c r="AI10" s="662"/>
      <c r="AJ10" s="661"/>
      <c r="AK10" s="660"/>
      <c r="AL10" s="659"/>
      <c r="AM10" s="630"/>
      <c r="AN10" s="658" t="s">
        <v>21</v>
      </c>
      <c r="AO10" s="467"/>
      <c r="AP10" s="435">
        <f t="shared" si="5"/>
        <v>60</v>
      </c>
      <c r="AR10" s="732"/>
      <c r="AS10" s="709"/>
      <c r="AT10" s="721" t="str">
        <f>IF(ISNUMBER($AO10),IF(AND($AO10&gt;=60,$AO10&lt;=100),"●",""),"")</f>
        <v/>
      </c>
      <c r="AU10" s="786"/>
      <c r="AV10" s="707"/>
      <c r="AW10" s="703"/>
      <c r="AX10" s="703"/>
      <c r="AY10" s="703"/>
      <c r="AZ10" s="727"/>
      <c r="BA10" s="980" t="str">
        <f t="shared" si="6"/>
        <v/>
      </c>
      <c r="BB10" s="856" t="str">
        <f t="shared" si="7"/>
        <v/>
      </c>
      <c r="BC10" s="855"/>
      <c r="BD10" s="854"/>
      <c r="BE10" s="598"/>
      <c r="BF10" s="733"/>
      <c r="BG10" s="590"/>
    </row>
    <row r="11" spans="1:59" ht="15" customHeight="1">
      <c r="A11" s="598"/>
      <c r="B11" s="1274"/>
      <c r="C11" s="1275"/>
      <c r="D11" s="1287"/>
      <c r="E11" s="1081"/>
      <c r="G11" s="861" t="s">
        <v>25</v>
      </c>
      <c r="H11" s="989">
        <f t="shared" si="0"/>
        <v>2</v>
      </c>
      <c r="I11" s="1252">
        <v>2</v>
      </c>
      <c r="J11" s="1253"/>
      <c r="K11" s="1252"/>
      <c r="L11" s="1253"/>
      <c r="M11" s="980">
        <f t="shared" si="1"/>
        <v>60</v>
      </c>
      <c r="N11" s="724">
        <f t="shared" si="2"/>
        <v>45</v>
      </c>
      <c r="O11" s="723" t="s">
        <v>199</v>
      </c>
      <c r="P11" s="722" t="s">
        <v>111</v>
      </c>
      <c r="Q11" s="721"/>
      <c r="R11" s="720"/>
      <c r="S11" s="719" t="s">
        <v>21</v>
      </c>
      <c r="T11" s="859" t="str">
        <f t="shared" si="3"/>
        <v/>
      </c>
      <c r="U11" s="855"/>
      <c r="V11" s="854"/>
      <c r="W11" s="858" t="str">
        <f t="shared" si="4"/>
        <v/>
      </c>
      <c r="X11" s="592"/>
      <c r="Y11" s="717"/>
      <c r="Z11" s="716"/>
      <c r="AA11" s="715"/>
      <c r="AB11" s="714"/>
      <c r="AC11" s="714"/>
      <c r="AD11" s="716"/>
      <c r="AE11" s="715"/>
      <c r="AF11" s="714"/>
      <c r="AG11" s="714"/>
      <c r="AH11" s="714" t="s">
        <v>0</v>
      </c>
      <c r="AI11" s="716"/>
      <c r="AJ11" s="715"/>
      <c r="AK11" s="714"/>
      <c r="AL11" s="713"/>
      <c r="AM11" s="630"/>
      <c r="AN11" s="712" t="s">
        <v>21</v>
      </c>
      <c r="AO11" s="412"/>
      <c r="AP11" s="436">
        <f t="shared" si="5"/>
        <v>60</v>
      </c>
      <c r="AR11" s="732"/>
      <c r="AS11" s="709"/>
      <c r="AT11" s="721" t="str">
        <f>IF(ISNUMBER($AO11),IF(AND($AO11&gt;=60,$AO11&lt;=100),"●",""),"")</f>
        <v/>
      </c>
      <c r="AU11" s="786"/>
      <c r="AV11" s="707"/>
      <c r="AW11" s="703"/>
      <c r="AX11" s="703"/>
      <c r="AY11" s="703"/>
      <c r="AZ11" s="727"/>
      <c r="BA11" s="980" t="str">
        <f t="shared" si="6"/>
        <v/>
      </c>
      <c r="BB11" s="856" t="str">
        <f t="shared" si="7"/>
        <v/>
      </c>
      <c r="BC11" s="855"/>
      <c r="BD11" s="854"/>
      <c r="BE11" s="598"/>
      <c r="BF11" s="733"/>
      <c r="BG11" s="590"/>
    </row>
    <row r="12" spans="1:59" ht="15" customHeight="1">
      <c r="A12" s="598"/>
      <c r="B12" s="1274"/>
      <c r="C12" s="1275"/>
      <c r="D12" s="1287"/>
      <c r="E12" s="1290" t="s">
        <v>222</v>
      </c>
      <c r="G12" s="861" t="s">
        <v>211</v>
      </c>
      <c r="H12" s="989">
        <f t="shared" si="0"/>
        <v>2</v>
      </c>
      <c r="I12" s="1252">
        <v>2</v>
      </c>
      <c r="J12" s="1253"/>
      <c r="K12" s="1252"/>
      <c r="L12" s="1253"/>
      <c r="M12" s="980">
        <f t="shared" si="1"/>
        <v>60</v>
      </c>
      <c r="N12" s="724">
        <f t="shared" si="2"/>
        <v>45</v>
      </c>
      <c r="O12" s="723" t="s">
        <v>199</v>
      </c>
      <c r="P12" s="722" t="s">
        <v>112</v>
      </c>
      <c r="Q12" s="721"/>
      <c r="R12" s="720"/>
      <c r="S12" s="719" t="s">
        <v>22</v>
      </c>
      <c r="T12" s="859" t="str">
        <f t="shared" si="3"/>
        <v/>
      </c>
      <c r="U12" s="855"/>
      <c r="V12" s="854"/>
      <c r="W12" s="858" t="str">
        <f t="shared" si="4"/>
        <v/>
      </c>
      <c r="X12" s="592"/>
      <c r="Y12" s="717"/>
      <c r="Z12" s="716"/>
      <c r="AA12" s="715"/>
      <c r="AB12" s="714"/>
      <c r="AC12" s="714"/>
      <c r="AD12" s="716"/>
      <c r="AE12" s="715"/>
      <c r="AF12" s="714" t="s">
        <v>1</v>
      </c>
      <c r="AG12" s="714"/>
      <c r="AH12" s="714"/>
      <c r="AI12" s="716"/>
      <c r="AJ12" s="715"/>
      <c r="AK12" s="714"/>
      <c r="AL12" s="713"/>
      <c r="AM12" s="630"/>
      <c r="AN12" s="712" t="s">
        <v>22</v>
      </c>
      <c r="AO12" s="412"/>
      <c r="AP12" s="436">
        <f t="shared" si="5"/>
        <v>60</v>
      </c>
      <c r="AR12" s="732"/>
      <c r="AS12" s="709"/>
      <c r="AT12" s="703"/>
      <c r="AU12" s="720" t="str">
        <f>IF(ISNUMBER($AO12),IF(AND($AO12&gt;=60,$AO12&lt;=100),"●",""),"")</f>
        <v/>
      </c>
      <c r="AV12" s="707"/>
      <c r="AW12" s="703"/>
      <c r="AX12" s="703"/>
      <c r="AY12" s="703"/>
      <c r="AZ12" s="727"/>
      <c r="BA12" s="980" t="str">
        <f t="shared" si="6"/>
        <v/>
      </c>
      <c r="BB12" s="856" t="str">
        <f t="shared" si="7"/>
        <v/>
      </c>
      <c r="BC12" s="855"/>
      <c r="BD12" s="854"/>
      <c r="BE12" s="598"/>
      <c r="BF12" s="733"/>
      <c r="BG12" s="590"/>
    </row>
    <row r="13" spans="1:59" ht="15" customHeight="1">
      <c r="A13" s="598"/>
      <c r="B13" s="1274"/>
      <c r="C13" s="1275"/>
      <c r="D13" s="1287"/>
      <c r="E13" s="1087"/>
      <c r="G13" s="861" t="s">
        <v>152</v>
      </c>
      <c r="H13" s="989">
        <f t="shared" si="0"/>
        <v>2</v>
      </c>
      <c r="I13" s="1252">
        <v>2</v>
      </c>
      <c r="J13" s="1253"/>
      <c r="K13" s="1252"/>
      <c r="L13" s="1253"/>
      <c r="M13" s="980">
        <f t="shared" si="1"/>
        <v>60</v>
      </c>
      <c r="N13" s="724">
        <f t="shared" si="2"/>
        <v>45</v>
      </c>
      <c r="O13" s="723" t="s">
        <v>199</v>
      </c>
      <c r="P13" s="722" t="s">
        <v>113</v>
      </c>
      <c r="Q13" s="721"/>
      <c r="R13" s="720"/>
      <c r="S13" s="719" t="s">
        <v>22</v>
      </c>
      <c r="T13" s="859" t="str">
        <f t="shared" si="3"/>
        <v/>
      </c>
      <c r="U13" s="855"/>
      <c r="V13" s="854"/>
      <c r="W13" s="858" t="str">
        <f t="shared" si="4"/>
        <v/>
      </c>
      <c r="X13" s="592"/>
      <c r="Y13" s="717"/>
      <c r="Z13" s="716"/>
      <c r="AA13" s="715"/>
      <c r="AB13" s="714"/>
      <c r="AC13" s="714"/>
      <c r="AD13" s="716"/>
      <c r="AE13" s="715" t="s">
        <v>0</v>
      </c>
      <c r="AF13" s="714"/>
      <c r="AG13" s="714"/>
      <c r="AH13" s="714"/>
      <c r="AI13" s="716"/>
      <c r="AJ13" s="715"/>
      <c r="AK13" s="714"/>
      <c r="AL13" s="713"/>
      <c r="AM13" s="630"/>
      <c r="AN13" s="712" t="s">
        <v>22</v>
      </c>
      <c r="AO13" s="412"/>
      <c r="AP13" s="436">
        <f t="shared" si="5"/>
        <v>60</v>
      </c>
      <c r="AR13" s="732"/>
      <c r="AS13" s="709"/>
      <c r="AT13" s="703"/>
      <c r="AU13" s="720" t="str">
        <f>IF(ISNUMBER($AO13),IF(AND($AO13&gt;=60,$AO13&lt;=100),"●",""),"")</f>
        <v/>
      </c>
      <c r="AV13" s="707"/>
      <c r="AW13" s="703"/>
      <c r="AX13" s="703"/>
      <c r="AY13" s="703"/>
      <c r="AZ13" s="727"/>
      <c r="BA13" s="980" t="str">
        <f t="shared" si="6"/>
        <v/>
      </c>
      <c r="BB13" s="856" t="str">
        <f t="shared" si="7"/>
        <v/>
      </c>
      <c r="BC13" s="855"/>
      <c r="BD13" s="854"/>
      <c r="BE13" s="598"/>
      <c r="BF13" s="733"/>
      <c r="BG13" s="590"/>
    </row>
    <row r="14" spans="1:59" ht="15" customHeight="1">
      <c r="A14" s="598"/>
      <c r="B14" s="1274"/>
      <c r="C14" s="1275"/>
      <c r="D14" s="1287"/>
      <c r="E14" s="1081"/>
      <c r="G14" s="861" t="s">
        <v>153</v>
      </c>
      <c r="H14" s="989">
        <f t="shared" si="0"/>
        <v>2</v>
      </c>
      <c r="I14" s="1252">
        <v>2</v>
      </c>
      <c r="J14" s="1253"/>
      <c r="K14" s="1252"/>
      <c r="L14" s="1253"/>
      <c r="M14" s="980">
        <f t="shared" si="1"/>
        <v>60</v>
      </c>
      <c r="N14" s="724">
        <f t="shared" si="2"/>
        <v>45</v>
      </c>
      <c r="O14" s="723" t="s">
        <v>199</v>
      </c>
      <c r="P14" s="722" t="s">
        <v>113</v>
      </c>
      <c r="Q14" s="721"/>
      <c r="R14" s="720"/>
      <c r="S14" s="719" t="s">
        <v>22</v>
      </c>
      <c r="T14" s="859" t="str">
        <f t="shared" si="3"/>
        <v/>
      </c>
      <c r="U14" s="855"/>
      <c r="V14" s="854"/>
      <c r="W14" s="858" t="str">
        <f t="shared" si="4"/>
        <v/>
      </c>
      <c r="X14" s="592"/>
      <c r="Y14" s="717"/>
      <c r="Z14" s="716"/>
      <c r="AA14" s="715"/>
      <c r="AB14" s="714"/>
      <c r="AC14" s="714"/>
      <c r="AD14" s="716"/>
      <c r="AE14" s="715"/>
      <c r="AF14" s="714" t="s">
        <v>1</v>
      </c>
      <c r="AG14" s="714"/>
      <c r="AH14" s="714"/>
      <c r="AI14" s="716"/>
      <c r="AJ14" s="715"/>
      <c r="AK14" s="714"/>
      <c r="AL14" s="713"/>
      <c r="AM14" s="630"/>
      <c r="AN14" s="712" t="s">
        <v>22</v>
      </c>
      <c r="AO14" s="412"/>
      <c r="AP14" s="436">
        <f t="shared" si="5"/>
        <v>60</v>
      </c>
      <c r="AR14" s="732"/>
      <c r="AS14" s="709"/>
      <c r="AT14" s="703"/>
      <c r="AU14" s="720" t="str">
        <f>IF(ISNUMBER($AO14),IF(AND($AO14&gt;=60,$AO14&lt;=100),"●",""),"")</f>
        <v/>
      </c>
      <c r="AV14" s="707"/>
      <c r="AW14" s="703"/>
      <c r="AX14" s="703"/>
      <c r="AY14" s="703"/>
      <c r="AZ14" s="727"/>
      <c r="BA14" s="980" t="str">
        <f t="shared" si="6"/>
        <v/>
      </c>
      <c r="BB14" s="856" t="str">
        <f t="shared" si="7"/>
        <v/>
      </c>
      <c r="BC14" s="855"/>
      <c r="BD14" s="854"/>
      <c r="BE14" s="598"/>
      <c r="BF14" s="733"/>
      <c r="BG14" s="590"/>
    </row>
    <row r="15" spans="1:59" ht="15" customHeight="1">
      <c r="A15" s="598"/>
      <c r="B15" s="1274"/>
      <c r="C15" s="1275"/>
      <c r="D15" s="1287"/>
      <c r="E15" s="1290" t="s">
        <v>223</v>
      </c>
      <c r="G15" s="861" t="s">
        <v>151</v>
      </c>
      <c r="H15" s="989">
        <f t="shared" si="0"/>
        <v>2</v>
      </c>
      <c r="I15" s="1252"/>
      <c r="J15" s="1253"/>
      <c r="K15" s="1252">
        <v>2</v>
      </c>
      <c r="L15" s="1253"/>
      <c r="M15" s="980">
        <f t="shared" si="1"/>
        <v>60</v>
      </c>
      <c r="N15" s="724">
        <f t="shared" si="2"/>
        <v>45</v>
      </c>
      <c r="O15" s="723" t="s">
        <v>199</v>
      </c>
      <c r="P15" s="722" t="s">
        <v>114</v>
      </c>
      <c r="Q15" s="721"/>
      <c r="R15" s="720"/>
      <c r="S15" s="719" t="s">
        <v>23</v>
      </c>
      <c r="T15" s="859" t="str">
        <f t="shared" si="3"/>
        <v/>
      </c>
      <c r="U15" s="855"/>
      <c r="V15" s="854"/>
      <c r="W15" s="858" t="str">
        <f t="shared" si="4"/>
        <v/>
      </c>
      <c r="X15" s="592"/>
      <c r="Y15" s="717"/>
      <c r="Z15" s="716"/>
      <c r="AA15" s="715"/>
      <c r="AB15" s="714"/>
      <c r="AC15" s="714"/>
      <c r="AD15" s="716"/>
      <c r="AE15" s="715"/>
      <c r="AF15" s="714"/>
      <c r="AG15" s="714"/>
      <c r="AH15" s="714" t="s">
        <v>0</v>
      </c>
      <c r="AI15" s="716"/>
      <c r="AJ15" s="715"/>
      <c r="AK15" s="714"/>
      <c r="AL15" s="713"/>
      <c r="AM15" s="630"/>
      <c r="AN15" s="712" t="s">
        <v>23</v>
      </c>
      <c r="AO15" s="412"/>
      <c r="AP15" s="436">
        <f t="shared" si="5"/>
        <v>60</v>
      </c>
      <c r="AR15" s="732"/>
      <c r="AS15" s="857" t="str">
        <f>IF(ISNUMBER($AO15),IF(AND($AO15&gt;=60,$AO15&lt;=100),"●",""),"")</f>
        <v/>
      </c>
      <c r="AT15" s="703"/>
      <c r="AU15" s="786"/>
      <c r="AV15" s="707"/>
      <c r="AW15" s="703"/>
      <c r="AX15" s="703"/>
      <c r="AY15" s="703"/>
      <c r="AZ15" s="727"/>
      <c r="BA15" s="980" t="str">
        <f t="shared" si="6"/>
        <v/>
      </c>
      <c r="BB15" s="856" t="str">
        <f t="shared" si="7"/>
        <v/>
      </c>
      <c r="BC15" s="855"/>
      <c r="BD15" s="854"/>
      <c r="BE15" s="598"/>
      <c r="BF15" s="733"/>
      <c r="BG15" s="590"/>
    </row>
    <row r="16" spans="1:59" ht="15" customHeight="1">
      <c r="A16" s="598"/>
      <c r="B16" s="1274"/>
      <c r="C16" s="1275"/>
      <c r="D16" s="1287"/>
      <c r="E16" s="1087"/>
      <c r="G16" s="861" t="s">
        <v>115</v>
      </c>
      <c r="H16" s="992">
        <f t="shared" si="0"/>
        <v>2</v>
      </c>
      <c r="I16" s="1252"/>
      <c r="J16" s="1253"/>
      <c r="K16" s="1254">
        <v>2</v>
      </c>
      <c r="L16" s="1253"/>
      <c r="M16" s="980">
        <f t="shared" si="1"/>
        <v>60</v>
      </c>
      <c r="N16" s="724">
        <f t="shared" si="2"/>
        <v>45</v>
      </c>
      <c r="O16" s="723" t="s">
        <v>199</v>
      </c>
      <c r="P16" s="722" t="s">
        <v>116</v>
      </c>
      <c r="Q16" s="721"/>
      <c r="R16" s="720"/>
      <c r="S16" s="719" t="s">
        <v>23</v>
      </c>
      <c r="T16" s="859" t="str">
        <f t="shared" si="3"/>
        <v/>
      </c>
      <c r="U16" s="855"/>
      <c r="V16" s="854"/>
      <c r="W16" s="858" t="str">
        <f t="shared" si="4"/>
        <v/>
      </c>
      <c r="X16" s="592"/>
      <c r="Y16" s="717"/>
      <c r="Z16" s="716"/>
      <c r="AA16" s="715"/>
      <c r="AB16" s="714"/>
      <c r="AC16" s="714"/>
      <c r="AD16" s="716"/>
      <c r="AE16" s="715" t="s">
        <v>0</v>
      </c>
      <c r="AF16" s="714"/>
      <c r="AG16" s="714"/>
      <c r="AH16" s="714"/>
      <c r="AI16" s="716"/>
      <c r="AJ16" s="715"/>
      <c r="AK16" s="714"/>
      <c r="AL16" s="713"/>
      <c r="AM16" s="630"/>
      <c r="AN16" s="712" t="s">
        <v>23</v>
      </c>
      <c r="AO16" s="412"/>
      <c r="AP16" s="436">
        <f t="shared" si="5"/>
        <v>60</v>
      </c>
      <c r="AR16" s="732"/>
      <c r="AS16" s="857" t="str">
        <f>IF(ISNUMBER($AO16),IF(AND($AO16&gt;=60,$AO16&lt;=100),"●",""),"")</f>
        <v/>
      </c>
      <c r="AT16" s="703"/>
      <c r="AU16" s="786"/>
      <c r="AV16" s="707"/>
      <c r="AW16" s="703"/>
      <c r="AX16" s="703"/>
      <c r="AY16" s="703"/>
      <c r="AZ16" s="727"/>
      <c r="BA16" s="980" t="str">
        <f t="shared" si="6"/>
        <v/>
      </c>
      <c r="BB16" s="856" t="str">
        <f t="shared" si="7"/>
        <v/>
      </c>
      <c r="BC16" s="855"/>
      <c r="BD16" s="854"/>
      <c r="BE16" s="598"/>
      <c r="BF16" s="733"/>
      <c r="BG16" s="590"/>
    </row>
    <row r="17" spans="1:59" ht="15" customHeight="1">
      <c r="A17" s="598"/>
      <c r="B17" s="1274"/>
      <c r="C17" s="1275"/>
      <c r="D17" s="1287"/>
      <c r="E17" s="1087"/>
      <c r="G17" s="861" t="s">
        <v>275</v>
      </c>
      <c r="H17" s="992">
        <f t="shared" si="0"/>
        <v>2</v>
      </c>
      <c r="I17" s="1252"/>
      <c r="J17" s="1253"/>
      <c r="K17" s="1254">
        <v>2</v>
      </c>
      <c r="L17" s="1253"/>
      <c r="M17" s="980">
        <f t="shared" si="1"/>
        <v>60</v>
      </c>
      <c r="N17" s="724">
        <f t="shared" si="2"/>
        <v>45</v>
      </c>
      <c r="O17" s="723" t="s">
        <v>199</v>
      </c>
      <c r="P17" s="722" t="s">
        <v>116</v>
      </c>
      <c r="Q17" s="721"/>
      <c r="R17" s="720"/>
      <c r="S17" s="719" t="s">
        <v>23</v>
      </c>
      <c r="T17" s="859" t="str">
        <f t="shared" si="3"/>
        <v/>
      </c>
      <c r="U17" s="855"/>
      <c r="V17" s="854"/>
      <c r="W17" s="858" t="str">
        <f t="shared" si="4"/>
        <v/>
      </c>
      <c r="X17" s="592"/>
      <c r="Y17" s="717"/>
      <c r="Z17" s="716"/>
      <c r="AA17" s="715"/>
      <c r="AB17" s="714"/>
      <c r="AC17" s="714"/>
      <c r="AD17" s="716"/>
      <c r="AE17" s="715" t="s">
        <v>196</v>
      </c>
      <c r="AF17" s="714"/>
      <c r="AG17" s="714"/>
      <c r="AH17" s="714"/>
      <c r="AI17" s="716"/>
      <c r="AJ17" s="715"/>
      <c r="AK17" s="714"/>
      <c r="AL17" s="713"/>
      <c r="AM17" s="630"/>
      <c r="AN17" s="712" t="s">
        <v>23</v>
      </c>
      <c r="AO17" s="412"/>
      <c r="AP17" s="436">
        <f t="shared" si="5"/>
        <v>60</v>
      </c>
      <c r="AR17" s="732"/>
      <c r="AS17" s="857" t="str">
        <f>IF(ISNUMBER($AO17),IF(AND($AO17&gt;=60,$AO17&lt;=100),"●",""),"")</f>
        <v/>
      </c>
      <c r="AT17" s="703"/>
      <c r="AU17" s="786"/>
      <c r="AV17" s="707"/>
      <c r="AW17" s="703"/>
      <c r="AX17" s="703"/>
      <c r="AY17" s="703"/>
      <c r="AZ17" s="727"/>
      <c r="BA17" s="980" t="str">
        <f t="shared" si="6"/>
        <v/>
      </c>
      <c r="BB17" s="856" t="str">
        <f t="shared" si="7"/>
        <v/>
      </c>
      <c r="BC17" s="855"/>
      <c r="BD17" s="854"/>
      <c r="BE17" s="598"/>
      <c r="BF17" s="733"/>
      <c r="BG17" s="590"/>
    </row>
    <row r="18" spans="1:59" ht="15" customHeight="1">
      <c r="A18" s="598"/>
      <c r="B18" s="1276"/>
      <c r="C18" s="1277"/>
      <c r="D18" s="1288"/>
      <c r="E18" s="1088"/>
      <c r="G18" s="853" t="s">
        <v>148</v>
      </c>
      <c r="H18" s="852">
        <f t="shared" si="0"/>
        <v>2</v>
      </c>
      <c r="I18" s="1255"/>
      <c r="J18" s="1256"/>
      <c r="K18" s="1255">
        <v>2</v>
      </c>
      <c r="L18" s="1256"/>
      <c r="M18" s="980">
        <f t="shared" si="1"/>
        <v>60</v>
      </c>
      <c r="N18" s="755">
        <f t="shared" si="2"/>
        <v>45</v>
      </c>
      <c r="O18" s="754" t="s">
        <v>166</v>
      </c>
      <c r="P18" s="782" t="s">
        <v>116</v>
      </c>
      <c r="Q18" s="781"/>
      <c r="R18" s="780"/>
      <c r="S18" s="779" t="s">
        <v>23</v>
      </c>
      <c r="T18" s="851" t="str">
        <f t="shared" si="3"/>
        <v/>
      </c>
      <c r="U18" s="846"/>
      <c r="V18" s="845"/>
      <c r="W18" s="850" t="str">
        <f t="shared" si="4"/>
        <v/>
      </c>
      <c r="X18" s="592"/>
      <c r="Y18" s="750"/>
      <c r="Z18" s="748"/>
      <c r="AA18" s="747"/>
      <c r="AB18" s="746"/>
      <c r="AC18" s="746"/>
      <c r="AD18" s="748"/>
      <c r="AE18" s="747"/>
      <c r="AF18" s="746" t="s">
        <v>1</v>
      </c>
      <c r="AG18" s="746"/>
      <c r="AH18" s="746"/>
      <c r="AI18" s="748"/>
      <c r="AJ18" s="747"/>
      <c r="AK18" s="746"/>
      <c r="AL18" s="745"/>
      <c r="AM18" s="630"/>
      <c r="AN18" s="777" t="s">
        <v>23</v>
      </c>
      <c r="AO18" s="413"/>
      <c r="AP18" s="437">
        <f t="shared" si="5"/>
        <v>60</v>
      </c>
      <c r="AR18" s="807"/>
      <c r="AS18" s="849" t="str">
        <f>IF(ISNUMBER($AO18),IF(AND($AO18&gt;=60,$AO18&lt;=100),"●",""),"")</f>
        <v/>
      </c>
      <c r="AT18" s="735"/>
      <c r="AU18" s="848"/>
      <c r="AV18" s="739"/>
      <c r="AW18" s="735"/>
      <c r="AX18" s="735"/>
      <c r="AY18" s="735"/>
      <c r="AZ18" s="738"/>
      <c r="BA18" s="983" t="str">
        <f t="shared" si="6"/>
        <v/>
      </c>
      <c r="BB18" s="847" t="str">
        <f t="shared" si="7"/>
        <v/>
      </c>
      <c r="BC18" s="846"/>
      <c r="BD18" s="845"/>
      <c r="BE18" s="598"/>
      <c r="BF18" s="733"/>
      <c r="BG18" s="590"/>
    </row>
    <row r="19" spans="1:59" ht="15" customHeight="1">
      <c r="A19" s="598"/>
      <c r="B19" s="1224" t="s">
        <v>181</v>
      </c>
      <c r="C19" s="1225"/>
      <c r="D19" s="1243" t="s">
        <v>234</v>
      </c>
      <c r="E19" s="1257"/>
      <c r="G19" s="673" t="s">
        <v>155</v>
      </c>
      <c r="H19" s="844">
        <f t="shared" si="0"/>
        <v>2</v>
      </c>
      <c r="I19" s="1236">
        <v>2</v>
      </c>
      <c r="J19" s="1262"/>
      <c r="K19" s="1236"/>
      <c r="L19" s="1262"/>
      <c r="M19" s="987">
        <f t="shared" si="1"/>
        <v>60</v>
      </c>
      <c r="N19" s="842">
        <f t="shared" si="2"/>
        <v>45</v>
      </c>
      <c r="O19" s="841" t="s">
        <v>199</v>
      </c>
      <c r="P19" s="669" t="s">
        <v>104</v>
      </c>
      <c r="Q19" s="668" t="s">
        <v>1</v>
      </c>
      <c r="R19" s="667"/>
      <c r="S19" s="666" t="s">
        <v>196</v>
      </c>
      <c r="T19" s="839"/>
      <c r="U19" s="836" t="str">
        <f>IF($W19="○",$N19,"")</f>
        <v/>
      </c>
      <c r="V19" s="835"/>
      <c r="W19" s="665" t="str">
        <f t="shared" si="4"/>
        <v/>
      </c>
      <c r="X19" s="630"/>
      <c r="Y19" s="664"/>
      <c r="Z19" s="662"/>
      <c r="AA19" s="661" t="s">
        <v>0</v>
      </c>
      <c r="AB19" s="660"/>
      <c r="AC19" s="660"/>
      <c r="AD19" s="662"/>
      <c r="AE19" s="661"/>
      <c r="AF19" s="660"/>
      <c r="AG19" s="660"/>
      <c r="AH19" s="660"/>
      <c r="AI19" s="662"/>
      <c r="AJ19" s="661"/>
      <c r="AK19" s="660"/>
      <c r="AL19" s="659"/>
      <c r="AM19" s="630"/>
      <c r="AN19" s="658" t="s">
        <v>196</v>
      </c>
      <c r="AO19" s="657"/>
      <c r="AP19" s="435">
        <f t="shared" si="5"/>
        <v>60</v>
      </c>
      <c r="AR19" s="656" t="str">
        <f t="shared" ref="AR19:AR47" si="8">IF(ISNUMBER($AO19),IF(AND($AO19&gt;=60,$AO19&lt;=100),"●",""),"")</f>
        <v/>
      </c>
      <c r="AS19" s="655"/>
      <c r="AT19" s="649"/>
      <c r="AU19" s="840"/>
      <c r="AV19" s="839"/>
      <c r="AW19" s="838"/>
      <c r="AX19" s="838"/>
      <c r="AY19" s="838"/>
      <c r="AZ19" s="835"/>
      <c r="BA19" s="979" t="str">
        <f t="shared" si="6"/>
        <v/>
      </c>
      <c r="BB19" s="837"/>
      <c r="BC19" s="836" t="str">
        <f>IF(ISNUMBER($AO19),IF(AND($AO19&gt;=60,$AO19&lt;=100),$AP19*45/60,""),"")</f>
        <v/>
      </c>
      <c r="BD19" s="835"/>
      <c r="BE19" s="598"/>
      <c r="BF19" s="733"/>
      <c r="BG19" s="590"/>
    </row>
    <row r="20" spans="1:59" ht="15" customHeight="1">
      <c r="A20" s="598"/>
      <c r="B20" s="1226"/>
      <c r="C20" s="1227"/>
      <c r="D20" s="1258"/>
      <c r="E20" s="1259"/>
      <c r="G20" s="731" t="s">
        <v>156</v>
      </c>
      <c r="H20" s="834">
        <f t="shared" si="0"/>
        <v>2</v>
      </c>
      <c r="I20" s="1263">
        <v>2</v>
      </c>
      <c r="J20" s="1264"/>
      <c r="K20" s="1263"/>
      <c r="L20" s="1264"/>
      <c r="M20" s="989">
        <f t="shared" si="1"/>
        <v>60</v>
      </c>
      <c r="N20" s="833">
        <f t="shared" si="2"/>
        <v>45</v>
      </c>
      <c r="O20" s="832" t="s">
        <v>199</v>
      </c>
      <c r="P20" s="722" t="s">
        <v>104</v>
      </c>
      <c r="Q20" s="721" t="s">
        <v>1</v>
      </c>
      <c r="R20" s="720"/>
      <c r="S20" s="719" t="s">
        <v>196</v>
      </c>
      <c r="T20" s="830"/>
      <c r="U20" s="827" t="str">
        <f>IF($W20="○",$N20,"")</f>
        <v/>
      </c>
      <c r="V20" s="826"/>
      <c r="W20" s="718" t="str">
        <f t="shared" si="4"/>
        <v/>
      </c>
      <c r="X20" s="630"/>
      <c r="Y20" s="717"/>
      <c r="Z20" s="716"/>
      <c r="AA20" s="715" t="s">
        <v>0</v>
      </c>
      <c r="AB20" s="714"/>
      <c r="AC20" s="714"/>
      <c r="AD20" s="716"/>
      <c r="AE20" s="715"/>
      <c r="AF20" s="714"/>
      <c r="AG20" s="714"/>
      <c r="AH20" s="714"/>
      <c r="AI20" s="716"/>
      <c r="AJ20" s="715"/>
      <c r="AK20" s="714"/>
      <c r="AL20" s="713"/>
      <c r="AM20" s="630"/>
      <c r="AN20" s="712" t="s">
        <v>196</v>
      </c>
      <c r="AO20" s="711"/>
      <c r="AP20" s="436">
        <f t="shared" si="5"/>
        <v>60</v>
      </c>
      <c r="AR20" s="710" t="str">
        <f t="shared" si="8"/>
        <v/>
      </c>
      <c r="AS20" s="709"/>
      <c r="AT20" s="703"/>
      <c r="AU20" s="831"/>
      <c r="AV20" s="830"/>
      <c r="AW20" s="829"/>
      <c r="AX20" s="829"/>
      <c r="AY20" s="829"/>
      <c r="AZ20" s="826"/>
      <c r="BA20" s="980" t="str">
        <f t="shared" si="6"/>
        <v/>
      </c>
      <c r="BB20" s="828"/>
      <c r="BC20" s="827" t="str">
        <f>IF(ISNUMBER($AO20),IF(AND($AO20&gt;=60,$AO20&lt;=100),$AP20*45/60,""),"")</f>
        <v/>
      </c>
      <c r="BD20" s="826"/>
      <c r="BE20" s="598"/>
      <c r="BF20" s="733"/>
      <c r="BG20" s="590"/>
    </row>
    <row r="21" spans="1:59" ht="15" customHeight="1">
      <c r="A21" s="598"/>
      <c r="B21" s="1226"/>
      <c r="C21" s="1227"/>
      <c r="D21" s="1258"/>
      <c r="E21" s="1259"/>
      <c r="G21" s="785" t="s">
        <v>107</v>
      </c>
      <c r="H21" s="825">
        <f t="shared" si="0"/>
        <v>2</v>
      </c>
      <c r="I21" s="1265">
        <v>2</v>
      </c>
      <c r="J21" s="1266"/>
      <c r="K21" s="1265"/>
      <c r="L21" s="1266"/>
      <c r="M21" s="986">
        <f t="shared" si="1"/>
        <v>60</v>
      </c>
      <c r="N21" s="824">
        <f t="shared" si="2"/>
        <v>45</v>
      </c>
      <c r="O21" s="823" t="s">
        <v>199</v>
      </c>
      <c r="P21" s="782" t="s">
        <v>117</v>
      </c>
      <c r="Q21" s="781" t="s">
        <v>1</v>
      </c>
      <c r="R21" s="780"/>
      <c r="S21" s="779" t="s">
        <v>196</v>
      </c>
      <c r="T21" s="821"/>
      <c r="U21" s="818" t="str">
        <f>IF($W21="○",$N21,"")</f>
        <v/>
      </c>
      <c r="V21" s="817"/>
      <c r="W21" s="778" t="str">
        <f t="shared" si="4"/>
        <v/>
      </c>
      <c r="X21" s="630"/>
      <c r="Y21" s="750"/>
      <c r="Z21" s="748"/>
      <c r="AA21" s="747" t="s">
        <v>0</v>
      </c>
      <c r="AB21" s="746"/>
      <c r="AC21" s="746"/>
      <c r="AD21" s="748"/>
      <c r="AE21" s="747"/>
      <c r="AF21" s="746"/>
      <c r="AG21" s="746"/>
      <c r="AH21" s="746"/>
      <c r="AI21" s="748"/>
      <c r="AJ21" s="747"/>
      <c r="AK21" s="746"/>
      <c r="AL21" s="745"/>
      <c r="AM21" s="630"/>
      <c r="AN21" s="777" t="s">
        <v>196</v>
      </c>
      <c r="AO21" s="743"/>
      <c r="AP21" s="437">
        <f t="shared" si="5"/>
        <v>60</v>
      </c>
      <c r="AR21" s="742" t="str">
        <f t="shared" si="8"/>
        <v/>
      </c>
      <c r="AS21" s="741"/>
      <c r="AT21" s="735"/>
      <c r="AU21" s="822"/>
      <c r="AV21" s="821"/>
      <c r="AW21" s="820"/>
      <c r="AX21" s="820"/>
      <c r="AY21" s="820"/>
      <c r="AZ21" s="817"/>
      <c r="BA21" s="983" t="str">
        <f t="shared" si="6"/>
        <v/>
      </c>
      <c r="BB21" s="819"/>
      <c r="BC21" s="818" t="str">
        <f>IF(ISNUMBER($AO21),IF(AND($AO21&gt;=60,$AO21&lt;=100),$AP21*45/60,""),"")</f>
        <v/>
      </c>
      <c r="BD21" s="817"/>
      <c r="BE21" s="598"/>
      <c r="BF21" s="733"/>
      <c r="BG21" s="590"/>
    </row>
    <row r="22" spans="1:59" ht="15" customHeight="1">
      <c r="A22" s="598"/>
      <c r="B22" s="1226"/>
      <c r="C22" s="1227"/>
      <c r="D22" s="1258"/>
      <c r="E22" s="1259"/>
      <c r="G22" s="673" t="s">
        <v>118</v>
      </c>
      <c r="H22" s="672">
        <f t="shared" si="0"/>
        <v>2</v>
      </c>
      <c r="I22" s="1222">
        <v>2</v>
      </c>
      <c r="J22" s="1222"/>
      <c r="K22" s="1222"/>
      <c r="L22" s="1222"/>
      <c r="M22" s="979">
        <f t="shared" si="1"/>
        <v>60</v>
      </c>
      <c r="N22" s="671">
        <f t="shared" si="2"/>
        <v>45</v>
      </c>
      <c r="O22" s="670" t="s">
        <v>199</v>
      </c>
      <c r="P22" s="669" t="s">
        <v>1</v>
      </c>
      <c r="Q22" s="668"/>
      <c r="R22" s="667"/>
      <c r="S22" s="666" t="s">
        <v>1</v>
      </c>
      <c r="T22" s="653"/>
      <c r="U22" s="649"/>
      <c r="V22" s="648" t="str">
        <f t="shared" ref="V22:V34" si="9">IF($W22="○",$N22,"")</f>
        <v/>
      </c>
      <c r="W22" s="665" t="str">
        <f t="shared" si="4"/>
        <v/>
      </c>
      <c r="X22" s="630"/>
      <c r="Y22" s="664"/>
      <c r="Z22" s="662"/>
      <c r="AA22" s="663"/>
      <c r="AB22" s="660" t="s">
        <v>0</v>
      </c>
      <c r="AC22" s="660"/>
      <c r="AD22" s="662"/>
      <c r="AE22" s="661"/>
      <c r="AF22" s="660"/>
      <c r="AG22" s="660"/>
      <c r="AH22" s="660"/>
      <c r="AI22" s="662"/>
      <c r="AJ22" s="661"/>
      <c r="AK22" s="660"/>
      <c r="AL22" s="659"/>
      <c r="AM22" s="630"/>
      <c r="AN22" s="658" t="s">
        <v>196</v>
      </c>
      <c r="AO22" s="657"/>
      <c r="AP22" s="435">
        <f t="shared" si="5"/>
        <v>60</v>
      </c>
      <c r="AR22" s="710" t="str">
        <f t="shared" si="8"/>
        <v/>
      </c>
      <c r="AS22" s="655"/>
      <c r="AT22" s="649"/>
      <c r="AU22" s="816"/>
      <c r="AV22" s="707"/>
      <c r="AW22" s="649"/>
      <c r="AX22" s="649"/>
      <c r="AY22" s="649"/>
      <c r="AZ22" s="652"/>
      <c r="BA22" s="979" t="str">
        <f t="shared" si="6"/>
        <v/>
      </c>
      <c r="BB22" s="650"/>
      <c r="BC22" s="649"/>
      <c r="BD22" s="648" t="str">
        <f t="shared" ref="BD22:BD54" si="10">IF(ISNUMBER($AO22),IF(AND($AO22&gt;=60,$AO22&lt;=100),$AP22*45/60,""),"")</f>
        <v/>
      </c>
      <c r="BE22" s="598"/>
      <c r="BF22" s="733"/>
      <c r="BG22" s="590"/>
    </row>
    <row r="23" spans="1:59" ht="15" customHeight="1">
      <c r="A23" s="598"/>
      <c r="B23" s="1226"/>
      <c r="C23" s="1227"/>
      <c r="D23" s="1258"/>
      <c r="E23" s="1259"/>
      <c r="G23" s="731" t="s">
        <v>137</v>
      </c>
      <c r="H23" s="725">
        <f t="shared" si="0"/>
        <v>2</v>
      </c>
      <c r="I23" s="1216">
        <v>2</v>
      </c>
      <c r="J23" s="1216"/>
      <c r="K23" s="1216"/>
      <c r="L23" s="1216"/>
      <c r="M23" s="980">
        <f t="shared" si="1"/>
        <v>60</v>
      </c>
      <c r="N23" s="724">
        <f t="shared" si="2"/>
        <v>45</v>
      </c>
      <c r="O23" s="723" t="s">
        <v>199</v>
      </c>
      <c r="P23" s="722" t="s">
        <v>1</v>
      </c>
      <c r="Q23" s="721"/>
      <c r="R23" s="720"/>
      <c r="S23" s="719" t="s">
        <v>1</v>
      </c>
      <c r="T23" s="707"/>
      <c r="U23" s="703"/>
      <c r="V23" s="702" t="str">
        <f t="shared" si="9"/>
        <v/>
      </c>
      <c r="W23" s="718" t="str">
        <f t="shared" si="4"/>
        <v/>
      </c>
      <c r="X23" s="630"/>
      <c r="Y23" s="717"/>
      <c r="Z23" s="716"/>
      <c r="AA23" s="728"/>
      <c r="AB23" s="714" t="s">
        <v>0</v>
      </c>
      <c r="AC23" s="714"/>
      <c r="AD23" s="716"/>
      <c r="AE23" s="715"/>
      <c r="AF23" s="714"/>
      <c r="AG23" s="714"/>
      <c r="AH23" s="714"/>
      <c r="AI23" s="716"/>
      <c r="AJ23" s="715"/>
      <c r="AK23" s="714"/>
      <c r="AL23" s="713"/>
      <c r="AM23" s="630"/>
      <c r="AN23" s="712" t="s">
        <v>196</v>
      </c>
      <c r="AO23" s="711"/>
      <c r="AP23" s="436">
        <f t="shared" si="5"/>
        <v>60</v>
      </c>
      <c r="AR23" s="710" t="str">
        <f t="shared" si="8"/>
        <v/>
      </c>
      <c r="AS23" s="709"/>
      <c r="AT23" s="703"/>
      <c r="AU23" s="786"/>
      <c r="AV23" s="707"/>
      <c r="AW23" s="703"/>
      <c r="AX23" s="703"/>
      <c r="AY23" s="703"/>
      <c r="AZ23" s="727"/>
      <c r="BA23" s="980" t="str">
        <f t="shared" si="6"/>
        <v/>
      </c>
      <c r="BB23" s="704"/>
      <c r="BC23" s="703"/>
      <c r="BD23" s="702" t="str">
        <f t="shared" si="10"/>
        <v/>
      </c>
      <c r="BE23" s="598"/>
      <c r="BF23" s="733"/>
      <c r="BG23" s="590"/>
    </row>
    <row r="24" spans="1:59" ht="15" customHeight="1">
      <c r="A24" s="598"/>
      <c r="B24" s="1226"/>
      <c r="C24" s="1227"/>
      <c r="D24" s="1258"/>
      <c r="E24" s="1259"/>
      <c r="G24" s="731" t="s">
        <v>138</v>
      </c>
      <c r="H24" s="725">
        <f t="shared" si="0"/>
        <v>2</v>
      </c>
      <c r="I24" s="1216">
        <v>2</v>
      </c>
      <c r="J24" s="1216"/>
      <c r="K24" s="1216"/>
      <c r="L24" s="1216"/>
      <c r="M24" s="980">
        <f t="shared" si="1"/>
        <v>60</v>
      </c>
      <c r="N24" s="724">
        <f t="shared" si="2"/>
        <v>45</v>
      </c>
      <c r="O24" s="723" t="s">
        <v>199</v>
      </c>
      <c r="P24" s="722" t="s">
        <v>1</v>
      </c>
      <c r="Q24" s="721"/>
      <c r="R24" s="720"/>
      <c r="S24" s="719" t="s">
        <v>1</v>
      </c>
      <c r="T24" s="707"/>
      <c r="U24" s="703"/>
      <c r="V24" s="702" t="str">
        <f t="shared" si="9"/>
        <v/>
      </c>
      <c r="W24" s="718" t="str">
        <f t="shared" si="4"/>
        <v/>
      </c>
      <c r="X24" s="630"/>
      <c r="Y24" s="717"/>
      <c r="Z24" s="716"/>
      <c r="AA24" s="728"/>
      <c r="AB24" s="714" t="s">
        <v>0</v>
      </c>
      <c r="AC24" s="714"/>
      <c r="AD24" s="716"/>
      <c r="AE24" s="715"/>
      <c r="AF24" s="714"/>
      <c r="AG24" s="714"/>
      <c r="AH24" s="714"/>
      <c r="AI24" s="716"/>
      <c r="AJ24" s="715"/>
      <c r="AK24" s="714"/>
      <c r="AL24" s="713"/>
      <c r="AM24" s="630"/>
      <c r="AN24" s="712" t="s">
        <v>196</v>
      </c>
      <c r="AO24" s="711"/>
      <c r="AP24" s="436">
        <f t="shared" si="5"/>
        <v>60</v>
      </c>
      <c r="AR24" s="710" t="str">
        <f t="shared" si="8"/>
        <v/>
      </c>
      <c r="AS24" s="709"/>
      <c r="AT24" s="703"/>
      <c r="AU24" s="786"/>
      <c r="AV24" s="707"/>
      <c r="AW24" s="703"/>
      <c r="AX24" s="703"/>
      <c r="AY24" s="703"/>
      <c r="AZ24" s="727"/>
      <c r="BA24" s="980" t="str">
        <f t="shared" si="6"/>
        <v/>
      </c>
      <c r="BB24" s="704"/>
      <c r="BC24" s="703"/>
      <c r="BD24" s="702" t="str">
        <f t="shared" si="10"/>
        <v/>
      </c>
      <c r="BE24" s="598"/>
      <c r="BF24" s="733"/>
      <c r="BG24" s="590"/>
    </row>
    <row r="25" spans="1:59" ht="15" customHeight="1">
      <c r="A25" s="598"/>
      <c r="B25" s="1226"/>
      <c r="C25" s="1227"/>
      <c r="D25" s="1258"/>
      <c r="E25" s="1259"/>
      <c r="G25" s="731" t="s">
        <v>139</v>
      </c>
      <c r="H25" s="725">
        <f t="shared" si="0"/>
        <v>1</v>
      </c>
      <c r="I25" s="730"/>
      <c r="J25" s="989">
        <v>1</v>
      </c>
      <c r="K25" s="1216"/>
      <c r="L25" s="1216"/>
      <c r="M25" s="980">
        <f t="shared" si="1"/>
        <v>30</v>
      </c>
      <c r="N25" s="724">
        <f t="shared" si="2"/>
        <v>22.5</v>
      </c>
      <c r="O25" s="723" t="s">
        <v>199</v>
      </c>
      <c r="P25" s="722" t="s">
        <v>1</v>
      </c>
      <c r="Q25" s="721"/>
      <c r="R25" s="720"/>
      <c r="S25" s="719" t="s">
        <v>1</v>
      </c>
      <c r="T25" s="707"/>
      <c r="U25" s="703"/>
      <c r="V25" s="702" t="str">
        <f t="shared" si="9"/>
        <v/>
      </c>
      <c r="W25" s="718" t="str">
        <f t="shared" si="4"/>
        <v/>
      </c>
      <c r="X25" s="630"/>
      <c r="Y25" s="717"/>
      <c r="Z25" s="716"/>
      <c r="AA25" s="728"/>
      <c r="AB25" s="714" t="s">
        <v>0</v>
      </c>
      <c r="AC25" s="714"/>
      <c r="AD25" s="716"/>
      <c r="AE25" s="715"/>
      <c r="AF25" s="714"/>
      <c r="AG25" s="714"/>
      <c r="AH25" s="714"/>
      <c r="AI25" s="716"/>
      <c r="AJ25" s="715"/>
      <c r="AK25" s="714"/>
      <c r="AL25" s="713"/>
      <c r="AM25" s="630"/>
      <c r="AN25" s="712" t="s">
        <v>196</v>
      </c>
      <c r="AO25" s="711"/>
      <c r="AP25" s="436">
        <f t="shared" si="5"/>
        <v>30</v>
      </c>
      <c r="AR25" s="710" t="str">
        <f t="shared" si="8"/>
        <v/>
      </c>
      <c r="AS25" s="709"/>
      <c r="AT25" s="703"/>
      <c r="AU25" s="786"/>
      <c r="AV25" s="707"/>
      <c r="AW25" s="703"/>
      <c r="AX25" s="703"/>
      <c r="AY25" s="703"/>
      <c r="AZ25" s="727"/>
      <c r="BA25" s="980" t="str">
        <f t="shared" si="6"/>
        <v/>
      </c>
      <c r="BB25" s="704"/>
      <c r="BC25" s="703"/>
      <c r="BD25" s="702" t="str">
        <f t="shared" si="10"/>
        <v/>
      </c>
      <c r="BE25" s="598"/>
      <c r="BF25" s="733"/>
      <c r="BG25" s="590"/>
    </row>
    <row r="26" spans="1:59" ht="15" customHeight="1">
      <c r="A26" s="598"/>
      <c r="B26" s="1226"/>
      <c r="C26" s="1227"/>
      <c r="D26" s="1258"/>
      <c r="E26" s="1259"/>
      <c r="G26" s="731" t="s">
        <v>140</v>
      </c>
      <c r="H26" s="725">
        <f t="shared" si="0"/>
        <v>1</v>
      </c>
      <c r="I26" s="1216"/>
      <c r="J26" s="1216"/>
      <c r="K26" s="730"/>
      <c r="L26" s="989">
        <v>1</v>
      </c>
      <c r="M26" s="980">
        <f t="shared" si="1"/>
        <v>30</v>
      </c>
      <c r="N26" s="724">
        <f t="shared" si="2"/>
        <v>22.5</v>
      </c>
      <c r="O26" s="723" t="s">
        <v>199</v>
      </c>
      <c r="P26" s="722" t="s">
        <v>1</v>
      </c>
      <c r="Q26" s="721"/>
      <c r="R26" s="720"/>
      <c r="S26" s="719" t="s">
        <v>1</v>
      </c>
      <c r="T26" s="707"/>
      <c r="U26" s="703"/>
      <c r="V26" s="702" t="str">
        <f t="shared" si="9"/>
        <v/>
      </c>
      <c r="W26" s="718" t="str">
        <f t="shared" si="4"/>
        <v/>
      </c>
      <c r="X26" s="630"/>
      <c r="Y26" s="717"/>
      <c r="Z26" s="716"/>
      <c r="AA26" s="728"/>
      <c r="AB26" s="714" t="s">
        <v>0</v>
      </c>
      <c r="AC26" s="714"/>
      <c r="AD26" s="716"/>
      <c r="AE26" s="715"/>
      <c r="AF26" s="714"/>
      <c r="AG26" s="714"/>
      <c r="AH26" s="714"/>
      <c r="AI26" s="716"/>
      <c r="AJ26" s="715"/>
      <c r="AK26" s="714"/>
      <c r="AL26" s="713"/>
      <c r="AM26" s="630"/>
      <c r="AN26" s="712" t="s">
        <v>196</v>
      </c>
      <c r="AO26" s="711"/>
      <c r="AP26" s="436">
        <f t="shared" si="5"/>
        <v>30</v>
      </c>
      <c r="AR26" s="710" t="str">
        <f t="shared" si="8"/>
        <v/>
      </c>
      <c r="AS26" s="709"/>
      <c r="AT26" s="703"/>
      <c r="AU26" s="786"/>
      <c r="AV26" s="707"/>
      <c r="AW26" s="703"/>
      <c r="AX26" s="703"/>
      <c r="AY26" s="703"/>
      <c r="AZ26" s="727"/>
      <c r="BA26" s="980" t="str">
        <f t="shared" si="6"/>
        <v/>
      </c>
      <c r="BB26" s="704"/>
      <c r="BC26" s="703"/>
      <c r="BD26" s="702" t="str">
        <f t="shared" si="10"/>
        <v/>
      </c>
      <c r="BE26" s="598"/>
      <c r="BF26" s="733"/>
      <c r="BG26" s="590"/>
    </row>
    <row r="27" spans="1:59" ht="15" customHeight="1">
      <c r="A27" s="598"/>
      <c r="B27" s="1226"/>
      <c r="C27" s="1227"/>
      <c r="D27" s="1258"/>
      <c r="E27" s="1259"/>
      <c r="G27" s="731" t="s">
        <v>119</v>
      </c>
      <c r="H27" s="725">
        <f t="shared" si="0"/>
        <v>2</v>
      </c>
      <c r="I27" s="1216"/>
      <c r="J27" s="1216"/>
      <c r="K27" s="1216">
        <v>2</v>
      </c>
      <c r="L27" s="1216"/>
      <c r="M27" s="980">
        <f t="shared" si="1"/>
        <v>60</v>
      </c>
      <c r="N27" s="724">
        <f t="shared" si="2"/>
        <v>45</v>
      </c>
      <c r="O27" s="723" t="s">
        <v>199</v>
      </c>
      <c r="P27" s="722" t="s">
        <v>1</v>
      </c>
      <c r="Q27" s="721" t="s">
        <v>120</v>
      </c>
      <c r="R27" s="720"/>
      <c r="S27" s="719" t="s">
        <v>121</v>
      </c>
      <c r="T27" s="707"/>
      <c r="U27" s="703"/>
      <c r="V27" s="702" t="str">
        <f t="shared" si="9"/>
        <v/>
      </c>
      <c r="W27" s="718" t="str">
        <f t="shared" si="4"/>
        <v/>
      </c>
      <c r="X27" s="630"/>
      <c r="Y27" s="717"/>
      <c r="Z27" s="716"/>
      <c r="AA27" s="728"/>
      <c r="AB27" s="714" t="s">
        <v>0</v>
      </c>
      <c r="AC27" s="714"/>
      <c r="AD27" s="716"/>
      <c r="AE27" s="715"/>
      <c r="AF27" s="714"/>
      <c r="AG27" s="714"/>
      <c r="AH27" s="714"/>
      <c r="AI27" s="716"/>
      <c r="AJ27" s="715"/>
      <c r="AK27" s="714"/>
      <c r="AL27" s="713"/>
      <c r="AM27" s="630"/>
      <c r="AN27" s="712" t="s">
        <v>5</v>
      </c>
      <c r="AO27" s="711"/>
      <c r="AP27" s="436">
        <f t="shared" si="5"/>
        <v>60</v>
      </c>
      <c r="AR27" s="710" t="str">
        <f t="shared" si="8"/>
        <v/>
      </c>
      <c r="AS27" s="709"/>
      <c r="AT27" s="703"/>
      <c r="AU27" s="786"/>
      <c r="AV27" s="707"/>
      <c r="AW27" s="703"/>
      <c r="AX27" s="721" t="str">
        <f>IF(ISNUMBER($AO27),IF(AND($AO27&gt;=60,$AO27&lt;=100),"●",""),"")</f>
        <v/>
      </c>
      <c r="AY27" s="703"/>
      <c r="AZ27" s="727"/>
      <c r="BA27" s="980" t="str">
        <f t="shared" si="6"/>
        <v/>
      </c>
      <c r="BB27" s="704"/>
      <c r="BC27" s="703"/>
      <c r="BD27" s="702" t="str">
        <f t="shared" si="10"/>
        <v/>
      </c>
      <c r="BE27" s="598"/>
      <c r="BF27" s="733"/>
      <c r="BG27" s="590"/>
    </row>
    <row r="28" spans="1:59" ht="15" customHeight="1">
      <c r="A28" s="598"/>
      <c r="B28" s="1226"/>
      <c r="C28" s="1227"/>
      <c r="D28" s="1258"/>
      <c r="E28" s="1259"/>
      <c r="G28" s="731" t="s">
        <v>141</v>
      </c>
      <c r="H28" s="725">
        <f t="shared" si="0"/>
        <v>2</v>
      </c>
      <c r="I28" s="1216">
        <v>2</v>
      </c>
      <c r="J28" s="1216"/>
      <c r="K28" s="1216"/>
      <c r="L28" s="1216"/>
      <c r="M28" s="980">
        <f t="shared" si="1"/>
        <v>60</v>
      </c>
      <c r="N28" s="724">
        <f t="shared" si="2"/>
        <v>45</v>
      </c>
      <c r="O28" s="723" t="s">
        <v>199</v>
      </c>
      <c r="P28" s="722" t="s">
        <v>1</v>
      </c>
      <c r="Q28" s="721"/>
      <c r="R28" s="720"/>
      <c r="S28" s="719" t="s">
        <v>1</v>
      </c>
      <c r="T28" s="707"/>
      <c r="U28" s="703"/>
      <c r="V28" s="702" t="str">
        <f t="shared" si="9"/>
        <v/>
      </c>
      <c r="W28" s="718" t="str">
        <f t="shared" si="4"/>
        <v/>
      </c>
      <c r="X28" s="630"/>
      <c r="Y28" s="717"/>
      <c r="Z28" s="716"/>
      <c r="AA28" s="728"/>
      <c r="AB28" s="714" t="s">
        <v>0</v>
      </c>
      <c r="AC28" s="714"/>
      <c r="AD28" s="716"/>
      <c r="AE28" s="715"/>
      <c r="AF28" s="714"/>
      <c r="AG28" s="714"/>
      <c r="AH28" s="714"/>
      <c r="AI28" s="716"/>
      <c r="AJ28" s="715"/>
      <c r="AK28" s="714"/>
      <c r="AL28" s="713"/>
      <c r="AM28" s="630"/>
      <c r="AN28" s="712" t="s">
        <v>196</v>
      </c>
      <c r="AO28" s="711"/>
      <c r="AP28" s="436">
        <f t="shared" si="5"/>
        <v>60</v>
      </c>
      <c r="AR28" s="710" t="str">
        <f t="shared" si="8"/>
        <v/>
      </c>
      <c r="AS28" s="709"/>
      <c r="AT28" s="703"/>
      <c r="AU28" s="786"/>
      <c r="AV28" s="707"/>
      <c r="AW28" s="703"/>
      <c r="AX28" s="703"/>
      <c r="AY28" s="703"/>
      <c r="AZ28" s="727"/>
      <c r="BA28" s="980" t="str">
        <f t="shared" si="6"/>
        <v/>
      </c>
      <c r="BB28" s="704"/>
      <c r="BC28" s="703"/>
      <c r="BD28" s="702" t="str">
        <f t="shared" si="10"/>
        <v/>
      </c>
      <c r="BE28" s="598"/>
      <c r="BF28" s="733"/>
      <c r="BG28" s="590"/>
    </row>
    <row r="29" spans="1:59" ht="15" customHeight="1">
      <c r="A29" s="598"/>
      <c r="B29" s="1226"/>
      <c r="C29" s="1227"/>
      <c r="D29" s="1258"/>
      <c r="E29" s="1259"/>
      <c r="G29" s="731" t="s">
        <v>157</v>
      </c>
      <c r="H29" s="725">
        <f t="shared" si="0"/>
        <v>2</v>
      </c>
      <c r="I29" s="1216"/>
      <c r="J29" s="1216"/>
      <c r="K29" s="1216">
        <v>2</v>
      </c>
      <c r="L29" s="1216"/>
      <c r="M29" s="996">
        <f t="shared" si="1"/>
        <v>60</v>
      </c>
      <c r="N29" s="771">
        <f t="shared" si="2"/>
        <v>45</v>
      </c>
      <c r="O29" s="723" t="s">
        <v>199</v>
      </c>
      <c r="P29" s="722" t="s">
        <v>1</v>
      </c>
      <c r="Q29" s="721"/>
      <c r="R29" s="720"/>
      <c r="S29" s="719" t="s">
        <v>1</v>
      </c>
      <c r="T29" s="707"/>
      <c r="U29" s="703"/>
      <c r="V29" s="702" t="str">
        <f t="shared" si="9"/>
        <v/>
      </c>
      <c r="W29" s="718" t="str">
        <f t="shared" si="4"/>
        <v/>
      </c>
      <c r="X29" s="630"/>
      <c r="Y29" s="717"/>
      <c r="Z29" s="716"/>
      <c r="AA29" s="728"/>
      <c r="AB29" s="714" t="s">
        <v>0</v>
      </c>
      <c r="AC29" s="714"/>
      <c r="AD29" s="716"/>
      <c r="AE29" s="715"/>
      <c r="AF29" s="714"/>
      <c r="AG29" s="714"/>
      <c r="AH29" s="714"/>
      <c r="AI29" s="716"/>
      <c r="AJ29" s="715"/>
      <c r="AK29" s="714"/>
      <c r="AL29" s="713"/>
      <c r="AM29" s="630"/>
      <c r="AN29" s="712" t="s">
        <v>196</v>
      </c>
      <c r="AO29" s="711"/>
      <c r="AP29" s="436">
        <f t="shared" si="5"/>
        <v>60</v>
      </c>
      <c r="AR29" s="710" t="str">
        <f t="shared" si="8"/>
        <v/>
      </c>
      <c r="AS29" s="709"/>
      <c r="AT29" s="703"/>
      <c r="AU29" s="786"/>
      <c r="AV29" s="707"/>
      <c r="AW29" s="703"/>
      <c r="AX29" s="703"/>
      <c r="AY29" s="703"/>
      <c r="AZ29" s="727"/>
      <c r="BA29" s="980" t="str">
        <f t="shared" si="6"/>
        <v/>
      </c>
      <c r="BB29" s="704"/>
      <c r="BC29" s="703"/>
      <c r="BD29" s="702" t="str">
        <f t="shared" si="10"/>
        <v/>
      </c>
      <c r="BE29" s="598"/>
      <c r="BF29" s="733"/>
      <c r="BG29" s="590"/>
    </row>
    <row r="30" spans="1:59" ht="15" customHeight="1">
      <c r="A30" s="598"/>
      <c r="B30" s="1226"/>
      <c r="C30" s="1227"/>
      <c r="D30" s="1258"/>
      <c r="E30" s="1259"/>
      <c r="G30" s="731" t="s">
        <v>158</v>
      </c>
      <c r="H30" s="725">
        <f t="shared" si="0"/>
        <v>1</v>
      </c>
      <c r="I30" s="1216"/>
      <c r="J30" s="1216"/>
      <c r="K30" s="988"/>
      <c r="L30" s="814">
        <v>1</v>
      </c>
      <c r="M30" s="772">
        <f t="shared" ref="M30:M42" si="11">H30*30</f>
        <v>30</v>
      </c>
      <c r="N30" s="771">
        <f t="shared" si="2"/>
        <v>22.5</v>
      </c>
      <c r="O30" s="723" t="s">
        <v>199</v>
      </c>
      <c r="P30" s="722" t="s">
        <v>1</v>
      </c>
      <c r="Q30" s="721"/>
      <c r="R30" s="720"/>
      <c r="S30" s="719" t="s">
        <v>1</v>
      </c>
      <c r="T30" s="707"/>
      <c r="U30" s="703"/>
      <c r="V30" s="702" t="str">
        <f t="shared" si="9"/>
        <v/>
      </c>
      <c r="W30" s="718" t="str">
        <f t="shared" si="4"/>
        <v/>
      </c>
      <c r="X30" s="630"/>
      <c r="Y30" s="717"/>
      <c r="Z30" s="716"/>
      <c r="AA30" s="728"/>
      <c r="AB30" s="714" t="s">
        <v>0</v>
      </c>
      <c r="AC30" s="714"/>
      <c r="AD30" s="716"/>
      <c r="AE30" s="715"/>
      <c r="AF30" s="714"/>
      <c r="AG30" s="714"/>
      <c r="AH30" s="714"/>
      <c r="AI30" s="716"/>
      <c r="AJ30" s="715"/>
      <c r="AK30" s="714"/>
      <c r="AL30" s="713"/>
      <c r="AM30" s="630"/>
      <c r="AN30" s="712" t="s">
        <v>196</v>
      </c>
      <c r="AO30" s="711"/>
      <c r="AP30" s="436">
        <f t="shared" si="5"/>
        <v>30</v>
      </c>
      <c r="AR30" s="710" t="str">
        <f t="shared" si="8"/>
        <v/>
      </c>
      <c r="AS30" s="709"/>
      <c r="AT30" s="703"/>
      <c r="AU30" s="786"/>
      <c r="AV30" s="707"/>
      <c r="AW30" s="703"/>
      <c r="AX30" s="703"/>
      <c r="AY30" s="703"/>
      <c r="AZ30" s="727"/>
      <c r="BA30" s="980" t="str">
        <f t="shared" si="6"/>
        <v/>
      </c>
      <c r="BB30" s="704"/>
      <c r="BC30" s="703"/>
      <c r="BD30" s="702" t="str">
        <f t="shared" si="10"/>
        <v/>
      </c>
      <c r="BE30" s="598"/>
      <c r="BF30" s="733"/>
      <c r="BG30" s="590"/>
    </row>
    <row r="31" spans="1:59" ht="15" customHeight="1">
      <c r="A31" s="598"/>
      <c r="B31" s="1226"/>
      <c r="C31" s="1227"/>
      <c r="D31" s="1258"/>
      <c r="E31" s="1259"/>
      <c r="G31" s="731" t="s">
        <v>231</v>
      </c>
      <c r="H31" s="725">
        <f t="shared" si="0"/>
        <v>2</v>
      </c>
      <c r="I31" s="1216"/>
      <c r="J31" s="1216"/>
      <c r="K31" s="1216">
        <v>2</v>
      </c>
      <c r="L31" s="1216"/>
      <c r="M31" s="772">
        <f t="shared" si="11"/>
        <v>60</v>
      </c>
      <c r="N31" s="771">
        <f t="shared" si="2"/>
        <v>45</v>
      </c>
      <c r="O31" s="696" t="s">
        <v>199</v>
      </c>
      <c r="P31" s="722" t="s">
        <v>1</v>
      </c>
      <c r="Q31" s="721"/>
      <c r="R31" s="720"/>
      <c r="S31" s="719" t="s">
        <v>1</v>
      </c>
      <c r="T31" s="707"/>
      <c r="U31" s="703"/>
      <c r="V31" s="702" t="str">
        <f t="shared" si="9"/>
        <v/>
      </c>
      <c r="W31" s="718" t="str">
        <f t="shared" si="4"/>
        <v/>
      </c>
      <c r="X31" s="630"/>
      <c r="Y31" s="717"/>
      <c r="Z31" s="716"/>
      <c r="AA31" s="728"/>
      <c r="AB31" s="714" t="s">
        <v>0</v>
      </c>
      <c r="AC31" s="714"/>
      <c r="AD31" s="716"/>
      <c r="AE31" s="715"/>
      <c r="AF31" s="714"/>
      <c r="AG31" s="714"/>
      <c r="AH31" s="714"/>
      <c r="AI31" s="716"/>
      <c r="AJ31" s="715"/>
      <c r="AK31" s="714"/>
      <c r="AL31" s="713"/>
      <c r="AM31" s="630"/>
      <c r="AN31" s="712" t="s">
        <v>196</v>
      </c>
      <c r="AO31" s="711"/>
      <c r="AP31" s="436">
        <f t="shared" si="5"/>
        <v>60</v>
      </c>
      <c r="AR31" s="710" t="str">
        <f t="shared" si="8"/>
        <v/>
      </c>
      <c r="AS31" s="709"/>
      <c r="AT31" s="703"/>
      <c r="AU31" s="786"/>
      <c r="AV31" s="707"/>
      <c r="AW31" s="703"/>
      <c r="AX31" s="703"/>
      <c r="AY31" s="703"/>
      <c r="AZ31" s="727"/>
      <c r="BA31" s="980" t="str">
        <f t="shared" si="6"/>
        <v/>
      </c>
      <c r="BB31" s="704"/>
      <c r="BC31" s="703"/>
      <c r="BD31" s="702" t="str">
        <f t="shared" si="10"/>
        <v/>
      </c>
      <c r="BE31" s="598"/>
      <c r="BF31" s="733"/>
      <c r="BG31" s="590"/>
    </row>
    <row r="32" spans="1:59" ht="15" customHeight="1">
      <c r="A32" s="598"/>
      <c r="B32" s="1226"/>
      <c r="C32" s="1227"/>
      <c r="D32" s="1258"/>
      <c r="E32" s="1259"/>
      <c r="G32" s="773" t="s">
        <v>180</v>
      </c>
      <c r="H32" s="725">
        <f t="shared" si="0"/>
        <v>1</v>
      </c>
      <c r="I32" s="1251"/>
      <c r="J32" s="1251"/>
      <c r="K32" s="813">
        <v>1</v>
      </c>
      <c r="L32" s="812"/>
      <c r="M32" s="804">
        <f t="shared" si="11"/>
        <v>30</v>
      </c>
      <c r="N32" s="803">
        <f t="shared" si="2"/>
        <v>22.5</v>
      </c>
      <c r="O32" s="770" t="s">
        <v>199</v>
      </c>
      <c r="P32" s="769"/>
      <c r="Q32" s="768"/>
      <c r="R32" s="767"/>
      <c r="S32" s="802"/>
      <c r="T32" s="766"/>
      <c r="U32" s="765"/>
      <c r="V32" s="764" t="str">
        <f t="shared" si="9"/>
        <v/>
      </c>
      <c r="W32" s="763" t="str">
        <f t="shared" si="4"/>
        <v/>
      </c>
      <c r="X32" s="630"/>
      <c r="Y32" s="801"/>
      <c r="Z32" s="799"/>
      <c r="AA32" s="798"/>
      <c r="AB32" s="797" t="s">
        <v>1</v>
      </c>
      <c r="AC32" s="797"/>
      <c r="AD32" s="799"/>
      <c r="AE32" s="798"/>
      <c r="AF32" s="797"/>
      <c r="AG32" s="797"/>
      <c r="AH32" s="797"/>
      <c r="AI32" s="799"/>
      <c r="AJ32" s="798"/>
      <c r="AK32" s="797"/>
      <c r="AL32" s="796"/>
      <c r="AM32" s="630"/>
      <c r="AN32" s="795"/>
      <c r="AO32" s="794"/>
      <c r="AP32" s="793">
        <f t="shared" si="5"/>
        <v>30</v>
      </c>
      <c r="AR32" s="811"/>
      <c r="AS32" s="791"/>
      <c r="AT32" s="765"/>
      <c r="AU32" s="810"/>
      <c r="AV32" s="766"/>
      <c r="AW32" s="765"/>
      <c r="AX32" s="765"/>
      <c r="AY32" s="765"/>
      <c r="AZ32" s="789"/>
      <c r="BA32" s="984" t="str">
        <f t="shared" si="6"/>
        <v/>
      </c>
      <c r="BB32" s="787"/>
      <c r="BC32" s="765"/>
      <c r="BD32" s="764" t="str">
        <f t="shared" si="10"/>
        <v/>
      </c>
      <c r="BE32" s="598"/>
      <c r="BG32" s="590"/>
    </row>
    <row r="33" spans="1:59" ht="15" customHeight="1">
      <c r="A33" s="598"/>
      <c r="B33" s="1226"/>
      <c r="C33" s="1227"/>
      <c r="D33" s="1258"/>
      <c r="E33" s="1259"/>
      <c r="G33" s="726" t="s">
        <v>69</v>
      </c>
      <c r="H33" s="725">
        <f t="shared" si="0"/>
        <v>1</v>
      </c>
      <c r="I33" s="1216"/>
      <c r="J33" s="1216"/>
      <c r="K33" s="730">
        <v>1</v>
      </c>
      <c r="L33" s="989"/>
      <c r="M33" s="772">
        <f t="shared" si="11"/>
        <v>30</v>
      </c>
      <c r="N33" s="771">
        <f t="shared" si="2"/>
        <v>22.5</v>
      </c>
      <c r="O33" s="723" t="s">
        <v>199</v>
      </c>
      <c r="P33" s="722"/>
      <c r="Q33" s="721" t="s">
        <v>120</v>
      </c>
      <c r="R33" s="720"/>
      <c r="S33" s="719" t="s">
        <v>4</v>
      </c>
      <c r="T33" s="707"/>
      <c r="U33" s="703"/>
      <c r="V33" s="702" t="str">
        <f t="shared" si="9"/>
        <v/>
      </c>
      <c r="W33" s="718" t="str">
        <f t="shared" si="4"/>
        <v/>
      </c>
      <c r="X33" s="630"/>
      <c r="Y33" s="717"/>
      <c r="Z33" s="716"/>
      <c r="AA33" s="715"/>
      <c r="AB33" s="714" t="s">
        <v>1</v>
      </c>
      <c r="AC33" s="714"/>
      <c r="AD33" s="716"/>
      <c r="AE33" s="715"/>
      <c r="AF33" s="714"/>
      <c r="AG33" s="714"/>
      <c r="AH33" s="714"/>
      <c r="AI33" s="716"/>
      <c r="AJ33" s="715"/>
      <c r="AK33" s="714"/>
      <c r="AL33" s="713"/>
      <c r="AM33" s="630"/>
      <c r="AN33" s="712" t="s">
        <v>4</v>
      </c>
      <c r="AO33" s="711"/>
      <c r="AP33" s="436">
        <f t="shared" si="5"/>
        <v>30</v>
      </c>
      <c r="AR33" s="732"/>
      <c r="AS33" s="709"/>
      <c r="AT33" s="703"/>
      <c r="AU33" s="708"/>
      <c r="AV33" s="707"/>
      <c r="AW33" s="703"/>
      <c r="AX33" s="721" t="str">
        <f>IF(ISNUMBER($AO33),IF(AND($AO33&gt;=60,$AO33&lt;=100),"●",""),"")</f>
        <v/>
      </c>
      <c r="AY33" s="703"/>
      <c r="AZ33" s="727"/>
      <c r="BA33" s="980" t="str">
        <f t="shared" si="6"/>
        <v/>
      </c>
      <c r="BB33" s="704"/>
      <c r="BC33" s="703"/>
      <c r="BD33" s="702" t="str">
        <f t="shared" si="10"/>
        <v/>
      </c>
      <c r="BE33" s="598"/>
      <c r="BF33" s="590"/>
      <c r="BG33" s="590"/>
    </row>
    <row r="34" spans="1:59" ht="15" customHeight="1">
      <c r="A34" s="598"/>
      <c r="B34" s="1226"/>
      <c r="C34" s="1227"/>
      <c r="D34" s="1258"/>
      <c r="E34" s="1259"/>
      <c r="G34" s="731" t="s">
        <v>210</v>
      </c>
      <c r="H34" s="725">
        <f t="shared" si="0"/>
        <v>1</v>
      </c>
      <c r="I34" s="1216"/>
      <c r="J34" s="1216"/>
      <c r="K34" s="730">
        <v>1</v>
      </c>
      <c r="L34" s="989"/>
      <c r="M34" s="772">
        <f t="shared" si="11"/>
        <v>30</v>
      </c>
      <c r="N34" s="771">
        <f t="shared" si="2"/>
        <v>22.5</v>
      </c>
      <c r="O34" s="723" t="s">
        <v>199</v>
      </c>
      <c r="P34" s="722"/>
      <c r="Q34" s="721"/>
      <c r="R34" s="720"/>
      <c r="S34" s="719"/>
      <c r="T34" s="707"/>
      <c r="U34" s="703"/>
      <c r="V34" s="702" t="str">
        <f t="shared" si="9"/>
        <v/>
      </c>
      <c r="W34" s="718" t="str">
        <f t="shared" si="4"/>
        <v/>
      </c>
      <c r="X34" s="630"/>
      <c r="Y34" s="717"/>
      <c r="Z34" s="716"/>
      <c r="AA34" s="715"/>
      <c r="AB34" s="714" t="s">
        <v>1</v>
      </c>
      <c r="AC34" s="714"/>
      <c r="AD34" s="716"/>
      <c r="AE34" s="715"/>
      <c r="AF34" s="714"/>
      <c r="AG34" s="714"/>
      <c r="AH34" s="714"/>
      <c r="AI34" s="716"/>
      <c r="AJ34" s="715"/>
      <c r="AK34" s="714"/>
      <c r="AL34" s="713"/>
      <c r="AM34" s="630"/>
      <c r="AN34" s="712"/>
      <c r="AO34" s="711"/>
      <c r="AP34" s="436">
        <f t="shared" si="5"/>
        <v>30</v>
      </c>
      <c r="AR34" s="732"/>
      <c r="AS34" s="709"/>
      <c r="AT34" s="703"/>
      <c r="AU34" s="708"/>
      <c r="AV34" s="707"/>
      <c r="AW34" s="703"/>
      <c r="AX34" s="703"/>
      <c r="AY34" s="703"/>
      <c r="AZ34" s="727"/>
      <c r="BA34" s="980" t="str">
        <f t="shared" si="6"/>
        <v/>
      </c>
      <c r="BB34" s="704"/>
      <c r="BC34" s="703"/>
      <c r="BD34" s="702" t="str">
        <f t="shared" si="10"/>
        <v/>
      </c>
      <c r="BE34" s="598"/>
      <c r="BF34" s="590"/>
      <c r="BG34" s="590"/>
    </row>
    <row r="35" spans="1:59" ht="15" customHeight="1">
      <c r="A35" s="598"/>
      <c r="B35" s="1226"/>
      <c r="C35" s="1227"/>
      <c r="D35" s="1260"/>
      <c r="E35" s="1261"/>
      <c r="G35" s="785" t="s">
        <v>14</v>
      </c>
      <c r="H35" s="758">
        <f t="shared" si="0"/>
        <v>1</v>
      </c>
      <c r="I35" s="1240"/>
      <c r="J35" s="1240"/>
      <c r="K35" s="809"/>
      <c r="L35" s="986">
        <v>1</v>
      </c>
      <c r="M35" s="784">
        <f t="shared" si="11"/>
        <v>30</v>
      </c>
      <c r="N35" s="783">
        <f t="shared" si="2"/>
        <v>22.5</v>
      </c>
      <c r="O35" s="754" t="s">
        <v>199</v>
      </c>
      <c r="P35" s="782"/>
      <c r="Q35" s="781"/>
      <c r="R35" s="780"/>
      <c r="S35" s="779"/>
      <c r="T35" s="739"/>
      <c r="U35" s="735"/>
      <c r="V35" s="734" t="str">
        <f>IF($W35="○",$N35,"")</f>
        <v/>
      </c>
      <c r="W35" s="778" t="str">
        <f t="shared" si="4"/>
        <v/>
      </c>
      <c r="X35" s="630"/>
      <c r="Y35" s="750"/>
      <c r="Z35" s="748"/>
      <c r="AA35" s="747"/>
      <c r="AB35" s="746" t="s">
        <v>1</v>
      </c>
      <c r="AC35" s="746"/>
      <c r="AD35" s="748"/>
      <c r="AE35" s="747"/>
      <c r="AF35" s="746"/>
      <c r="AG35" s="746"/>
      <c r="AH35" s="746"/>
      <c r="AI35" s="748"/>
      <c r="AJ35" s="747"/>
      <c r="AK35" s="746"/>
      <c r="AL35" s="745"/>
      <c r="AM35" s="630"/>
      <c r="AN35" s="777"/>
      <c r="AO35" s="743"/>
      <c r="AP35" s="437">
        <f t="shared" si="5"/>
        <v>30</v>
      </c>
      <c r="AR35" s="807"/>
      <c r="AS35" s="741"/>
      <c r="AT35" s="735"/>
      <c r="AU35" s="740"/>
      <c r="AV35" s="739"/>
      <c r="AW35" s="735"/>
      <c r="AX35" s="735"/>
      <c r="AY35" s="735"/>
      <c r="AZ35" s="738"/>
      <c r="BA35" s="983" t="str">
        <f t="shared" si="6"/>
        <v/>
      </c>
      <c r="BB35" s="736"/>
      <c r="BC35" s="735"/>
      <c r="BD35" s="734" t="str">
        <f t="shared" si="10"/>
        <v/>
      </c>
      <c r="BE35" s="598"/>
      <c r="BG35" s="590"/>
    </row>
    <row r="36" spans="1:59" ht="15" customHeight="1">
      <c r="A36" s="598"/>
      <c r="B36" s="1226"/>
      <c r="C36" s="1227"/>
      <c r="D36" s="1218" t="s">
        <v>233</v>
      </c>
      <c r="E36" s="1219"/>
      <c r="G36" s="806" t="s">
        <v>237</v>
      </c>
      <c r="H36" s="805">
        <f t="shared" si="0"/>
        <v>2</v>
      </c>
      <c r="I36" s="1251">
        <v>2</v>
      </c>
      <c r="J36" s="1251"/>
      <c r="K36" s="1251"/>
      <c r="L36" s="1251"/>
      <c r="M36" s="804">
        <f t="shared" si="11"/>
        <v>60</v>
      </c>
      <c r="N36" s="803">
        <f t="shared" si="2"/>
        <v>45</v>
      </c>
      <c r="O36" s="770" t="s">
        <v>70</v>
      </c>
      <c r="P36" s="769" t="s">
        <v>1</v>
      </c>
      <c r="Q36" s="768"/>
      <c r="R36" s="767" t="s">
        <v>1</v>
      </c>
      <c r="S36" s="802" t="s">
        <v>1</v>
      </c>
      <c r="T36" s="766"/>
      <c r="U36" s="765"/>
      <c r="V36" s="764" t="str">
        <f t="shared" ref="V36:V54" si="12">IF($W36="○",$N36,"")</f>
        <v/>
      </c>
      <c r="W36" s="763" t="str">
        <f t="shared" si="4"/>
        <v/>
      </c>
      <c r="X36" s="630"/>
      <c r="Y36" s="801" t="s">
        <v>1</v>
      </c>
      <c r="Z36" s="799"/>
      <c r="AA36" s="800"/>
      <c r="AB36" s="797"/>
      <c r="AC36" s="797" t="s">
        <v>0</v>
      </c>
      <c r="AD36" s="799"/>
      <c r="AE36" s="798"/>
      <c r="AF36" s="797"/>
      <c r="AG36" s="797"/>
      <c r="AH36" s="797"/>
      <c r="AI36" s="799"/>
      <c r="AJ36" s="798"/>
      <c r="AK36" s="797" t="s">
        <v>0</v>
      </c>
      <c r="AL36" s="796"/>
      <c r="AM36" s="630"/>
      <c r="AN36" s="795" t="s">
        <v>196</v>
      </c>
      <c r="AO36" s="794"/>
      <c r="AP36" s="793">
        <f t="shared" si="5"/>
        <v>60</v>
      </c>
      <c r="AR36" s="792" t="str">
        <f t="shared" si="8"/>
        <v/>
      </c>
      <c r="AS36" s="791"/>
      <c r="AT36" s="765"/>
      <c r="AU36" s="790"/>
      <c r="AV36" s="766"/>
      <c r="AW36" s="765"/>
      <c r="AX36" s="765"/>
      <c r="AY36" s="765"/>
      <c r="AZ36" s="789"/>
      <c r="BA36" s="984" t="str">
        <f t="shared" si="6"/>
        <v/>
      </c>
      <c r="BB36" s="787"/>
      <c r="BC36" s="765"/>
      <c r="BD36" s="764" t="str">
        <f t="shared" si="10"/>
        <v/>
      </c>
      <c r="BE36" s="598"/>
      <c r="BF36" s="733"/>
      <c r="BG36" s="590"/>
    </row>
    <row r="37" spans="1:59" ht="15" customHeight="1">
      <c r="A37" s="598"/>
      <c r="B37" s="1226"/>
      <c r="C37" s="1227"/>
      <c r="D37" s="1247"/>
      <c r="E37" s="1248"/>
      <c r="G37" s="731" t="s">
        <v>238</v>
      </c>
      <c r="H37" s="725">
        <f t="shared" si="0"/>
        <v>2</v>
      </c>
      <c r="I37" s="1216">
        <v>2</v>
      </c>
      <c r="J37" s="1216"/>
      <c r="K37" s="1216"/>
      <c r="L37" s="1216"/>
      <c r="M37" s="772">
        <f t="shared" si="11"/>
        <v>60</v>
      </c>
      <c r="N37" s="771">
        <f t="shared" si="2"/>
        <v>45</v>
      </c>
      <c r="O37" s="723" t="s">
        <v>70</v>
      </c>
      <c r="P37" s="722" t="s">
        <v>1</v>
      </c>
      <c r="Q37" s="721"/>
      <c r="R37" s="720" t="s">
        <v>1</v>
      </c>
      <c r="S37" s="719" t="s">
        <v>1</v>
      </c>
      <c r="T37" s="707"/>
      <c r="U37" s="703"/>
      <c r="V37" s="702" t="str">
        <f t="shared" si="12"/>
        <v/>
      </c>
      <c r="W37" s="718" t="str">
        <f t="shared" si="4"/>
        <v/>
      </c>
      <c r="X37" s="630"/>
      <c r="Y37" s="717" t="s">
        <v>1</v>
      </c>
      <c r="Z37" s="716"/>
      <c r="AA37" s="728"/>
      <c r="AB37" s="714"/>
      <c r="AC37" s="714" t="s">
        <v>0</v>
      </c>
      <c r="AD37" s="716"/>
      <c r="AE37" s="715"/>
      <c r="AF37" s="714"/>
      <c r="AG37" s="714"/>
      <c r="AH37" s="714"/>
      <c r="AI37" s="716"/>
      <c r="AJ37" s="715"/>
      <c r="AK37" s="714" t="s">
        <v>0</v>
      </c>
      <c r="AL37" s="713"/>
      <c r="AM37" s="630"/>
      <c r="AN37" s="712" t="s">
        <v>196</v>
      </c>
      <c r="AO37" s="711"/>
      <c r="AP37" s="436">
        <f t="shared" si="5"/>
        <v>60</v>
      </c>
      <c r="AR37" s="710" t="str">
        <f t="shared" si="8"/>
        <v/>
      </c>
      <c r="AS37" s="709"/>
      <c r="AT37" s="703"/>
      <c r="AU37" s="786"/>
      <c r="AV37" s="707"/>
      <c r="AW37" s="703"/>
      <c r="AX37" s="703"/>
      <c r="AY37" s="703"/>
      <c r="AZ37" s="727"/>
      <c r="BA37" s="980" t="str">
        <f t="shared" si="6"/>
        <v/>
      </c>
      <c r="BB37" s="704"/>
      <c r="BC37" s="703"/>
      <c r="BD37" s="702" t="str">
        <f t="shared" si="10"/>
        <v/>
      </c>
      <c r="BE37" s="598"/>
      <c r="BF37" s="733"/>
      <c r="BG37" s="590"/>
    </row>
    <row r="38" spans="1:59" ht="15" customHeight="1">
      <c r="A38" s="598"/>
      <c r="B38" s="1241"/>
      <c r="C38" s="1242"/>
      <c r="D38" s="1249"/>
      <c r="E38" s="1250"/>
      <c r="G38" s="785" t="s">
        <v>239</v>
      </c>
      <c r="H38" s="700">
        <f t="shared" si="0"/>
        <v>10</v>
      </c>
      <c r="I38" s="1240"/>
      <c r="J38" s="1240"/>
      <c r="K38" s="1240">
        <v>10</v>
      </c>
      <c r="L38" s="1240"/>
      <c r="M38" s="784">
        <f t="shared" si="11"/>
        <v>300</v>
      </c>
      <c r="N38" s="783">
        <f t="shared" si="2"/>
        <v>225</v>
      </c>
      <c r="O38" s="754" t="s">
        <v>70</v>
      </c>
      <c r="P38" s="782" t="s">
        <v>1</v>
      </c>
      <c r="Q38" s="781"/>
      <c r="R38" s="780" t="s">
        <v>1</v>
      </c>
      <c r="S38" s="779" t="s">
        <v>1</v>
      </c>
      <c r="T38" s="739"/>
      <c r="U38" s="735"/>
      <c r="V38" s="734" t="str">
        <f t="shared" si="12"/>
        <v/>
      </c>
      <c r="W38" s="778" t="str">
        <f t="shared" si="4"/>
        <v/>
      </c>
      <c r="X38" s="630"/>
      <c r="Y38" s="750" t="s">
        <v>0</v>
      </c>
      <c r="Z38" s="748" t="s">
        <v>0</v>
      </c>
      <c r="AA38" s="749"/>
      <c r="AB38" s="746"/>
      <c r="AC38" s="746" t="s">
        <v>0</v>
      </c>
      <c r="AD38" s="748" t="s">
        <v>0</v>
      </c>
      <c r="AE38" s="747"/>
      <c r="AF38" s="746"/>
      <c r="AG38" s="746"/>
      <c r="AH38" s="746"/>
      <c r="AI38" s="748" t="s">
        <v>0</v>
      </c>
      <c r="AJ38" s="747"/>
      <c r="AK38" s="746" t="s">
        <v>0</v>
      </c>
      <c r="AL38" s="745" t="s">
        <v>0</v>
      </c>
      <c r="AM38" s="630"/>
      <c r="AN38" s="777" t="s">
        <v>196</v>
      </c>
      <c r="AO38" s="743"/>
      <c r="AP38" s="437">
        <f t="shared" si="5"/>
        <v>300</v>
      </c>
      <c r="AR38" s="682" t="str">
        <f t="shared" si="8"/>
        <v/>
      </c>
      <c r="AS38" s="681"/>
      <c r="AT38" s="675"/>
      <c r="AU38" s="776"/>
      <c r="AV38" s="679"/>
      <c r="AW38" s="675"/>
      <c r="AX38" s="675"/>
      <c r="AY38" s="675"/>
      <c r="AZ38" s="678"/>
      <c r="BA38" s="983" t="str">
        <f t="shared" si="6"/>
        <v/>
      </c>
      <c r="BB38" s="736"/>
      <c r="BC38" s="735"/>
      <c r="BD38" s="734" t="str">
        <f t="shared" si="10"/>
        <v/>
      </c>
      <c r="BE38" s="598"/>
      <c r="BF38" s="733"/>
      <c r="BG38" s="590"/>
    </row>
    <row r="39" spans="1:59" ht="15" customHeight="1">
      <c r="A39" s="598"/>
      <c r="B39" s="1224" t="s">
        <v>182</v>
      </c>
      <c r="C39" s="1225"/>
      <c r="D39" s="1243" t="s">
        <v>234</v>
      </c>
      <c r="E39" s="1244"/>
      <c r="G39" s="673" t="s">
        <v>176</v>
      </c>
      <c r="H39" s="672">
        <f t="shared" si="0"/>
        <v>2</v>
      </c>
      <c r="I39" s="1222">
        <v>2</v>
      </c>
      <c r="J39" s="1222"/>
      <c r="K39" s="1222"/>
      <c r="L39" s="1222"/>
      <c r="M39" s="775">
        <f t="shared" si="11"/>
        <v>60</v>
      </c>
      <c r="N39" s="774">
        <f t="shared" si="2"/>
        <v>45</v>
      </c>
      <c r="O39" s="670" t="s">
        <v>199</v>
      </c>
      <c r="P39" s="669" t="s">
        <v>1</v>
      </c>
      <c r="Q39" s="668" t="s">
        <v>120</v>
      </c>
      <c r="R39" s="667"/>
      <c r="S39" s="666" t="s">
        <v>121</v>
      </c>
      <c r="T39" s="653"/>
      <c r="U39" s="649"/>
      <c r="V39" s="648" t="str">
        <f t="shared" si="12"/>
        <v/>
      </c>
      <c r="W39" s="665" t="str">
        <f t="shared" si="4"/>
        <v/>
      </c>
      <c r="X39" s="630"/>
      <c r="Y39" s="664"/>
      <c r="Z39" s="662"/>
      <c r="AA39" s="663"/>
      <c r="AB39" s="660" t="s">
        <v>0</v>
      </c>
      <c r="AC39" s="660"/>
      <c r="AD39" s="662"/>
      <c r="AE39" s="661"/>
      <c r="AF39" s="660"/>
      <c r="AG39" s="660"/>
      <c r="AH39" s="660"/>
      <c r="AI39" s="662"/>
      <c r="AJ39" s="661"/>
      <c r="AK39" s="660"/>
      <c r="AL39" s="659"/>
      <c r="AM39" s="630"/>
      <c r="AN39" s="658" t="s">
        <v>5</v>
      </c>
      <c r="AO39" s="657"/>
      <c r="AP39" s="435">
        <f t="shared" si="5"/>
        <v>60</v>
      </c>
      <c r="AR39" s="656" t="str">
        <f t="shared" si="8"/>
        <v/>
      </c>
      <c r="AS39" s="655"/>
      <c r="AT39" s="649"/>
      <c r="AU39" s="654"/>
      <c r="AV39" s="653"/>
      <c r="AW39" s="649"/>
      <c r="AX39" s="668" t="str">
        <f>IF(ISNUMBER($AO39),IF(AND($AO39&gt;=60,$AO39&lt;=100),"●",""),"")</f>
        <v/>
      </c>
      <c r="AY39" s="649"/>
      <c r="AZ39" s="652"/>
      <c r="BA39" s="979" t="str">
        <f t="shared" si="6"/>
        <v/>
      </c>
      <c r="BB39" s="650"/>
      <c r="BC39" s="649"/>
      <c r="BD39" s="648" t="str">
        <f t="shared" si="10"/>
        <v/>
      </c>
      <c r="BE39" s="598"/>
      <c r="BF39" s="733"/>
      <c r="BG39" s="590"/>
    </row>
    <row r="40" spans="1:59" ht="15" customHeight="1">
      <c r="A40" s="598"/>
      <c r="B40" s="1226"/>
      <c r="C40" s="1227"/>
      <c r="D40" s="1245"/>
      <c r="E40" s="1246"/>
      <c r="G40" s="731" t="s">
        <v>177</v>
      </c>
      <c r="H40" s="725">
        <f t="shared" si="0"/>
        <v>2</v>
      </c>
      <c r="I40" s="1216">
        <v>2</v>
      </c>
      <c r="J40" s="1216"/>
      <c r="K40" s="1216"/>
      <c r="L40" s="1216"/>
      <c r="M40" s="772">
        <f t="shared" si="11"/>
        <v>60</v>
      </c>
      <c r="N40" s="771">
        <f t="shared" si="2"/>
        <v>45</v>
      </c>
      <c r="O40" s="723" t="s">
        <v>199</v>
      </c>
      <c r="P40" s="722" t="s">
        <v>1</v>
      </c>
      <c r="Q40" s="721" t="s">
        <v>120</v>
      </c>
      <c r="R40" s="720"/>
      <c r="S40" s="719" t="s">
        <v>121</v>
      </c>
      <c r="T40" s="707"/>
      <c r="U40" s="703"/>
      <c r="V40" s="702" t="str">
        <f t="shared" si="12"/>
        <v/>
      </c>
      <c r="W40" s="718" t="str">
        <f t="shared" si="4"/>
        <v/>
      </c>
      <c r="X40" s="630"/>
      <c r="Y40" s="717"/>
      <c r="Z40" s="716"/>
      <c r="AA40" s="728"/>
      <c r="AB40" s="714" t="s">
        <v>0</v>
      </c>
      <c r="AC40" s="714"/>
      <c r="AD40" s="716"/>
      <c r="AE40" s="715"/>
      <c r="AF40" s="714"/>
      <c r="AG40" s="714"/>
      <c r="AH40" s="714"/>
      <c r="AI40" s="716"/>
      <c r="AJ40" s="715"/>
      <c r="AK40" s="714"/>
      <c r="AL40" s="713"/>
      <c r="AM40" s="630"/>
      <c r="AN40" s="712" t="s">
        <v>5</v>
      </c>
      <c r="AO40" s="711"/>
      <c r="AP40" s="436">
        <f t="shared" si="5"/>
        <v>60</v>
      </c>
      <c r="AR40" s="710" t="str">
        <f t="shared" si="8"/>
        <v/>
      </c>
      <c r="AS40" s="709"/>
      <c r="AT40" s="703"/>
      <c r="AU40" s="708"/>
      <c r="AV40" s="707"/>
      <c r="AW40" s="703"/>
      <c r="AX40" s="721" t="str">
        <f>IF(ISNUMBER($AO40),IF(AND($AO40&gt;=60,$AO40&lt;=100),"●",""),"")</f>
        <v/>
      </c>
      <c r="AY40" s="703"/>
      <c r="AZ40" s="727"/>
      <c r="BA40" s="980" t="str">
        <f t="shared" si="6"/>
        <v/>
      </c>
      <c r="BB40" s="704"/>
      <c r="BC40" s="703"/>
      <c r="BD40" s="702" t="str">
        <f t="shared" si="10"/>
        <v/>
      </c>
      <c r="BE40" s="598"/>
      <c r="BF40" s="733"/>
      <c r="BG40" s="590"/>
    </row>
    <row r="41" spans="1:59" ht="15" customHeight="1">
      <c r="A41" s="598"/>
      <c r="B41" s="1226"/>
      <c r="C41" s="1227"/>
      <c r="D41" s="1245"/>
      <c r="E41" s="1246"/>
      <c r="G41" s="731" t="s">
        <v>122</v>
      </c>
      <c r="H41" s="725">
        <f t="shared" si="0"/>
        <v>2</v>
      </c>
      <c r="I41" s="1216"/>
      <c r="J41" s="1216"/>
      <c r="K41" s="1216">
        <v>2</v>
      </c>
      <c r="L41" s="1216"/>
      <c r="M41" s="772">
        <f t="shared" si="11"/>
        <v>60</v>
      </c>
      <c r="N41" s="771">
        <f t="shared" si="2"/>
        <v>45</v>
      </c>
      <c r="O41" s="723" t="s">
        <v>199</v>
      </c>
      <c r="P41" s="722"/>
      <c r="Q41" s="721" t="s">
        <v>120</v>
      </c>
      <c r="R41" s="720"/>
      <c r="S41" s="719" t="s">
        <v>120</v>
      </c>
      <c r="T41" s="707"/>
      <c r="U41" s="703"/>
      <c r="V41" s="702" t="str">
        <f t="shared" si="12"/>
        <v/>
      </c>
      <c r="W41" s="718" t="str">
        <f t="shared" si="4"/>
        <v/>
      </c>
      <c r="X41" s="630"/>
      <c r="Y41" s="717"/>
      <c r="Z41" s="716"/>
      <c r="AA41" s="728"/>
      <c r="AB41" s="714" t="s">
        <v>1</v>
      </c>
      <c r="AC41" s="714"/>
      <c r="AD41" s="716"/>
      <c r="AE41" s="715"/>
      <c r="AF41" s="714"/>
      <c r="AG41" s="714"/>
      <c r="AH41" s="714"/>
      <c r="AI41" s="716"/>
      <c r="AJ41" s="715"/>
      <c r="AK41" s="714"/>
      <c r="AL41" s="713"/>
      <c r="AM41" s="630"/>
      <c r="AN41" s="712" t="s">
        <v>4</v>
      </c>
      <c r="AO41" s="711"/>
      <c r="AP41" s="436">
        <f t="shared" si="5"/>
        <v>60</v>
      </c>
      <c r="AR41" s="732"/>
      <c r="AS41" s="709"/>
      <c r="AT41" s="703"/>
      <c r="AU41" s="708"/>
      <c r="AV41" s="707"/>
      <c r="AW41" s="703"/>
      <c r="AX41" s="721" t="str">
        <f>IF(ISNUMBER($AO41),IF(AND($AO41&gt;=60,$AO41&lt;=100),"●",""),"")</f>
        <v/>
      </c>
      <c r="AY41" s="703"/>
      <c r="AZ41" s="727"/>
      <c r="BA41" s="980" t="str">
        <f t="shared" si="6"/>
        <v/>
      </c>
      <c r="BB41" s="704"/>
      <c r="BC41" s="703"/>
      <c r="BD41" s="702" t="str">
        <f t="shared" si="10"/>
        <v/>
      </c>
      <c r="BE41" s="598"/>
      <c r="BF41" s="733"/>
      <c r="BG41" s="590"/>
    </row>
    <row r="42" spans="1:59" ht="15" customHeight="1">
      <c r="A42" s="598"/>
      <c r="B42" s="1226"/>
      <c r="C42" s="1227"/>
      <c r="D42" s="1245"/>
      <c r="E42" s="1246"/>
      <c r="G42" s="773" t="s">
        <v>143</v>
      </c>
      <c r="H42" s="725">
        <f t="shared" si="0"/>
        <v>1</v>
      </c>
      <c r="I42" s="1216"/>
      <c r="J42" s="1216"/>
      <c r="K42" s="730">
        <v>1</v>
      </c>
      <c r="L42" s="989"/>
      <c r="M42" s="772">
        <f t="shared" si="11"/>
        <v>30</v>
      </c>
      <c r="N42" s="771">
        <f t="shared" si="2"/>
        <v>22.5</v>
      </c>
      <c r="O42" s="770" t="s">
        <v>199</v>
      </c>
      <c r="P42" s="769" t="s">
        <v>1</v>
      </c>
      <c r="Q42" s="768"/>
      <c r="R42" s="767"/>
      <c r="S42" s="719" t="s">
        <v>1</v>
      </c>
      <c r="T42" s="766"/>
      <c r="U42" s="765"/>
      <c r="V42" s="764" t="str">
        <f t="shared" si="12"/>
        <v/>
      </c>
      <c r="W42" s="763" t="str">
        <f t="shared" si="4"/>
        <v/>
      </c>
      <c r="X42" s="630"/>
      <c r="Y42" s="717"/>
      <c r="Z42" s="716"/>
      <c r="AA42" s="715"/>
      <c r="AB42" s="714" t="s">
        <v>0</v>
      </c>
      <c r="AC42" s="714"/>
      <c r="AD42" s="716"/>
      <c r="AE42" s="715"/>
      <c r="AF42" s="714"/>
      <c r="AG42" s="714"/>
      <c r="AH42" s="714"/>
      <c r="AI42" s="716"/>
      <c r="AJ42" s="715"/>
      <c r="AK42" s="714"/>
      <c r="AL42" s="713"/>
      <c r="AM42" s="630"/>
      <c r="AN42" s="712" t="s">
        <v>196</v>
      </c>
      <c r="AO42" s="711"/>
      <c r="AP42" s="436">
        <f t="shared" si="5"/>
        <v>30</v>
      </c>
      <c r="AR42" s="710" t="str">
        <f t="shared" si="8"/>
        <v/>
      </c>
      <c r="AS42" s="709"/>
      <c r="AT42" s="703"/>
      <c r="AU42" s="708"/>
      <c r="AV42" s="707"/>
      <c r="AW42" s="703"/>
      <c r="AX42" s="703"/>
      <c r="AY42" s="703"/>
      <c r="AZ42" s="727"/>
      <c r="BA42" s="980" t="str">
        <f t="shared" si="6"/>
        <v/>
      </c>
      <c r="BB42" s="704"/>
      <c r="BC42" s="703"/>
      <c r="BD42" s="702" t="str">
        <f t="shared" si="10"/>
        <v/>
      </c>
      <c r="BE42" s="598"/>
      <c r="BF42" s="733"/>
      <c r="BG42" s="590"/>
    </row>
    <row r="43" spans="1:59" ht="15" customHeight="1">
      <c r="A43" s="598"/>
      <c r="B43" s="1226"/>
      <c r="C43" s="1227"/>
      <c r="D43" s="1245"/>
      <c r="E43" s="1246"/>
      <c r="G43" s="726" t="s">
        <v>144</v>
      </c>
      <c r="H43" s="725">
        <f t="shared" si="0"/>
        <v>2</v>
      </c>
      <c r="I43" s="1216"/>
      <c r="J43" s="1216"/>
      <c r="K43" s="1216">
        <v>2</v>
      </c>
      <c r="L43" s="1216"/>
      <c r="M43" s="980">
        <f t="shared" ref="M43:M54" si="13">H43*30</f>
        <v>60</v>
      </c>
      <c r="N43" s="724">
        <f t="shared" si="2"/>
        <v>45</v>
      </c>
      <c r="O43" s="723" t="s">
        <v>199</v>
      </c>
      <c r="P43" s="722" t="s">
        <v>1</v>
      </c>
      <c r="Q43" s="721"/>
      <c r="R43" s="720"/>
      <c r="S43" s="719" t="s">
        <v>1</v>
      </c>
      <c r="T43" s="707"/>
      <c r="U43" s="703"/>
      <c r="V43" s="702" t="str">
        <f t="shared" si="12"/>
        <v/>
      </c>
      <c r="W43" s="718" t="str">
        <f t="shared" si="4"/>
        <v/>
      </c>
      <c r="X43" s="630"/>
      <c r="Y43" s="717"/>
      <c r="Z43" s="716"/>
      <c r="AA43" s="715"/>
      <c r="AB43" s="714" t="s">
        <v>0</v>
      </c>
      <c r="AC43" s="714"/>
      <c r="AD43" s="716"/>
      <c r="AE43" s="715"/>
      <c r="AF43" s="714"/>
      <c r="AG43" s="714"/>
      <c r="AH43" s="714"/>
      <c r="AI43" s="716"/>
      <c r="AJ43" s="715"/>
      <c r="AK43" s="714"/>
      <c r="AL43" s="713"/>
      <c r="AM43" s="630"/>
      <c r="AN43" s="712" t="s">
        <v>196</v>
      </c>
      <c r="AO43" s="711"/>
      <c r="AP43" s="436">
        <f t="shared" si="5"/>
        <v>60</v>
      </c>
      <c r="AR43" s="710" t="str">
        <f t="shared" si="8"/>
        <v/>
      </c>
      <c r="AS43" s="709"/>
      <c r="AT43" s="703"/>
      <c r="AU43" s="708"/>
      <c r="AV43" s="707"/>
      <c r="AW43" s="703"/>
      <c r="AX43" s="703"/>
      <c r="AY43" s="703"/>
      <c r="AZ43" s="727"/>
      <c r="BA43" s="980" t="str">
        <f t="shared" si="6"/>
        <v/>
      </c>
      <c r="BB43" s="704"/>
      <c r="BC43" s="703"/>
      <c r="BD43" s="702" t="str">
        <f t="shared" si="10"/>
        <v/>
      </c>
      <c r="BE43" s="598"/>
      <c r="BF43" s="733"/>
      <c r="BG43" s="590"/>
    </row>
    <row r="44" spans="1:59" ht="15" customHeight="1">
      <c r="A44" s="598"/>
      <c r="B44" s="1226"/>
      <c r="C44" s="1227"/>
      <c r="D44" s="1245"/>
      <c r="E44" s="1246"/>
      <c r="G44" s="762" t="s">
        <v>232</v>
      </c>
      <c r="H44" s="700">
        <f t="shared" si="0"/>
        <v>1</v>
      </c>
      <c r="I44" s="990"/>
      <c r="J44" s="698">
        <v>1</v>
      </c>
      <c r="K44" s="1217"/>
      <c r="L44" s="1217"/>
      <c r="M44" s="981">
        <f t="shared" si="13"/>
        <v>30</v>
      </c>
      <c r="N44" s="697">
        <f t="shared" si="2"/>
        <v>22.5</v>
      </c>
      <c r="O44" s="696" t="s">
        <v>15</v>
      </c>
      <c r="P44" s="761" t="s">
        <v>1</v>
      </c>
      <c r="Q44" s="694"/>
      <c r="R44" s="693" t="s">
        <v>1</v>
      </c>
      <c r="S44" s="692" t="s">
        <v>1</v>
      </c>
      <c r="T44" s="679"/>
      <c r="U44" s="675"/>
      <c r="V44" s="674" t="str">
        <f t="shared" si="12"/>
        <v/>
      </c>
      <c r="W44" s="691" t="str">
        <f t="shared" si="4"/>
        <v/>
      </c>
      <c r="X44" s="630"/>
      <c r="Y44" s="690"/>
      <c r="Z44" s="688" t="s">
        <v>0</v>
      </c>
      <c r="AA44" s="689"/>
      <c r="AB44" s="686"/>
      <c r="AC44" s="686"/>
      <c r="AD44" s="688"/>
      <c r="AE44" s="687"/>
      <c r="AF44" s="686"/>
      <c r="AG44" s="686"/>
      <c r="AH44" s="686"/>
      <c r="AI44" s="688"/>
      <c r="AJ44" s="687"/>
      <c r="AK44" s="686"/>
      <c r="AL44" s="685"/>
      <c r="AM44" s="630"/>
      <c r="AN44" s="684" t="s">
        <v>196</v>
      </c>
      <c r="AO44" s="683"/>
      <c r="AP44" s="466">
        <f t="shared" si="5"/>
        <v>30</v>
      </c>
      <c r="AR44" s="682" t="str">
        <f t="shared" si="8"/>
        <v/>
      </c>
      <c r="AS44" s="681"/>
      <c r="AT44" s="675"/>
      <c r="AU44" s="680"/>
      <c r="AV44" s="679"/>
      <c r="AW44" s="675"/>
      <c r="AX44" s="675"/>
      <c r="AY44" s="675"/>
      <c r="AZ44" s="678"/>
      <c r="BA44" s="981" t="str">
        <f t="shared" si="6"/>
        <v/>
      </c>
      <c r="BB44" s="676"/>
      <c r="BC44" s="675"/>
      <c r="BD44" s="674" t="str">
        <f t="shared" si="10"/>
        <v/>
      </c>
      <c r="BE44" s="598"/>
      <c r="BF44" s="733"/>
      <c r="BG44" s="590"/>
    </row>
    <row r="45" spans="1:59" ht="15" customHeight="1">
      <c r="A45" s="598"/>
      <c r="B45" s="1226"/>
      <c r="C45" s="1227"/>
      <c r="D45" s="1236" t="s">
        <v>233</v>
      </c>
      <c r="E45" s="1237"/>
      <c r="G45" s="760" t="s">
        <v>235</v>
      </c>
      <c r="H45" s="672">
        <f t="shared" si="0"/>
        <v>4</v>
      </c>
      <c r="I45" s="1222"/>
      <c r="J45" s="1222"/>
      <c r="K45" s="1222">
        <v>4</v>
      </c>
      <c r="L45" s="1222"/>
      <c r="M45" s="979">
        <f t="shared" si="13"/>
        <v>120</v>
      </c>
      <c r="N45" s="671">
        <f t="shared" si="2"/>
        <v>90</v>
      </c>
      <c r="O45" s="670" t="s">
        <v>70</v>
      </c>
      <c r="P45" s="669" t="s">
        <v>1</v>
      </c>
      <c r="Q45" s="668"/>
      <c r="R45" s="667" t="s">
        <v>1</v>
      </c>
      <c r="S45" s="666" t="s">
        <v>1</v>
      </c>
      <c r="T45" s="653"/>
      <c r="U45" s="649"/>
      <c r="V45" s="648" t="str">
        <f t="shared" si="12"/>
        <v/>
      </c>
      <c r="W45" s="665" t="str">
        <f t="shared" si="4"/>
        <v/>
      </c>
      <c r="X45" s="630"/>
      <c r="Y45" s="664" t="s">
        <v>1</v>
      </c>
      <c r="Z45" s="662"/>
      <c r="AA45" s="663"/>
      <c r="AB45" s="660"/>
      <c r="AC45" s="660" t="s">
        <v>0</v>
      </c>
      <c r="AD45" s="662"/>
      <c r="AE45" s="661"/>
      <c r="AF45" s="660"/>
      <c r="AG45" s="660"/>
      <c r="AH45" s="660"/>
      <c r="AI45" s="662"/>
      <c r="AJ45" s="661"/>
      <c r="AK45" s="660" t="s">
        <v>0</v>
      </c>
      <c r="AL45" s="659"/>
      <c r="AM45" s="630"/>
      <c r="AN45" s="658" t="s">
        <v>196</v>
      </c>
      <c r="AO45" s="657"/>
      <c r="AP45" s="435">
        <f t="shared" si="5"/>
        <v>120</v>
      </c>
      <c r="AR45" s="656" t="str">
        <f t="shared" si="8"/>
        <v/>
      </c>
      <c r="AS45" s="655"/>
      <c r="AT45" s="649"/>
      <c r="AU45" s="654"/>
      <c r="AV45" s="653"/>
      <c r="AW45" s="649"/>
      <c r="AX45" s="649"/>
      <c r="AY45" s="649"/>
      <c r="AZ45" s="652"/>
      <c r="BA45" s="979" t="str">
        <f t="shared" si="6"/>
        <v/>
      </c>
      <c r="BB45" s="650"/>
      <c r="BC45" s="649"/>
      <c r="BD45" s="648" t="str">
        <f t="shared" si="10"/>
        <v/>
      </c>
      <c r="BE45" s="598"/>
      <c r="BF45" s="733"/>
      <c r="BG45" s="590"/>
    </row>
    <row r="46" spans="1:59" ht="15" customHeight="1">
      <c r="A46" s="598"/>
      <c r="B46" s="1241"/>
      <c r="C46" s="1242"/>
      <c r="D46" s="1238"/>
      <c r="E46" s="1239"/>
      <c r="G46" s="759" t="s">
        <v>236</v>
      </c>
      <c r="H46" s="758">
        <f t="shared" si="0"/>
        <v>2</v>
      </c>
      <c r="I46" s="985">
        <v>2</v>
      </c>
      <c r="J46" s="756"/>
      <c r="K46" s="1240"/>
      <c r="L46" s="1240"/>
      <c r="M46" s="983">
        <f t="shared" si="13"/>
        <v>60</v>
      </c>
      <c r="N46" s="755">
        <f t="shared" si="2"/>
        <v>45</v>
      </c>
      <c r="O46" s="754" t="s">
        <v>70</v>
      </c>
      <c r="P46" s="753" t="s">
        <v>1</v>
      </c>
      <c r="Q46" s="694"/>
      <c r="R46" s="693" t="s">
        <v>1</v>
      </c>
      <c r="S46" s="752" t="s">
        <v>1</v>
      </c>
      <c r="T46" s="679"/>
      <c r="U46" s="675"/>
      <c r="V46" s="674" t="str">
        <f t="shared" si="12"/>
        <v/>
      </c>
      <c r="W46" s="751" t="str">
        <f t="shared" si="4"/>
        <v/>
      </c>
      <c r="X46" s="630"/>
      <c r="Y46" s="750" t="s">
        <v>1</v>
      </c>
      <c r="Z46" s="748"/>
      <c r="AA46" s="749"/>
      <c r="AB46" s="746"/>
      <c r="AC46" s="746" t="s">
        <v>0</v>
      </c>
      <c r="AD46" s="748"/>
      <c r="AE46" s="747"/>
      <c r="AF46" s="746"/>
      <c r="AG46" s="746"/>
      <c r="AH46" s="746"/>
      <c r="AI46" s="748"/>
      <c r="AJ46" s="747"/>
      <c r="AK46" s="746" t="s">
        <v>0</v>
      </c>
      <c r="AL46" s="745"/>
      <c r="AM46" s="630"/>
      <c r="AN46" s="744" t="s">
        <v>196</v>
      </c>
      <c r="AO46" s="743"/>
      <c r="AP46" s="437">
        <f t="shared" si="5"/>
        <v>60</v>
      </c>
      <c r="AR46" s="742" t="str">
        <f t="shared" si="8"/>
        <v/>
      </c>
      <c r="AS46" s="741"/>
      <c r="AT46" s="735"/>
      <c r="AU46" s="740"/>
      <c r="AV46" s="739"/>
      <c r="AW46" s="735"/>
      <c r="AX46" s="735"/>
      <c r="AY46" s="735"/>
      <c r="AZ46" s="738"/>
      <c r="BA46" s="983" t="str">
        <f t="shared" si="6"/>
        <v/>
      </c>
      <c r="BB46" s="736"/>
      <c r="BC46" s="735"/>
      <c r="BD46" s="734" t="str">
        <f t="shared" si="10"/>
        <v/>
      </c>
      <c r="BE46" s="598"/>
      <c r="BF46" s="733"/>
      <c r="BG46" s="590"/>
    </row>
    <row r="47" spans="1:59" ht="15" customHeight="1">
      <c r="A47" s="598"/>
      <c r="B47" s="1224" t="s">
        <v>146</v>
      </c>
      <c r="C47" s="1225"/>
      <c r="D47" s="1230" t="s">
        <v>234</v>
      </c>
      <c r="E47" s="1231"/>
      <c r="G47" s="673" t="s">
        <v>16</v>
      </c>
      <c r="H47" s="672">
        <f t="shared" si="0"/>
        <v>2</v>
      </c>
      <c r="I47" s="1222"/>
      <c r="J47" s="1222"/>
      <c r="K47" s="1222">
        <v>2</v>
      </c>
      <c r="L47" s="1222"/>
      <c r="M47" s="979">
        <f t="shared" si="13"/>
        <v>60</v>
      </c>
      <c r="N47" s="671">
        <f t="shared" si="2"/>
        <v>45</v>
      </c>
      <c r="O47" s="670" t="s">
        <v>199</v>
      </c>
      <c r="P47" s="669" t="s">
        <v>1</v>
      </c>
      <c r="Q47" s="668" t="s">
        <v>120</v>
      </c>
      <c r="R47" s="667"/>
      <c r="S47" s="666" t="s">
        <v>121</v>
      </c>
      <c r="T47" s="653"/>
      <c r="U47" s="649"/>
      <c r="V47" s="648" t="str">
        <f t="shared" si="12"/>
        <v/>
      </c>
      <c r="W47" s="665" t="str">
        <f t="shared" si="4"/>
        <v/>
      </c>
      <c r="X47" s="630"/>
      <c r="Y47" s="664"/>
      <c r="Z47" s="662"/>
      <c r="AA47" s="663"/>
      <c r="AB47" s="660" t="s">
        <v>0</v>
      </c>
      <c r="AC47" s="660"/>
      <c r="AD47" s="662"/>
      <c r="AE47" s="661"/>
      <c r="AF47" s="660"/>
      <c r="AG47" s="660"/>
      <c r="AH47" s="660"/>
      <c r="AI47" s="662"/>
      <c r="AJ47" s="661"/>
      <c r="AK47" s="660"/>
      <c r="AL47" s="659"/>
      <c r="AM47" s="630"/>
      <c r="AN47" s="658" t="s">
        <v>5</v>
      </c>
      <c r="AO47" s="657"/>
      <c r="AP47" s="435">
        <f t="shared" si="5"/>
        <v>60</v>
      </c>
      <c r="AR47" s="656" t="str">
        <f t="shared" si="8"/>
        <v/>
      </c>
      <c r="AS47" s="655"/>
      <c r="AT47" s="649"/>
      <c r="AU47" s="654"/>
      <c r="AV47" s="653"/>
      <c r="AW47" s="649"/>
      <c r="AX47" s="668" t="str">
        <f>IF(ISNUMBER($AO47),IF(AND($AO47&gt;=60,$AO47&lt;=100),"●",""),"")</f>
        <v/>
      </c>
      <c r="AY47" s="649"/>
      <c r="AZ47" s="652"/>
      <c r="BA47" s="979" t="str">
        <f t="shared" si="6"/>
        <v/>
      </c>
      <c r="BB47" s="650"/>
      <c r="BC47" s="649"/>
      <c r="BD47" s="648" t="str">
        <f t="shared" si="10"/>
        <v/>
      </c>
      <c r="BE47" s="598"/>
      <c r="BG47" s="590"/>
    </row>
    <row r="48" spans="1:59" ht="15" customHeight="1">
      <c r="A48" s="598"/>
      <c r="B48" s="1226"/>
      <c r="C48" s="1227"/>
      <c r="D48" s="1232"/>
      <c r="E48" s="1233"/>
      <c r="G48" s="731" t="s">
        <v>17</v>
      </c>
      <c r="H48" s="725">
        <f t="shared" si="0"/>
        <v>2</v>
      </c>
      <c r="I48" s="1216"/>
      <c r="J48" s="1216"/>
      <c r="K48" s="1216">
        <v>2</v>
      </c>
      <c r="L48" s="1216"/>
      <c r="M48" s="980">
        <f t="shared" si="13"/>
        <v>60</v>
      </c>
      <c r="N48" s="724">
        <f t="shared" si="2"/>
        <v>45</v>
      </c>
      <c r="O48" s="723" t="s">
        <v>199</v>
      </c>
      <c r="P48" s="722"/>
      <c r="Q48" s="721" t="s">
        <v>120</v>
      </c>
      <c r="R48" s="720"/>
      <c r="S48" s="719" t="s">
        <v>120</v>
      </c>
      <c r="T48" s="707"/>
      <c r="U48" s="703"/>
      <c r="V48" s="702" t="str">
        <f t="shared" si="12"/>
        <v/>
      </c>
      <c r="W48" s="718" t="str">
        <f t="shared" si="4"/>
        <v/>
      </c>
      <c r="X48" s="630"/>
      <c r="Y48" s="717"/>
      <c r="Z48" s="716"/>
      <c r="AA48" s="728"/>
      <c r="AB48" s="714" t="s">
        <v>1</v>
      </c>
      <c r="AC48" s="714"/>
      <c r="AD48" s="716"/>
      <c r="AE48" s="715"/>
      <c r="AF48" s="714"/>
      <c r="AG48" s="714"/>
      <c r="AH48" s="714"/>
      <c r="AI48" s="716"/>
      <c r="AJ48" s="715"/>
      <c r="AK48" s="714"/>
      <c r="AL48" s="713"/>
      <c r="AM48" s="630"/>
      <c r="AN48" s="712" t="s">
        <v>4</v>
      </c>
      <c r="AO48" s="711"/>
      <c r="AP48" s="436">
        <f t="shared" si="5"/>
        <v>60</v>
      </c>
      <c r="AR48" s="732"/>
      <c r="AS48" s="709"/>
      <c r="AT48" s="703"/>
      <c r="AU48" s="708"/>
      <c r="AV48" s="707"/>
      <c r="AW48" s="703"/>
      <c r="AX48" s="721" t="str">
        <f>IF(ISNUMBER($AO48),IF(AND($AO48&gt;=60,$AO48&lt;=100),"●",""),"")</f>
        <v/>
      </c>
      <c r="AY48" s="703"/>
      <c r="AZ48" s="727"/>
      <c r="BA48" s="980" t="str">
        <f t="shared" si="6"/>
        <v/>
      </c>
      <c r="BB48" s="704"/>
      <c r="BC48" s="703"/>
      <c r="BD48" s="702" t="str">
        <f t="shared" si="10"/>
        <v/>
      </c>
      <c r="BE48" s="598"/>
      <c r="BG48" s="590"/>
    </row>
    <row r="49" spans="1:59" ht="15" customHeight="1">
      <c r="A49" s="598"/>
      <c r="B49" s="1226"/>
      <c r="C49" s="1227"/>
      <c r="D49" s="1232"/>
      <c r="E49" s="1233"/>
      <c r="G49" s="731" t="s">
        <v>18</v>
      </c>
      <c r="H49" s="725">
        <f t="shared" si="0"/>
        <v>1</v>
      </c>
      <c r="I49" s="1216"/>
      <c r="J49" s="1216"/>
      <c r="K49" s="730">
        <v>1</v>
      </c>
      <c r="L49" s="989"/>
      <c r="M49" s="980">
        <f t="shared" si="13"/>
        <v>30</v>
      </c>
      <c r="N49" s="724">
        <f t="shared" si="2"/>
        <v>22.5</v>
      </c>
      <c r="O49" s="723" t="s">
        <v>199</v>
      </c>
      <c r="P49" s="722" t="s">
        <v>1</v>
      </c>
      <c r="Q49" s="721" t="s">
        <v>120</v>
      </c>
      <c r="R49" s="720"/>
      <c r="S49" s="719" t="s">
        <v>121</v>
      </c>
      <c r="T49" s="707"/>
      <c r="U49" s="703"/>
      <c r="V49" s="702" t="str">
        <f t="shared" si="12"/>
        <v/>
      </c>
      <c r="W49" s="718" t="str">
        <f t="shared" si="4"/>
        <v/>
      </c>
      <c r="X49" s="630"/>
      <c r="Y49" s="717"/>
      <c r="Z49" s="716"/>
      <c r="AA49" s="728"/>
      <c r="AB49" s="714" t="s">
        <v>0</v>
      </c>
      <c r="AC49" s="714"/>
      <c r="AD49" s="716"/>
      <c r="AE49" s="715"/>
      <c r="AF49" s="714"/>
      <c r="AG49" s="714"/>
      <c r="AH49" s="714"/>
      <c r="AI49" s="716"/>
      <c r="AJ49" s="715"/>
      <c r="AK49" s="714"/>
      <c r="AL49" s="713"/>
      <c r="AM49" s="630"/>
      <c r="AN49" s="712" t="s">
        <v>5</v>
      </c>
      <c r="AO49" s="711"/>
      <c r="AP49" s="436">
        <f t="shared" si="5"/>
        <v>30</v>
      </c>
      <c r="AR49" s="710" t="str">
        <f t="shared" ref="AR49:AR54" si="14">IF(ISNUMBER($AO49),IF(AND($AO49&gt;=60,$AO49&lt;=100),"●",""),"")</f>
        <v/>
      </c>
      <c r="AS49" s="709"/>
      <c r="AT49" s="703"/>
      <c r="AU49" s="708"/>
      <c r="AV49" s="707"/>
      <c r="AW49" s="703"/>
      <c r="AX49" s="721" t="str">
        <f>IF(ISNUMBER($AO49),IF(AND($AO49&gt;=60,$AO49&lt;=100),"●",""),"")</f>
        <v/>
      </c>
      <c r="AY49" s="703"/>
      <c r="AZ49" s="727"/>
      <c r="BA49" s="980" t="str">
        <f t="shared" si="6"/>
        <v/>
      </c>
      <c r="BB49" s="704"/>
      <c r="BC49" s="703"/>
      <c r="BD49" s="702" t="str">
        <f t="shared" si="10"/>
        <v/>
      </c>
      <c r="BE49" s="598"/>
      <c r="BG49" s="590"/>
    </row>
    <row r="50" spans="1:59" ht="15" customHeight="1">
      <c r="A50" s="598"/>
      <c r="B50" s="1226"/>
      <c r="C50" s="1227"/>
      <c r="D50" s="1232"/>
      <c r="E50" s="1233"/>
      <c r="G50" s="726" t="s">
        <v>74</v>
      </c>
      <c r="H50" s="725">
        <f t="shared" si="0"/>
        <v>2</v>
      </c>
      <c r="I50" s="1216">
        <v>2</v>
      </c>
      <c r="J50" s="1216"/>
      <c r="K50" s="1216"/>
      <c r="L50" s="1216"/>
      <c r="M50" s="980">
        <f t="shared" si="13"/>
        <v>60</v>
      </c>
      <c r="N50" s="724">
        <f t="shared" si="2"/>
        <v>45</v>
      </c>
      <c r="O50" s="723" t="s">
        <v>199</v>
      </c>
      <c r="P50" s="722" t="s">
        <v>1</v>
      </c>
      <c r="Q50" s="721" t="s">
        <v>120</v>
      </c>
      <c r="R50" s="720"/>
      <c r="S50" s="719" t="s">
        <v>121</v>
      </c>
      <c r="T50" s="707"/>
      <c r="U50" s="703"/>
      <c r="V50" s="702" t="str">
        <f t="shared" si="12"/>
        <v/>
      </c>
      <c r="W50" s="718" t="str">
        <f t="shared" si="4"/>
        <v/>
      </c>
      <c r="X50" s="630"/>
      <c r="Y50" s="717"/>
      <c r="Z50" s="716"/>
      <c r="AA50" s="715"/>
      <c r="AB50" s="714" t="s">
        <v>0</v>
      </c>
      <c r="AC50" s="714"/>
      <c r="AD50" s="716"/>
      <c r="AE50" s="715"/>
      <c r="AF50" s="714"/>
      <c r="AG50" s="714"/>
      <c r="AH50" s="714"/>
      <c r="AI50" s="716"/>
      <c r="AJ50" s="715"/>
      <c r="AK50" s="714"/>
      <c r="AL50" s="713"/>
      <c r="AM50" s="630"/>
      <c r="AN50" s="712" t="s">
        <v>5</v>
      </c>
      <c r="AO50" s="711"/>
      <c r="AP50" s="436">
        <f t="shared" si="5"/>
        <v>60</v>
      </c>
      <c r="AR50" s="710" t="str">
        <f t="shared" si="14"/>
        <v/>
      </c>
      <c r="AS50" s="709"/>
      <c r="AT50" s="703"/>
      <c r="AU50" s="708"/>
      <c r="AV50" s="707"/>
      <c r="AW50" s="703"/>
      <c r="AX50" s="721" t="str">
        <f>IF(ISNUMBER($AO50),IF(AND($AO50&gt;=60,$AO50&lt;=100),"●",""),"")</f>
        <v/>
      </c>
      <c r="AY50" s="703"/>
      <c r="AZ50" s="727"/>
      <c r="BA50" s="980" t="str">
        <f t="shared" si="6"/>
        <v/>
      </c>
      <c r="BB50" s="704"/>
      <c r="BC50" s="703"/>
      <c r="BD50" s="702" t="str">
        <f t="shared" si="10"/>
        <v/>
      </c>
      <c r="BE50" s="598"/>
      <c r="BF50" s="592"/>
      <c r="BG50" s="590"/>
    </row>
    <row r="51" spans="1:59" ht="15" customHeight="1">
      <c r="A51" s="598"/>
      <c r="B51" s="1226"/>
      <c r="C51" s="1227"/>
      <c r="D51" s="1232"/>
      <c r="E51" s="1233"/>
      <c r="G51" s="726" t="s">
        <v>75</v>
      </c>
      <c r="H51" s="725">
        <f t="shared" si="0"/>
        <v>2</v>
      </c>
      <c r="I51" s="1216">
        <v>2</v>
      </c>
      <c r="J51" s="1216"/>
      <c r="K51" s="1216"/>
      <c r="L51" s="1216"/>
      <c r="M51" s="980">
        <f t="shared" si="13"/>
        <v>60</v>
      </c>
      <c r="N51" s="724">
        <f t="shared" si="2"/>
        <v>45</v>
      </c>
      <c r="O51" s="723" t="s">
        <v>199</v>
      </c>
      <c r="P51" s="722" t="s">
        <v>1</v>
      </c>
      <c r="Q51" s="721" t="s">
        <v>123</v>
      </c>
      <c r="R51" s="720"/>
      <c r="S51" s="719" t="s">
        <v>124</v>
      </c>
      <c r="T51" s="707"/>
      <c r="U51" s="703"/>
      <c r="V51" s="702" t="str">
        <f t="shared" si="12"/>
        <v/>
      </c>
      <c r="W51" s="718" t="str">
        <f t="shared" si="4"/>
        <v/>
      </c>
      <c r="X51" s="630"/>
      <c r="Y51" s="717"/>
      <c r="Z51" s="716"/>
      <c r="AA51" s="715"/>
      <c r="AB51" s="714" t="s">
        <v>0</v>
      </c>
      <c r="AC51" s="714"/>
      <c r="AD51" s="716"/>
      <c r="AE51" s="715"/>
      <c r="AF51" s="714"/>
      <c r="AG51" s="714"/>
      <c r="AH51" s="714"/>
      <c r="AI51" s="716"/>
      <c r="AJ51" s="715"/>
      <c r="AK51" s="714"/>
      <c r="AL51" s="713"/>
      <c r="AM51" s="630"/>
      <c r="AN51" s="712" t="s">
        <v>24</v>
      </c>
      <c r="AO51" s="711"/>
      <c r="AP51" s="436">
        <f t="shared" si="5"/>
        <v>60</v>
      </c>
      <c r="AR51" s="710" t="str">
        <f t="shared" si="14"/>
        <v/>
      </c>
      <c r="AS51" s="709"/>
      <c r="AT51" s="703"/>
      <c r="AU51" s="708"/>
      <c r="AV51" s="707"/>
      <c r="AW51" s="703"/>
      <c r="AX51" s="703"/>
      <c r="AY51" s="703"/>
      <c r="AZ51" s="706" t="str">
        <f>IF(ISNUMBER($AO51),IF(AND($AO51&gt;=60,$AO51&lt;=100),"●",""),"")</f>
        <v/>
      </c>
      <c r="BA51" s="980" t="str">
        <f t="shared" si="6"/>
        <v/>
      </c>
      <c r="BB51" s="704"/>
      <c r="BC51" s="703"/>
      <c r="BD51" s="702" t="str">
        <f t="shared" si="10"/>
        <v/>
      </c>
      <c r="BE51" s="598"/>
      <c r="BG51" s="590"/>
    </row>
    <row r="52" spans="1:59" ht="15" customHeight="1">
      <c r="A52" s="598"/>
      <c r="B52" s="1226"/>
      <c r="C52" s="1227"/>
      <c r="D52" s="1234"/>
      <c r="E52" s="1235"/>
      <c r="G52" s="701" t="s">
        <v>76</v>
      </c>
      <c r="H52" s="700">
        <f t="shared" si="0"/>
        <v>1</v>
      </c>
      <c r="I52" s="990"/>
      <c r="J52" s="698">
        <v>1</v>
      </c>
      <c r="K52" s="1217"/>
      <c r="L52" s="1217"/>
      <c r="M52" s="981">
        <f t="shared" si="13"/>
        <v>30</v>
      </c>
      <c r="N52" s="697">
        <f t="shared" si="2"/>
        <v>22.5</v>
      </c>
      <c r="O52" s="696" t="s">
        <v>15</v>
      </c>
      <c r="P52" s="695" t="s">
        <v>1</v>
      </c>
      <c r="Q52" s="694"/>
      <c r="R52" s="693" t="s">
        <v>1</v>
      </c>
      <c r="S52" s="692" t="s">
        <v>1</v>
      </c>
      <c r="T52" s="679"/>
      <c r="U52" s="675"/>
      <c r="V52" s="674" t="str">
        <f t="shared" si="12"/>
        <v/>
      </c>
      <c r="W52" s="691" t="str">
        <f t="shared" si="4"/>
        <v/>
      </c>
      <c r="X52" s="630"/>
      <c r="Y52" s="690"/>
      <c r="Z52" s="688" t="s">
        <v>0</v>
      </c>
      <c r="AA52" s="689"/>
      <c r="AB52" s="686"/>
      <c r="AC52" s="686"/>
      <c r="AD52" s="688"/>
      <c r="AE52" s="687"/>
      <c r="AF52" s="686"/>
      <c r="AG52" s="686"/>
      <c r="AH52" s="686"/>
      <c r="AI52" s="688"/>
      <c r="AJ52" s="687"/>
      <c r="AK52" s="686"/>
      <c r="AL52" s="685"/>
      <c r="AM52" s="630"/>
      <c r="AN52" s="684" t="s">
        <v>196</v>
      </c>
      <c r="AO52" s="683"/>
      <c r="AP52" s="466">
        <f t="shared" si="5"/>
        <v>30</v>
      </c>
      <c r="AR52" s="682" t="str">
        <f t="shared" si="14"/>
        <v/>
      </c>
      <c r="AS52" s="681"/>
      <c r="AT52" s="675"/>
      <c r="AU52" s="680"/>
      <c r="AV52" s="679"/>
      <c r="AW52" s="675"/>
      <c r="AX52" s="675"/>
      <c r="AY52" s="675"/>
      <c r="AZ52" s="678"/>
      <c r="BA52" s="981" t="str">
        <f t="shared" si="6"/>
        <v/>
      </c>
      <c r="BB52" s="676"/>
      <c r="BC52" s="675"/>
      <c r="BD52" s="674" t="str">
        <f t="shared" si="10"/>
        <v/>
      </c>
      <c r="BE52" s="598"/>
      <c r="BG52" s="590"/>
    </row>
    <row r="53" spans="1:59" ht="15" customHeight="1">
      <c r="A53" s="598"/>
      <c r="B53" s="1226"/>
      <c r="C53" s="1227"/>
      <c r="D53" s="1218" t="s">
        <v>233</v>
      </c>
      <c r="E53" s="1219"/>
      <c r="G53" s="673" t="s">
        <v>240</v>
      </c>
      <c r="H53" s="672">
        <f t="shared" si="0"/>
        <v>4</v>
      </c>
      <c r="I53" s="1222"/>
      <c r="J53" s="1222"/>
      <c r="K53" s="1222">
        <v>4</v>
      </c>
      <c r="L53" s="1222"/>
      <c r="M53" s="979">
        <f t="shared" si="13"/>
        <v>120</v>
      </c>
      <c r="N53" s="671">
        <f t="shared" si="2"/>
        <v>90</v>
      </c>
      <c r="O53" s="670" t="s">
        <v>70</v>
      </c>
      <c r="P53" s="669" t="s">
        <v>1</v>
      </c>
      <c r="Q53" s="668"/>
      <c r="R53" s="667" t="s">
        <v>1</v>
      </c>
      <c r="S53" s="666" t="s">
        <v>1</v>
      </c>
      <c r="T53" s="653"/>
      <c r="U53" s="649"/>
      <c r="V53" s="648" t="str">
        <f t="shared" si="12"/>
        <v/>
      </c>
      <c r="W53" s="665" t="str">
        <f t="shared" si="4"/>
        <v/>
      </c>
      <c r="X53" s="630"/>
      <c r="Y53" s="664" t="s">
        <v>1</v>
      </c>
      <c r="Z53" s="662"/>
      <c r="AA53" s="663"/>
      <c r="AB53" s="660"/>
      <c r="AC53" s="660" t="s">
        <v>0</v>
      </c>
      <c r="AD53" s="662"/>
      <c r="AE53" s="661"/>
      <c r="AF53" s="660"/>
      <c r="AG53" s="660"/>
      <c r="AH53" s="660"/>
      <c r="AI53" s="662"/>
      <c r="AJ53" s="661"/>
      <c r="AK53" s="660" t="s">
        <v>0</v>
      </c>
      <c r="AL53" s="659"/>
      <c r="AM53" s="630"/>
      <c r="AN53" s="658" t="s">
        <v>196</v>
      </c>
      <c r="AO53" s="657"/>
      <c r="AP53" s="435">
        <f t="shared" si="5"/>
        <v>120</v>
      </c>
      <c r="AR53" s="656" t="str">
        <f t="shared" si="14"/>
        <v/>
      </c>
      <c r="AS53" s="655"/>
      <c r="AT53" s="649"/>
      <c r="AU53" s="654"/>
      <c r="AV53" s="653"/>
      <c r="AW53" s="649"/>
      <c r="AX53" s="649"/>
      <c r="AY53" s="649"/>
      <c r="AZ53" s="652"/>
      <c r="BA53" s="979" t="str">
        <f t="shared" si="6"/>
        <v/>
      </c>
      <c r="BB53" s="650"/>
      <c r="BC53" s="649"/>
      <c r="BD53" s="648" t="str">
        <f t="shared" si="10"/>
        <v/>
      </c>
      <c r="BE53" s="598"/>
      <c r="BG53" s="590"/>
    </row>
    <row r="54" spans="1:59" ht="15" customHeight="1" thickBot="1">
      <c r="A54" s="598"/>
      <c r="B54" s="1228"/>
      <c r="C54" s="1229"/>
      <c r="D54" s="1220"/>
      <c r="E54" s="1221"/>
      <c r="G54" s="647" t="s">
        <v>241</v>
      </c>
      <c r="H54" s="646">
        <f t="shared" si="0"/>
        <v>2</v>
      </c>
      <c r="I54" s="645">
        <v>2</v>
      </c>
      <c r="J54" s="644"/>
      <c r="K54" s="1223"/>
      <c r="L54" s="1223"/>
      <c r="M54" s="982">
        <f t="shared" si="13"/>
        <v>60</v>
      </c>
      <c r="N54" s="643">
        <f t="shared" si="2"/>
        <v>45</v>
      </c>
      <c r="O54" s="642" t="s">
        <v>70</v>
      </c>
      <c r="P54" s="641" t="s">
        <v>1</v>
      </c>
      <c r="Q54" s="640"/>
      <c r="R54" s="639" t="s">
        <v>1</v>
      </c>
      <c r="S54" s="638" t="s">
        <v>1</v>
      </c>
      <c r="T54" s="623"/>
      <c r="U54" s="619"/>
      <c r="V54" s="618" t="str">
        <f t="shared" si="12"/>
        <v/>
      </c>
      <c r="W54" s="637" t="str">
        <f t="shared" si="4"/>
        <v/>
      </c>
      <c r="X54" s="630"/>
      <c r="Y54" s="636" t="s">
        <v>1</v>
      </c>
      <c r="Z54" s="978"/>
      <c r="AA54" s="974"/>
      <c r="AB54" s="976"/>
      <c r="AC54" s="976" t="s">
        <v>0</v>
      </c>
      <c r="AD54" s="978"/>
      <c r="AE54" s="633"/>
      <c r="AF54" s="976"/>
      <c r="AG54" s="976"/>
      <c r="AH54" s="976"/>
      <c r="AI54" s="978"/>
      <c r="AJ54" s="633"/>
      <c r="AK54" s="976" t="s">
        <v>0</v>
      </c>
      <c r="AL54" s="631"/>
      <c r="AM54" s="630"/>
      <c r="AN54" s="629" t="s">
        <v>196</v>
      </c>
      <c r="AO54" s="628"/>
      <c r="AP54" s="627">
        <f t="shared" si="5"/>
        <v>60</v>
      </c>
      <c r="AR54" s="626" t="str">
        <f t="shared" si="14"/>
        <v/>
      </c>
      <c r="AS54" s="625"/>
      <c r="AT54" s="619"/>
      <c r="AU54" s="624"/>
      <c r="AV54" s="623"/>
      <c r="AW54" s="619"/>
      <c r="AX54" s="619"/>
      <c r="AY54" s="619"/>
      <c r="AZ54" s="622"/>
      <c r="BA54" s="982" t="str">
        <f t="shared" si="6"/>
        <v/>
      </c>
      <c r="BB54" s="620"/>
      <c r="BC54" s="619"/>
      <c r="BD54" s="618" t="str">
        <f t="shared" si="10"/>
        <v/>
      </c>
      <c r="BE54" s="598"/>
      <c r="BG54" s="590"/>
    </row>
    <row r="55" spans="1:59" ht="3.95" customHeight="1" thickBot="1">
      <c r="A55" s="598"/>
      <c r="C55" s="607"/>
      <c r="D55" s="607"/>
      <c r="E55" s="594"/>
      <c r="G55" s="617"/>
      <c r="H55" s="617"/>
      <c r="I55" s="617"/>
      <c r="J55" s="617"/>
      <c r="K55" s="617"/>
      <c r="L55" s="617"/>
      <c r="M55" s="617"/>
      <c r="N55" s="617"/>
      <c r="O55" s="617"/>
      <c r="P55" s="617"/>
      <c r="Q55" s="592"/>
      <c r="R55" s="592"/>
      <c r="S55" s="592"/>
      <c r="T55" s="592"/>
      <c r="U55" s="592"/>
      <c r="W55" s="592"/>
      <c r="X55" s="592"/>
      <c r="Y55" s="615"/>
      <c r="Z55" s="590"/>
      <c r="AA55" s="590"/>
      <c r="AB55" s="590"/>
      <c r="AC55" s="590"/>
      <c r="AD55" s="590"/>
      <c r="AE55" s="590"/>
      <c r="AF55" s="590"/>
      <c r="AG55" s="590"/>
      <c r="AH55" s="590"/>
      <c r="AI55" s="590"/>
      <c r="AJ55" s="590"/>
      <c r="AK55" s="590"/>
      <c r="AL55" s="590"/>
      <c r="AM55" s="590"/>
      <c r="AN55" s="615"/>
      <c r="AS55" s="617"/>
      <c r="AT55" s="617"/>
      <c r="AU55" s="592"/>
      <c r="AV55" s="592"/>
      <c r="AW55" s="592"/>
      <c r="AX55" s="592"/>
      <c r="AY55" s="592"/>
      <c r="AZ55" s="592"/>
      <c r="BA55" s="592"/>
      <c r="BC55" s="592"/>
      <c r="BD55" s="592"/>
      <c r="BE55" s="592"/>
      <c r="BF55" s="616"/>
    </row>
    <row r="56" spans="1:59" ht="35.1" customHeight="1" thickBot="1">
      <c r="A56" s="598"/>
      <c r="C56" s="607"/>
      <c r="D56" s="607"/>
      <c r="E56" s="594"/>
      <c r="G56" s="1196" t="s">
        <v>242</v>
      </c>
      <c r="H56" s="1196"/>
      <c r="I56" s="1196"/>
      <c r="J56" s="1196"/>
      <c r="K56" s="1196"/>
      <c r="L56" s="1196"/>
      <c r="M56" s="1196"/>
      <c r="N56" s="1196"/>
      <c r="O56" s="1196"/>
      <c r="P56" s="1196"/>
      <c r="Q56" s="1196"/>
      <c r="R56" s="1196"/>
      <c r="S56" s="592"/>
      <c r="T56" s="1197" t="s">
        <v>188</v>
      </c>
      <c r="U56" s="1198"/>
      <c r="V56" s="1199"/>
      <c r="W56" s="592"/>
      <c r="X56" s="592"/>
      <c r="Y56" s="615"/>
      <c r="Z56" s="590"/>
      <c r="AA56" s="590"/>
      <c r="AB56" s="590"/>
      <c r="AC56" s="590"/>
      <c r="AD56" s="590"/>
      <c r="AE56" s="590"/>
      <c r="AF56" s="590"/>
      <c r="AG56" s="590"/>
      <c r="AH56" s="590"/>
      <c r="AI56" s="590"/>
      <c r="AJ56" s="590"/>
      <c r="AK56" s="590"/>
      <c r="AL56" s="590"/>
      <c r="AM56" s="590"/>
      <c r="AN56" s="615"/>
      <c r="AO56" s="606"/>
      <c r="AP56" s="605"/>
      <c r="AQ56" s="605"/>
      <c r="AR56" s="1200" t="s">
        <v>72</v>
      </c>
      <c r="AS56" s="1201"/>
      <c r="AT56" s="1201"/>
      <c r="AU56" s="1201"/>
      <c r="AV56" s="1201"/>
      <c r="AW56" s="1201"/>
      <c r="AX56" s="1201"/>
      <c r="AY56" s="1201"/>
      <c r="AZ56" s="1202"/>
      <c r="BA56" s="614" t="s">
        <v>163</v>
      </c>
      <c r="BB56" s="1013" t="s">
        <v>278</v>
      </c>
      <c r="BC56" s="1014"/>
      <c r="BD56" s="1015"/>
      <c r="BE56" s="598"/>
      <c r="BG56" s="590"/>
    </row>
    <row r="57" spans="1:59" ht="21.95" customHeight="1">
      <c r="A57" s="598"/>
      <c r="C57" s="607"/>
      <c r="D57" s="607"/>
      <c r="E57" s="594"/>
      <c r="G57" s="1196"/>
      <c r="H57" s="1196"/>
      <c r="I57" s="1196"/>
      <c r="J57" s="1196"/>
      <c r="K57" s="1196"/>
      <c r="L57" s="1196"/>
      <c r="M57" s="1196"/>
      <c r="N57" s="1196"/>
      <c r="O57" s="1196"/>
      <c r="P57" s="1196"/>
      <c r="Q57" s="1196"/>
      <c r="R57" s="1196"/>
      <c r="T57" s="997">
        <f>SUM(T7:T54)</f>
        <v>0</v>
      </c>
      <c r="U57" s="998">
        <f>SUM(U7:U54)</f>
        <v>0</v>
      </c>
      <c r="V57" s="999">
        <f>SUM(V7:V54)</f>
        <v>0</v>
      </c>
      <c r="Y57" s="590"/>
      <c r="Z57" s="590"/>
      <c r="AA57" s="590"/>
      <c r="AB57" s="590"/>
      <c r="AC57" s="590"/>
      <c r="AD57" s="590"/>
      <c r="AE57" s="590"/>
      <c r="AF57" s="590"/>
      <c r="AG57" s="590"/>
      <c r="AH57" s="590"/>
      <c r="AI57" s="590"/>
      <c r="AJ57" s="590"/>
      <c r="AK57" s="590"/>
      <c r="AL57" s="590"/>
      <c r="AM57" s="590"/>
      <c r="AO57" s="606"/>
      <c r="AP57" s="605"/>
      <c r="AQ57" s="605"/>
      <c r="AR57" s="1203">
        <f t="shared" ref="AR57:AZ57" si="15">COUNTIF(AR7:AR54,"●")</f>
        <v>0</v>
      </c>
      <c r="AS57" s="1205">
        <f t="shared" si="15"/>
        <v>0</v>
      </c>
      <c r="AT57" s="1207">
        <f t="shared" si="15"/>
        <v>0</v>
      </c>
      <c r="AU57" s="1209">
        <f t="shared" si="15"/>
        <v>0</v>
      </c>
      <c r="AV57" s="973">
        <f t="shared" si="15"/>
        <v>0</v>
      </c>
      <c r="AW57" s="975">
        <f t="shared" si="15"/>
        <v>0</v>
      </c>
      <c r="AX57" s="975">
        <f t="shared" si="15"/>
        <v>0</v>
      </c>
      <c r="AY57" s="975">
        <f t="shared" si="15"/>
        <v>0</v>
      </c>
      <c r="AZ57" s="611">
        <f t="shared" si="15"/>
        <v>0</v>
      </c>
      <c r="BA57" s="1211">
        <f>SUM(BA7:BA54)</f>
        <v>0</v>
      </c>
      <c r="BB57" s="610">
        <f>SUM(BB7:BB54)</f>
        <v>0</v>
      </c>
      <c r="BC57" s="609">
        <f>SUM(BC7:BC54)</f>
        <v>0</v>
      </c>
      <c r="BD57" s="608">
        <f>SUM(BD7:BD54)</f>
        <v>0</v>
      </c>
      <c r="BE57" s="598"/>
      <c r="BG57" s="590"/>
    </row>
    <row r="58" spans="1:59" ht="21.95" customHeight="1" thickBot="1">
      <c r="A58" s="598"/>
      <c r="C58" s="607"/>
      <c r="D58" s="607"/>
      <c r="E58" s="594"/>
      <c r="G58" s="1196"/>
      <c r="H58" s="1196"/>
      <c r="I58" s="1196"/>
      <c r="J58" s="1196"/>
      <c r="K58" s="1196"/>
      <c r="L58" s="1196"/>
      <c r="M58" s="1196"/>
      <c r="N58" s="1196"/>
      <c r="O58" s="1196"/>
      <c r="P58" s="1196"/>
      <c r="Q58" s="1196"/>
      <c r="R58" s="1196"/>
      <c r="T58" s="1213">
        <f>T57+U57+V57</f>
        <v>0</v>
      </c>
      <c r="U58" s="1214"/>
      <c r="V58" s="1215"/>
      <c r="Y58" s="590"/>
      <c r="Z58" s="590"/>
      <c r="AA58" s="590"/>
      <c r="AB58" s="590"/>
      <c r="AC58" s="590"/>
      <c r="AD58" s="590"/>
      <c r="AE58" s="590"/>
      <c r="AF58" s="590"/>
      <c r="AG58" s="590"/>
      <c r="AH58" s="590"/>
      <c r="AI58" s="590"/>
      <c r="AJ58" s="590"/>
      <c r="AK58" s="590"/>
      <c r="AL58" s="590"/>
      <c r="AM58" s="590"/>
      <c r="AO58" s="606"/>
      <c r="AP58" s="605"/>
      <c r="AQ58" s="605"/>
      <c r="AR58" s="1204"/>
      <c r="AS58" s="1206"/>
      <c r="AT58" s="1208"/>
      <c r="AU58" s="1210"/>
      <c r="AV58" s="1185">
        <f>SUM(AV57:AZ57)</f>
        <v>0</v>
      </c>
      <c r="AW58" s="1185"/>
      <c r="AX58" s="1185"/>
      <c r="AY58" s="1185"/>
      <c r="AZ58" s="1186"/>
      <c r="BA58" s="1212"/>
      <c r="BB58" s="1187">
        <f>BB57+BC57+BD57</f>
        <v>0</v>
      </c>
      <c r="BC58" s="1188"/>
      <c r="BD58" s="1189"/>
      <c r="BE58" s="598"/>
      <c r="BG58" s="590"/>
    </row>
    <row r="59" spans="1:59" ht="11.1" customHeight="1">
      <c r="A59" s="598"/>
      <c r="B59" s="598"/>
      <c r="C59" s="604"/>
      <c r="D59" s="604"/>
      <c r="E59" s="601"/>
      <c r="F59" s="598"/>
      <c r="G59" s="603"/>
      <c r="H59" s="602"/>
      <c r="I59" s="602"/>
      <c r="J59" s="599"/>
      <c r="K59" s="599"/>
      <c r="L59" s="599"/>
      <c r="M59" s="601"/>
      <c r="N59" s="601"/>
      <c r="O59" s="599"/>
      <c r="P59" s="599"/>
      <c r="Q59" s="599"/>
      <c r="R59" s="599"/>
      <c r="S59" s="599"/>
      <c r="T59" s="599"/>
      <c r="U59" s="599"/>
      <c r="V59" s="600"/>
      <c r="W59" s="599"/>
      <c r="X59" s="599"/>
      <c r="Y59" s="599"/>
      <c r="Z59" s="599"/>
      <c r="AA59" s="599"/>
      <c r="AB59" s="599"/>
      <c r="AC59" s="599"/>
      <c r="AD59" s="599"/>
      <c r="AE59" s="599"/>
      <c r="AF59" s="599"/>
      <c r="AG59" s="599"/>
      <c r="AH59" s="599"/>
      <c r="AI59" s="599"/>
      <c r="AJ59" s="599"/>
      <c r="AK59" s="599"/>
      <c r="AL59" s="599"/>
      <c r="AM59" s="599"/>
      <c r="AN59" s="599"/>
      <c r="AO59" s="599"/>
      <c r="AP59" s="599"/>
      <c r="AQ59" s="598"/>
      <c r="AR59" s="598"/>
      <c r="AS59" s="598"/>
      <c r="AT59" s="598"/>
      <c r="AU59" s="598"/>
      <c r="AV59" s="598"/>
      <c r="AW59" s="598"/>
      <c r="AX59" s="598"/>
      <c r="AY59" s="598"/>
      <c r="AZ59" s="598"/>
      <c r="BA59" s="598"/>
      <c r="BB59" s="598"/>
      <c r="BC59" s="598"/>
      <c r="BD59" s="598"/>
      <c r="BE59" s="598"/>
      <c r="BF59" s="596"/>
    </row>
    <row r="60" spans="1:59" s="591" customFormat="1" ht="15" customHeight="1">
      <c r="B60" s="1190">
        <v>4</v>
      </c>
      <c r="C60" s="1191"/>
      <c r="D60" s="597">
        <v>7</v>
      </c>
      <c r="E60" s="597">
        <v>5</v>
      </c>
      <c r="F60" s="597"/>
      <c r="G60" s="597">
        <v>30</v>
      </c>
      <c r="H60" s="1190">
        <v>5</v>
      </c>
      <c r="I60" s="1192"/>
      <c r="J60" s="1192"/>
      <c r="K60" s="1192"/>
      <c r="L60" s="1191"/>
      <c r="M60" s="1190">
        <v>8</v>
      </c>
      <c r="N60" s="1192"/>
      <c r="O60" s="1192"/>
      <c r="P60" s="1192"/>
      <c r="Q60" s="1192"/>
      <c r="R60" s="1192"/>
      <c r="S60" s="1192"/>
      <c r="T60" s="1192"/>
      <c r="U60" s="1192"/>
      <c r="V60" s="1191"/>
      <c r="W60" s="597">
        <v>7</v>
      </c>
      <c r="X60" s="597">
        <v>2</v>
      </c>
      <c r="Y60" s="1190">
        <v>5</v>
      </c>
      <c r="Z60" s="1192"/>
      <c r="AA60" s="1192"/>
      <c r="AB60" s="1192"/>
      <c r="AC60" s="1192"/>
      <c r="AD60" s="1192"/>
      <c r="AE60" s="1192"/>
      <c r="AF60" s="1192"/>
      <c r="AG60" s="1192"/>
      <c r="AH60" s="1192"/>
      <c r="AI60" s="1192"/>
      <c r="AJ60" s="1192"/>
      <c r="AK60" s="1192"/>
      <c r="AL60" s="1192"/>
      <c r="AM60" s="1191"/>
      <c r="AN60" s="597"/>
      <c r="AO60" s="1190">
        <v>10</v>
      </c>
      <c r="AP60" s="1192"/>
      <c r="AQ60" s="1191"/>
      <c r="AR60" s="597"/>
      <c r="AS60" s="1193">
        <v>5</v>
      </c>
      <c r="AT60" s="1194"/>
      <c r="AU60" s="1194"/>
      <c r="AV60" s="1194"/>
      <c r="AW60" s="1194"/>
      <c r="AX60" s="1194"/>
      <c r="AY60" s="1194"/>
      <c r="AZ60" s="1194"/>
      <c r="BA60" s="1195"/>
      <c r="BB60" s="1190">
        <v>10</v>
      </c>
      <c r="BC60" s="1192"/>
      <c r="BD60" s="1192"/>
      <c r="BE60" s="1191"/>
      <c r="BF60" s="596"/>
    </row>
    <row r="61" spans="1:59" ht="15" customHeight="1">
      <c r="G61" s="590"/>
    </row>
    <row r="62" spans="1:59" ht="15" customHeight="1">
      <c r="G62" s="590"/>
    </row>
    <row r="63" spans="1:59" ht="15" customHeight="1">
      <c r="G63" s="590"/>
    </row>
    <row r="64" spans="1:59" ht="15" customHeight="1">
      <c r="G64" s="590"/>
    </row>
    <row r="65" spans="5:14" s="590" customFormat="1" ht="15" customHeight="1"/>
    <row r="66" spans="5:14" s="590" customFormat="1" ht="15" customHeight="1"/>
    <row r="67" spans="5:14" s="590" customFormat="1" ht="15" customHeight="1"/>
    <row r="68" spans="5:14" s="590" customFormat="1" ht="15" customHeight="1"/>
    <row r="69" spans="5:14" s="590" customFormat="1" ht="15" customHeight="1"/>
    <row r="70" spans="5:14" s="590" customFormat="1" ht="15" customHeight="1"/>
    <row r="71" spans="5:14" s="590" customFormat="1" ht="15" customHeight="1"/>
    <row r="72" spans="5:14" s="590" customFormat="1" ht="15" customHeight="1"/>
    <row r="73" spans="5:14" s="590" customFormat="1" ht="15" customHeight="1">
      <c r="E73" s="594"/>
      <c r="G73" s="595"/>
      <c r="H73" s="594"/>
      <c r="I73" s="594"/>
      <c r="J73" s="594"/>
      <c r="K73" s="594"/>
      <c r="L73" s="594"/>
      <c r="M73" s="594"/>
      <c r="N73" s="594"/>
    </row>
    <row r="74" spans="5:14" s="590" customFormat="1" ht="15" customHeight="1"/>
    <row r="75" spans="5:14" s="590" customFormat="1" ht="15" customHeight="1"/>
    <row r="76" spans="5:14" s="590" customFormat="1" ht="15" customHeight="1"/>
    <row r="77" spans="5:14" s="590" customFormat="1" ht="15" customHeight="1"/>
    <row r="78" spans="5:14" s="590" customFormat="1" ht="15" customHeight="1"/>
    <row r="79" spans="5:14" s="590" customFormat="1" ht="15" customHeight="1"/>
    <row r="80" spans="5:14" s="590" customFormat="1"/>
    <row r="81" s="590" customFormat="1"/>
  </sheetData>
  <mergeCells count="155">
    <mergeCell ref="B1:C1"/>
    <mergeCell ref="D1:E1"/>
    <mergeCell ref="G1:L1"/>
    <mergeCell ref="P1:W1"/>
    <mergeCell ref="Y1:BF1"/>
    <mergeCell ref="B3:P3"/>
    <mergeCell ref="Q3:W3"/>
    <mergeCell ref="AO4:AP4"/>
    <mergeCell ref="AR4:AZ4"/>
    <mergeCell ref="BB4:BD4"/>
    <mergeCell ref="AN4:AN6"/>
    <mergeCell ref="BB6:BD6"/>
    <mergeCell ref="AO5:AO6"/>
    <mergeCell ref="AP5:AP6"/>
    <mergeCell ref="AR5:AR6"/>
    <mergeCell ref="AS5:AU5"/>
    <mergeCell ref="AV5:AZ5"/>
    <mergeCell ref="BA5:BA6"/>
    <mergeCell ref="B4:C6"/>
    <mergeCell ref="D4:E6"/>
    <mergeCell ref="G4:G6"/>
    <mergeCell ref="H4:H6"/>
    <mergeCell ref="I5:J5"/>
    <mergeCell ref="K5:L5"/>
    <mergeCell ref="S5:S6"/>
    <mergeCell ref="Y5:Z5"/>
    <mergeCell ref="AA5:AD5"/>
    <mergeCell ref="AE5:AI5"/>
    <mergeCell ref="AJ5:AL5"/>
    <mergeCell ref="N4:N5"/>
    <mergeCell ref="O4:O6"/>
    <mergeCell ref="P4:V4"/>
    <mergeCell ref="W4:W6"/>
    <mergeCell ref="Y4:AL4"/>
    <mergeCell ref="P6:R6"/>
    <mergeCell ref="T6:V6"/>
    <mergeCell ref="I4:L4"/>
    <mergeCell ref="M4:M5"/>
    <mergeCell ref="B7:C18"/>
    <mergeCell ref="D7:E9"/>
    <mergeCell ref="I7:J7"/>
    <mergeCell ref="K7:L7"/>
    <mergeCell ref="I8:J8"/>
    <mergeCell ref="K8:L8"/>
    <mergeCell ref="I9:J9"/>
    <mergeCell ref="K9:L9"/>
    <mergeCell ref="D10:D18"/>
    <mergeCell ref="E10:E11"/>
    <mergeCell ref="I10:J10"/>
    <mergeCell ref="K10:L10"/>
    <mergeCell ref="I11:J11"/>
    <mergeCell ref="K11:L11"/>
    <mergeCell ref="E12:E14"/>
    <mergeCell ref="I12:J12"/>
    <mergeCell ref="K12:L12"/>
    <mergeCell ref="I13:J13"/>
    <mergeCell ref="K13:L13"/>
    <mergeCell ref="I14:J14"/>
    <mergeCell ref="K14:L14"/>
    <mergeCell ref="E15:E18"/>
    <mergeCell ref="I15:J15"/>
    <mergeCell ref="K15:L15"/>
    <mergeCell ref="I16:J16"/>
    <mergeCell ref="K16:L16"/>
    <mergeCell ref="I17:J17"/>
    <mergeCell ref="K17:L17"/>
    <mergeCell ref="I18:J18"/>
    <mergeCell ref="K18:L18"/>
    <mergeCell ref="B19:C38"/>
    <mergeCell ref="D19:E35"/>
    <mergeCell ref="I19:J19"/>
    <mergeCell ref="K19:L19"/>
    <mergeCell ref="I20:J20"/>
    <mergeCell ref="K20:L20"/>
    <mergeCell ref="I21:J21"/>
    <mergeCell ref="K21:L21"/>
    <mergeCell ref="I22:J22"/>
    <mergeCell ref="I26:J26"/>
    <mergeCell ref="I27:J27"/>
    <mergeCell ref="K27:L27"/>
    <mergeCell ref="I28:J28"/>
    <mergeCell ref="K28:L28"/>
    <mergeCell ref="I29:J29"/>
    <mergeCell ref="K29:L29"/>
    <mergeCell ref="K22:L22"/>
    <mergeCell ref="I23:J23"/>
    <mergeCell ref="K23:L23"/>
    <mergeCell ref="I24:J24"/>
    <mergeCell ref="K24:L24"/>
    <mergeCell ref="K25:L25"/>
    <mergeCell ref="I35:J35"/>
    <mergeCell ref="D36:E38"/>
    <mergeCell ref="I36:J36"/>
    <mergeCell ref="K36:L36"/>
    <mergeCell ref="I37:J37"/>
    <mergeCell ref="K37:L37"/>
    <mergeCell ref="I38:J38"/>
    <mergeCell ref="K38:L38"/>
    <mergeCell ref="I30:J30"/>
    <mergeCell ref="I31:J31"/>
    <mergeCell ref="K31:L31"/>
    <mergeCell ref="I32:J32"/>
    <mergeCell ref="I33:J33"/>
    <mergeCell ref="I34:J34"/>
    <mergeCell ref="K43:L43"/>
    <mergeCell ref="K44:L44"/>
    <mergeCell ref="D45:E46"/>
    <mergeCell ref="I45:J45"/>
    <mergeCell ref="K45:L45"/>
    <mergeCell ref="K46:L46"/>
    <mergeCell ref="B39:C46"/>
    <mergeCell ref="D39:E44"/>
    <mergeCell ref="I39:J39"/>
    <mergeCell ref="K39:L39"/>
    <mergeCell ref="I40:J40"/>
    <mergeCell ref="K40:L40"/>
    <mergeCell ref="I41:J41"/>
    <mergeCell ref="K41:L41"/>
    <mergeCell ref="I42:J42"/>
    <mergeCell ref="I43:J43"/>
    <mergeCell ref="K51:L51"/>
    <mergeCell ref="K52:L52"/>
    <mergeCell ref="D53:E54"/>
    <mergeCell ref="I53:J53"/>
    <mergeCell ref="K53:L53"/>
    <mergeCell ref="K54:L54"/>
    <mergeCell ref="B47:C54"/>
    <mergeCell ref="D47:E52"/>
    <mergeCell ref="I47:J47"/>
    <mergeCell ref="K47:L47"/>
    <mergeCell ref="I48:J48"/>
    <mergeCell ref="K48:L48"/>
    <mergeCell ref="I49:J49"/>
    <mergeCell ref="I50:J50"/>
    <mergeCell ref="K50:L50"/>
    <mergeCell ref="I51:J51"/>
    <mergeCell ref="AV58:AZ58"/>
    <mergeCell ref="BB58:BD58"/>
    <mergeCell ref="B60:C60"/>
    <mergeCell ref="H60:L60"/>
    <mergeCell ref="M60:V60"/>
    <mergeCell ref="Y60:AM60"/>
    <mergeCell ref="AO60:AQ60"/>
    <mergeCell ref="AS60:BA60"/>
    <mergeCell ref="BB60:BE60"/>
    <mergeCell ref="G56:R58"/>
    <mergeCell ref="T56:V56"/>
    <mergeCell ref="AR56:AZ56"/>
    <mergeCell ref="BB56:BD56"/>
    <mergeCell ref="AR57:AR58"/>
    <mergeCell ref="AS57:AS58"/>
    <mergeCell ref="AT57:AT58"/>
    <mergeCell ref="AU57:AU58"/>
    <mergeCell ref="BA57:BA58"/>
    <mergeCell ref="T58:V58"/>
  </mergeCells>
  <phoneticPr fontId="3"/>
  <conditionalFormatting sqref="AO7:AO31 AO36:AO54">
    <cfRule type="cellIs" dxfId="7" priority="2" stopIfTrue="1" operator="notBetween">
      <formula>100</formula>
      <formula>0</formula>
    </cfRule>
  </conditionalFormatting>
  <conditionalFormatting sqref="AO32:AO35">
    <cfRule type="cellIs" dxfId="6" priority="1" stopIfTrue="1" operator="notBetween">
      <formula>100</formula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1"/>
  <sheetViews>
    <sheetView showGridLines="0" topLeftCell="A21" zoomScale="90" zoomScaleNormal="90" workbookViewId="0">
      <selection activeCell="M43" sqref="M43"/>
    </sheetView>
  </sheetViews>
  <sheetFormatPr defaultColWidth="8.625" defaultRowHeight="12"/>
  <cols>
    <col min="1" max="1" width="1.875" style="590" customWidth="1"/>
    <col min="2" max="3" width="2.875" style="590" customWidth="1"/>
    <col min="4" max="4" width="3.5" style="590" customWidth="1"/>
    <col min="5" max="5" width="4.875" style="590" customWidth="1"/>
    <col min="6" max="6" width="0.625" style="590" customWidth="1"/>
    <col min="7" max="7" width="21.875" style="593" customWidth="1"/>
    <col min="8" max="12" width="3.625" style="590" customWidth="1"/>
    <col min="13" max="18" width="5.875" style="590" customWidth="1"/>
    <col min="19" max="19" width="7.375" style="590" customWidth="1"/>
    <col min="20" max="21" width="5.875" style="590" customWidth="1"/>
    <col min="22" max="22" width="5.875" style="592" customWidth="1"/>
    <col min="23" max="23" width="5.125" style="590" customWidth="1"/>
    <col min="24" max="24" width="1.5" style="590" customWidth="1"/>
    <col min="25" max="39" width="3.625" style="591" customWidth="1"/>
    <col min="40" max="40" width="6.125" style="590" customWidth="1"/>
    <col min="41" max="43" width="7.375" style="590" customWidth="1"/>
    <col min="44" max="52" width="3.625" style="590" customWidth="1"/>
    <col min="53" max="53" width="5" style="590" customWidth="1"/>
    <col min="54" max="57" width="7.375" style="590" customWidth="1"/>
    <col min="58" max="58" width="6.125" style="591" customWidth="1"/>
    <col min="59" max="59" width="1.875" style="591" customWidth="1"/>
    <col min="60" max="16384" width="8.625" style="590"/>
  </cols>
  <sheetData>
    <row r="1" spans="1:59" ht="35.1" customHeight="1">
      <c r="B1" s="1314" t="s">
        <v>170</v>
      </c>
      <c r="C1" s="1315"/>
      <c r="D1" s="1140"/>
      <c r="E1" s="1141"/>
      <c r="F1" s="916"/>
      <c r="G1" s="1142" t="s">
        <v>169</v>
      </c>
      <c r="H1" s="1143"/>
      <c r="I1" s="1143"/>
      <c r="J1" s="1143"/>
      <c r="K1" s="1143"/>
      <c r="L1" s="1144"/>
      <c r="M1" s="915"/>
      <c r="N1" s="915"/>
      <c r="O1" s="915"/>
      <c r="P1" s="1316" t="s">
        <v>243</v>
      </c>
      <c r="Q1" s="1316"/>
      <c r="R1" s="1316"/>
      <c r="S1" s="1316"/>
      <c r="T1" s="1316"/>
      <c r="U1" s="1316"/>
      <c r="V1" s="1316"/>
      <c r="W1" s="1316"/>
      <c r="X1" s="914"/>
      <c r="Y1" s="1317" t="s">
        <v>214</v>
      </c>
      <c r="Z1" s="1317"/>
      <c r="AA1" s="1317"/>
      <c r="AB1" s="1317"/>
      <c r="AC1" s="1317"/>
      <c r="AD1" s="1317"/>
      <c r="AE1" s="1317"/>
      <c r="AF1" s="1317"/>
      <c r="AG1" s="1317"/>
      <c r="AH1" s="1317"/>
      <c r="AI1" s="1317"/>
      <c r="AJ1" s="1317"/>
      <c r="AK1" s="1317"/>
      <c r="AL1" s="1317"/>
      <c r="AM1" s="1317"/>
      <c r="AN1" s="1317"/>
      <c r="AO1" s="1317"/>
      <c r="AP1" s="1317"/>
      <c r="AQ1" s="1317"/>
      <c r="AR1" s="1317"/>
      <c r="AS1" s="1317"/>
      <c r="AT1" s="1317"/>
      <c r="AU1" s="1317"/>
      <c r="AV1" s="1317"/>
      <c r="AW1" s="1317"/>
      <c r="AX1" s="1317"/>
      <c r="AY1" s="1317"/>
      <c r="AZ1" s="1317"/>
      <c r="BA1" s="1317"/>
      <c r="BB1" s="1317"/>
      <c r="BC1" s="1317"/>
      <c r="BD1" s="1317"/>
      <c r="BE1" s="1317"/>
      <c r="BF1" s="1317"/>
    </row>
    <row r="2" spans="1:59" ht="11.1" customHeight="1">
      <c r="A2" s="598"/>
      <c r="B2" s="598"/>
      <c r="C2" s="598"/>
      <c r="D2" s="598"/>
      <c r="E2" s="598"/>
      <c r="F2" s="598"/>
      <c r="G2" s="913"/>
      <c r="H2" s="598"/>
      <c r="I2" s="598"/>
      <c r="J2" s="598"/>
      <c r="K2" s="598"/>
      <c r="L2" s="598"/>
      <c r="M2" s="598"/>
      <c r="N2" s="598"/>
      <c r="O2" s="598"/>
      <c r="P2" s="598"/>
      <c r="Q2" s="598"/>
      <c r="R2" s="598"/>
      <c r="S2" s="598"/>
      <c r="T2" s="598"/>
      <c r="U2" s="598"/>
      <c r="V2" s="600"/>
      <c r="W2" s="598"/>
      <c r="X2" s="598"/>
      <c r="Y2" s="912"/>
      <c r="Z2" s="912"/>
      <c r="AA2" s="912"/>
      <c r="AB2" s="912"/>
      <c r="AC2" s="912"/>
      <c r="AD2" s="912"/>
      <c r="AE2" s="912"/>
      <c r="AF2" s="912"/>
      <c r="AG2" s="912"/>
      <c r="AH2" s="912"/>
      <c r="AI2" s="912"/>
      <c r="AJ2" s="912"/>
      <c r="AK2" s="912"/>
      <c r="AL2" s="912"/>
      <c r="AM2" s="912"/>
      <c r="AN2" s="598"/>
      <c r="AO2" s="598"/>
      <c r="AP2" s="598"/>
      <c r="AQ2" s="598"/>
      <c r="AR2" s="598"/>
      <c r="AS2" s="598"/>
      <c r="AT2" s="598"/>
      <c r="AU2" s="598"/>
      <c r="AV2" s="598"/>
      <c r="AW2" s="598"/>
      <c r="AX2" s="598"/>
      <c r="AY2" s="598"/>
      <c r="AZ2" s="598"/>
      <c r="BA2" s="598"/>
      <c r="BB2" s="598"/>
      <c r="BC2" s="598"/>
      <c r="BD2" s="598"/>
      <c r="BE2" s="598"/>
    </row>
    <row r="3" spans="1:59" ht="33" customHeight="1" thickBot="1">
      <c r="A3" s="598">
        <v>0</v>
      </c>
      <c r="B3" s="1318" t="s">
        <v>258</v>
      </c>
      <c r="C3" s="1318"/>
      <c r="D3" s="1318"/>
      <c r="E3" s="1318"/>
      <c r="F3" s="1318"/>
      <c r="G3" s="1318"/>
      <c r="H3" s="1318"/>
      <c r="I3" s="1318"/>
      <c r="J3" s="1318"/>
      <c r="K3" s="1318"/>
      <c r="L3" s="1318"/>
      <c r="M3" s="1318"/>
      <c r="N3" s="1318"/>
      <c r="O3" s="1318"/>
      <c r="P3" s="1318"/>
      <c r="Q3" s="1319" t="s">
        <v>272</v>
      </c>
      <c r="R3" s="1319"/>
      <c r="S3" s="1319"/>
      <c r="T3" s="1319"/>
      <c r="U3" s="1319"/>
      <c r="V3" s="1319"/>
      <c r="W3" s="1319"/>
      <c r="X3" s="911"/>
      <c r="Y3" s="596"/>
      <c r="Z3" s="596"/>
      <c r="AA3" s="596"/>
      <c r="AB3" s="596"/>
      <c r="AC3" s="596"/>
      <c r="AD3" s="596"/>
      <c r="AE3" s="596"/>
      <c r="AF3" s="596"/>
      <c r="AG3" s="596"/>
      <c r="AH3" s="596"/>
      <c r="AI3" s="596"/>
      <c r="AJ3" s="596"/>
      <c r="AK3" s="596"/>
      <c r="AL3" s="596"/>
      <c r="AM3" s="596"/>
      <c r="AO3" s="911"/>
      <c r="AP3" s="911"/>
      <c r="BB3" s="911"/>
      <c r="BE3" s="598"/>
      <c r="BF3" s="616"/>
    </row>
    <row r="4" spans="1:59" ht="35.1" customHeight="1">
      <c r="A4" s="598"/>
      <c r="B4" s="1338" t="s">
        <v>83</v>
      </c>
      <c r="C4" s="1339"/>
      <c r="D4" s="1344" t="s">
        <v>84</v>
      </c>
      <c r="E4" s="1345"/>
      <c r="G4" s="1350" t="s">
        <v>212</v>
      </c>
      <c r="H4" s="1270" t="s">
        <v>213</v>
      </c>
      <c r="I4" s="1267" t="s">
        <v>142</v>
      </c>
      <c r="J4" s="1268"/>
      <c r="K4" s="1268"/>
      <c r="L4" s="1269"/>
      <c r="M4" s="1270" t="s">
        <v>39</v>
      </c>
      <c r="N4" s="1300" t="s">
        <v>40</v>
      </c>
      <c r="O4" s="1302" t="s">
        <v>171</v>
      </c>
      <c r="P4" s="1305" t="s">
        <v>95</v>
      </c>
      <c r="Q4" s="1306"/>
      <c r="R4" s="1306"/>
      <c r="S4" s="1306"/>
      <c r="T4" s="1306"/>
      <c r="U4" s="1306"/>
      <c r="V4" s="1307"/>
      <c r="W4" s="1302" t="s">
        <v>215</v>
      </c>
      <c r="X4" s="898"/>
      <c r="Y4" s="1308" t="s">
        <v>216</v>
      </c>
      <c r="Z4" s="1131"/>
      <c r="AA4" s="1131"/>
      <c r="AB4" s="1131"/>
      <c r="AC4" s="1131"/>
      <c r="AD4" s="1131"/>
      <c r="AE4" s="1131"/>
      <c r="AF4" s="1131"/>
      <c r="AG4" s="1131"/>
      <c r="AH4" s="1131"/>
      <c r="AI4" s="1131"/>
      <c r="AJ4" s="1131"/>
      <c r="AK4" s="1131"/>
      <c r="AL4" s="1132"/>
      <c r="AM4" s="630"/>
      <c r="AN4" s="1324" t="s">
        <v>150</v>
      </c>
      <c r="AO4" s="1320" t="s">
        <v>172</v>
      </c>
      <c r="AP4" s="1321"/>
      <c r="AR4" s="1322" t="s">
        <v>26</v>
      </c>
      <c r="AS4" s="1268"/>
      <c r="AT4" s="1268"/>
      <c r="AU4" s="1268"/>
      <c r="AV4" s="1268"/>
      <c r="AW4" s="1268"/>
      <c r="AX4" s="1268"/>
      <c r="AY4" s="1268"/>
      <c r="AZ4" s="1323"/>
      <c r="BA4" s="910"/>
      <c r="BB4" s="1322" t="s">
        <v>65</v>
      </c>
      <c r="BC4" s="1268"/>
      <c r="BD4" s="1323"/>
      <c r="BE4" s="598"/>
      <c r="BG4" s="590"/>
    </row>
    <row r="5" spans="1:59" ht="174" customHeight="1">
      <c r="A5" s="598"/>
      <c r="B5" s="1340"/>
      <c r="C5" s="1341"/>
      <c r="D5" s="1346"/>
      <c r="E5" s="1347"/>
      <c r="G5" s="1351"/>
      <c r="H5" s="1353"/>
      <c r="I5" s="1297" t="s">
        <v>184</v>
      </c>
      <c r="J5" s="1355"/>
      <c r="K5" s="1297" t="s">
        <v>19</v>
      </c>
      <c r="L5" s="1355"/>
      <c r="M5" s="1271"/>
      <c r="N5" s="1301"/>
      <c r="O5" s="1303"/>
      <c r="P5" s="909" t="s">
        <v>125</v>
      </c>
      <c r="Q5" s="908" t="s">
        <v>173</v>
      </c>
      <c r="R5" s="907" t="s">
        <v>41</v>
      </c>
      <c r="S5" s="1291" t="s">
        <v>150</v>
      </c>
      <c r="T5" s="906" t="s">
        <v>66</v>
      </c>
      <c r="U5" s="903" t="s">
        <v>127</v>
      </c>
      <c r="V5" s="902" t="s">
        <v>128</v>
      </c>
      <c r="W5" s="1303"/>
      <c r="X5" s="898"/>
      <c r="Y5" s="1293" t="s">
        <v>200</v>
      </c>
      <c r="Z5" s="1294"/>
      <c r="AA5" s="1295" t="s">
        <v>82</v>
      </c>
      <c r="AB5" s="1296"/>
      <c r="AC5" s="1296"/>
      <c r="AD5" s="1294"/>
      <c r="AE5" s="1295" t="s">
        <v>134</v>
      </c>
      <c r="AF5" s="1117"/>
      <c r="AG5" s="1117"/>
      <c r="AH5" s="1117"/>
      <c r="AI5" s="1118"/>
      <c r="AJ5" s="1297" t="s">
        <v>67</v>
      </c>
      <c r="AK5" s="1298"/>
      <c r="AL5" s="1299"/>
      <c r="AM5" s="905"/>
      <c r="AN5" s="1325"/>
      <c r="AO5" s="1328" t="s">
        <v>37</v>
      </c>
      <c r="AP5" s="1330" t="s">
        <v>38</v>
      </c>
      <c r="AR5" s="1332" t="s">
        <v>130</v>
      </c>
      <c r="AS5" s="1297" t="s">
        <v>12</v>
      </c>
      <c r="AT5" s="1298"/>
      <c r="AU5" s="1298"/>
      <c r="AV5" s="1334" t="s">
        <v>59</v>
      </c>
      <c r="AW5" s="1334"/>
      <c r="AX5" s="1334"/>
      <c r="AY5" s="1334"/>
      <c r="AZ5" s="1335"/>
      <c r="BA5" s="1336" t="s">
        <v>160</v>
      </c>
      <c r="BB5" s="904" t="s">
        <v>66</v>
      </c>
      <c r="BC5" s="903" t="s">
        <v>127</v>
      </c>
      <c r="BD5" s="902" t="s">
        <v>128</v>
      </c>
      <c r="BE5" s="598"/>
      <c r="BG5" s="590"/>
    </row>
    <row r="6" spans="1:59" ht="35.1" customHeight="1" thickBot="1">
      <c r="A6" s="598"/>
      <c r="B6" s="1342"/>
      <c r="C6" s="1343"/>
      <c r="D6" s="1348"/>
      <c r="E6" s="1349"/>
      <c r="G6" s="1352"/>
      <c r="H6" s="1354"/>
      <c r="I6" s="901" t="s">
        <v>145</v>
      </c>
      <c r="J6" s="900" t="s">
        <v>97</v>
      </c>
      <c r="K6" s="901" t="s">
        <v>145</v>
      </c>
      <c r="L6" s="900" t="s">
        <v>97</v>
      </c>
      <c r="M6" s="899" t="s">
        <v>164</v>
      </c>
      <c r="N6" s="899" t="s">
        <v>164</v>
      </c>
      <c r="O6" s="1304"/>
      <c r="P6" s="1309" t="s">
        <v>42</v>
      </c>
      <c r="Q6" s="1310"/>
      <c r="R6" s="1310"/>
      <c r="S6" s="1292"/>
      <c r="T6" s="1311" t="s">
        <v>64</v>
      </c>
      <c r="U6" s="1312"/>
      <c r="V6" s="1313"/>
      <c r="W6" s="1304"/>
      <c r="X6" s="898"/>
      <c r="Y6" s="897" t="s">
        <v>203</v>
      </c>
      <c r="Z6" s="896" t="s">
        <v>204</v>
      </c>
      <c r="AA6" s="895" t="s">
        <v>205</v>
      </c>
      <c r="AB6" s="894" t="s">
        <v>85</v>
      </c>
      <c r="AC6" s="894" t="s">
        <v>86</v>
      </c>
      <c r="AD6" s="896" t="s">
        <v>87</v>
      </c>
      <c r="AE6" s="895" t="s">
        <v>88</v>
      </c>
      <c r="AF6" s="894" t="s">
        <v>217</v>
      </c>
      <c r="AG6" s="894" t="s">
        <v>218</v>
      </c>
      <c r="AH6" s="894" t="s">
        <v>219</v>
      </c>
      <c r="AI6" s="896" t="s">
        <v>220</v>
      </c>
      <c r="AJ6" s="895" t="s">
        <v>89</v>
      </c>
      <c r="AK6" s="894" t="s">
        <v>90</v>
      </c>
      <c r="AL6" s="893" t="s">
        <v>91</v>
      </c>
      <c r="AM6" s="630"/>
      <c r="AN6" s="1326"/>
      <c r="AO6" s="1329"/>
      <c r="AP6" s="1331"/>
      <c r="AR6" s="1333"/>
      <c r="AS6" s="892" t="s">
        <v>92</v>
      </c>
      <c r="AT6" s="889" t="s">
        <v>93</v>
      </c>
      <c r="AU6" s="891" t="s">
        <v>98</v>
      </c>
      <c r="AV6" s="890" t="s">
        <v>99</v>
      </c>
      <c r="AW6" s="889" t="s">
        <v>100</v>
      </c>
      <c r="AX6" s="889" t="s">
        <v>101</v>
      </c>
      <c r="AY6" s="889" t="s">
        <v>102</v>
      </c>
      <c r="AZ6" s="888" t="s">
        <v>103</v>
      </c>
      <c r="BA6" s="1337"/>
      <c r="BB6" s="1309" t="s">
        <v>187</v>
      </c>
      <c r="BC6" s="1310"/>
      <c r="BD6" s="1327"/>
      <c r="BE6" s="598"/>
      <c r="BG6" s="590"/>
    </row>
    <row r="7" spans="1:59" ht="15" customHeight="1">
      <c r="A7" s="598"/>
      <c r="B7" s="1272" t="s">
        <v>207</v>
      </c>
      <c r="C7" s="1273"/>
      <c r="D7" s="1278" t="s">
        <v>229</v>
      </c>
      <c r="E7" s="1279"/>
      <c r="G7" s="866" t="s">
        <v>208</v>
      </c>
      <c r="H7" s="887">
        <f t="shared" ref="H7:H54" si="0">SUM(I7:L7)</f>
        <v>2</v>
      </c>
      <c r="I7" s="1282">
        <v>2</v>
      </c>
      <c r="J7" s="1283"/>
      <c r="K7" s="1282"/>
      <c r="L7" s="1283"/>
      <c r="M7" s="651">
        <f t="shared" ref="M7:M29" si="1">H7*30</f>
        <v>60</v>
      </c>
      <c r="N7" s="671">
        <f t="shared" ref="N7:N54" si="2">M7*45/60</f>
        <v>45</v>
      </c>
      <c r="O7" s="670" t="s">
        <v>199</v>
      </c>
      <c r="P7" s="886" t="s">
        <v>104</v>
      </c>
      <c r="Q7" s="885"/>
      <c r="R7" s="884"/>
      <c r="S7" s="666" t="s">
        <v>196</v>
      </c>
      <c r="T7" s="883" t="str">
        <f t="shared" ref="T7:T18" si="3">IF($W7="○",$N7,"")</f>
        <v/>
      </c>
      <c r="U7" s="878"/>
      <c r="V7" s="877"/>
      <c r="W7" s="862" t="str">
        <f t="shared" ref="W7:W54" si="4">IF($AO7&gt;=60,"○","")</f>
        <v/>
      </c>
      <c r="X7" s="592"/>
      <c r="Y7" s="882"/>
      <c r="Z7" s="881"/>
      <c r="AA7" s="880"/>
      <c r="AB7" s="612"/>
      <c r="AC7" s="612"/>
      <c r="AD7" s="881"/>
      <c r="AE7" s="880" t="s">
        <v>196</v>
      </c>
      <c r="AF7" s="612"/>
      <c r="AG7" s="612"/>
      <c r="AH7" s="612"/>
      <c r="AI7" s="881" t="s">
        <v>0</v>
      </c>
      <c r="AJ7" s="880"/>
      <c r="AK7" s="612"/>
      <c r="AL7" s="611"/>
      <c r="AM7" s="630"/>
      <c r="AN7" s="658" t="s">
        <v>196</v>
      </c>
      <c r="AO7" s="409"/>
      <c r="AP7" s="435">
        <f t="shared" ref="AP7:AP54" si="5">M7</f>
        <v>60</v>
      </c>
      <c r="AR7" s="656" t="str">
        <f>IF(ISNUMBER($AO7),IF(AND($AO7&gt;=60,$AO7&lt;=100),"●",""),"")</f>
        <v/>
      </c>
      <c r="AS7" s="655"/>
      <c r="AT7" s="649"/>
      <c r="AU7" s="816"/>
      <c r="AV7" s="653"/>
      <c r="AW7" s="649"/>
      <c r="AX7" s="649"/>
      <c r="AY7" s="649"/>
      <c r="AZ7" s="652"/>
      <c r="BA7" s="651" t="str">
        <f t="shared" ref="BA7:BA54" si="6">IF(ISNUMBER($AO7),IF(AND($AO7&gt;=60,$AO7&lt;=100),$H7,""),"")</f>
        <v/>
      </c>
      <c r="BB7" s="879" t="str">
        <f t="shared" ref="BB7:BB18" si="7">IF(ISNUMBER($AO7),IF(AND($AO7&gt;=60,$AO7&lt;=100),$AP7*45/60,""),"")</f>
        <v/>
      </c>
      <c r="BC7" s="878"/>
      <c r="BD7" s="877"/>
      <c r="BE7" s="598"/>
      <c r="BF7" s="733"/>
      <c r="BG7" s="590"/>
    </row>
    <row r="8" spans="1:59" ht="15" customHeight="1">
      <c r="A8" s="598"/>
      <c r="B8" s="1274"/>
      <c r="C8" s="1275"/>
      <c r="D8" s="1280"/>
      <c r="E8" s="1281"/>
      <c r="G8" s="861" t="s">
        <v>68</v>
      </c>
      <c r="H8" s="875">
        <f t="shared" si="0"/>
        <v>2</v>
      </c>
      <c r="I8" s="1252">
        <v>2</v>
      </c>
      <c r="J8" s="1253"/>
      <c r="K8" s="1252"/>
      <c r="L8" s="1253"/>
      <c r="M8" s="705">
        <f t="shared" si="1"/>
        <v>60</v>
      </c>
      <c r="N8" s="724">
        <f t="shared" si="2"/>
        <v>45</v>
      </c>
      <c r="O8" s="723" t="s">
        <v>199</v>
      </c>
      <c r="P8" s="722" t="s">
        <v>196</v>
      </c>
      <c r="Q8" s="874"/>
      <c r="R8" s="873"/>
      <c r="S8" s="692" t="s">
        <v>196</v>
      </c>
      <c r="T8" s="859" t="str">
        <f t="shared" si="3"/>
        <v/>
      </c>
      <c r="U8" s="855"/>
      <c r="V8" s="854"/>
      <c r="W8" s="858" t="str">
        <f t="shared" si="4"/>
        <v/>
      </c>
      <c r="X8" s="592"/>
      <c r="Y8" s="717"/>
      <c r="Z8" s="716"/>
      <c r="AA8" s="715"/>
      <c r="AB8" s="714"/>
      <c r="AC8" s="714"/>
      <c r="AD8" s="716"/>
      <c r="AE8" s="715" t="s">
        <v>1</v>
      </c>
      <c r="AF8" s="714"/>
      <c r="AG8" s="714"/>
      <c r="AH8" s="714" t="s">
        <v>0</v>
      </c>
      <c r="AI8" s="716"/>
      <c r="AJ8" s="715"/>
      <c r="AK8" s="714"/>
      <c r="AL8" s="713"/>
      <c r="AM8" s="630"/>
      <c r="AN8" s="684" t="s">
        <v>196</v>
      </c>
      <c r="AO8" s="410"/>
      <c r="AP8" s="436">
        <f t="shared" si="5"/>
        <v>60</v>
      </c>
      <c r="AR8" s="710" t="str">
        <f>IF(ISNUMBER($AO8),IF(AND($AO8&gt;=60,$AO8&lt;=100),"●",""),"")</f>
        <v/>
      </c>
      <c r="AS8" s="709"/>
      <c r="AT8" s="868"/>
      <c r="AU8" s="786"/>
      <c r="AV8" s="679"/>
      <c r="AW8" s="675"/>
      <c r="AX8" s="675"/>
      <c r="AY8" s="675"/>
      <c r="AZ8" s="678"/>
      <c r="BA8" s="705" t="str">
        <f t="shared" si="6"/>
        <v/>
      </c>
      <c r="BB8" s="856" t="str">
        <f t="shared" si="7"/>
        <v/>
      </c>
      <c r="BC8" s="855"/>
      <c r="BD8" s="854"/>
      <c r="BE8" s="598"/>
      <c r="BF8" s="733"/>
      <c r="BG8" s="590"/>
    </row>
    <row r="9" spans="1:59" ht="15" customHeight="1">
      <c r="A9" s="598"/>
      <c r="B9" s="1274"/>
      <c r="C9" s="1275"/>
      <c r="D9" s="1280"/>
      <c r="E9" s="1281"/>
      <c r="G9" s="876" t="s">
        <v>179</v>
      </c>
      <c r="H9" s="875">
        <f t="shared" si="0"/>
        <v>2</v>
      </c>
      <c r="I9" s="1284"/>
      <c r="J9" s="1285"/>
      <c r="K9" s="1284">
        <v>2</v>
      </c>
      <c r="L9" s="1285"/>
      <c r="M9" s="677">
        <f t="shared" si="1"/>
        <v>60</v>
      </c>
      <c r="N9" s="697">
        <f t="shared" si="2"/>
        <v>45</v>
      </c>
      <c r="O9" s="696" t="s">
        <v>199</v>
      </c>
      <c r="P9" s="695" t="s">
        <v>196</v>
      </c>
      <c r="Q9" s="874"/>
      <c r="R9" s="873"/>
      <c r="S9" s="692" t="s">
        <v>196</v>
      </c>
      <c r="T9" s="872" t="str">
        <f t="shared" si="3"/>
        <v/>
      </c>
      <c r="U9" s="871"/>
      <c r="V9" s="870"/>
      <c r="W9" s="869" t="str">
        <f t="shared" si="4"/>
        <v/>
      </c>
      <c r="X9" s="592"/>
      <c r="Y9" s="690"/>
      <c r="Z9" s="688"/>
      <c r="AA9" s="687"/>
      <c r="AB9" s="686"/>
      <c r="AC9" s="686"/>
      <c r="AD9" s="688"/>
      <c r="AE9" s="687" t="s">
        <v>1</v>
      </c>
      <c r="AF9" s="686"/>
      <c r="AG9" s="686"/>
      <c r="AH9" s="686" t="s">
        <v>0</v>
      </c>
      <c r="AI9" s="688"/>
      <c r="AJ9" s="687"/>
      <c r="AK9" s="686"/>
      <c r="AL9" s="685"/>
      <c r="AM9" s="630"/>
      <c r="AN9" s="684" t="s">
        <v>196</v>
      </c>
      <c r="AO9" s="410"/>
      <c r="AP9" s="466">
        <f t="shared" si="5"/>
        <v>60</v>
      </c>
      <c r="AR9" s="710" t="str">
        <f>IF(ISNUMBER($AO9),IF(AND($AO9&gt;=60,$AO9&lt;=100),"●",""),"")</f>
        <v/>
      </c>
      <c r="AS9" s="709"/>
      <c r="AT9" s="868"/>
      <c r="AU9" s="786"/>
      <c r="AV9" s="679"/>
      <c r="AW9" s="675"/>
      <c r="AX9" s="675"/>
      <c r="AY9" s="675"/>
      <c r="AZ9" s="678"/>
      <c r="BA9" s="705" t="str">
        <f t="shared" si="6"/>
        <v/>
      </c>
      <c r="BB9" s="856" t="str">
        <f t="shared" si="7"/>
        <v/>
      </c>
      <c r="BC9" s="855"/>
      <c r="BD9" s="854"/>
      <c r="BE9" s="598"/>
      <c r="BF9" s="733"/>
      <c r="BG9" s="590"/>
    </row>
    <row r="10" spans="1:59" ht="15" customHeight="1">
      <c r="A10" s="598"/>
      <c r="B10" s="1274"/>
      <c r="C10" s="1275"/>
      <c r="D10" s="1286" t="s">
        <v>230</v>
      </c>
      <c r="E10" s="1289" t="s">
        <v>222</v>
      </c>
      <c r="F10" s="867"/>
      <c r="G10" s="866" t="s">
        <v>178</v>
      </c>
      <c r="H10" s="843">
        <f t="shared" si="0"/>
        <v>2</v>
      </c>
      <c r="I10" s="1282">
        <v>2</v>
      </c>
      <c r="J10" s="1283"/>
      <c r="K10" s="1282"/>
      <c r="L10" s="1283"/>
      <c r="M10" s="651">
        <f t="shared" si="1"/>
        <v>60</v>
      </c>
      <c r="N10" s="671">
        <f t="shared" si="2"/>
        <v>45</v>
      </c>
      <c r="O10" s="670" t="s">
        <v>199</v>
      </c>
      <c r="P10" s="669" t="s">
        <v>60</v>
      </c>
      <c r="Q10" s="668"/>
      <c r="R10" s="667"/>
      <c r="S10" s="666" t="s">
        <v>21</v>
      </c>
      <c r="T10" s="865" t="str">
        <f t="shared" si="3"/>
        <v/>
      </c>
      <c r="U10" s="864"/>
      <c r="V10" s="863"/>
      <c r="W10" s="862" t="str">
        <f t="shared" si="4"/>
        <v/>
      </c>
      <c r="X10" s="592"/>
      <c r="Y10" s="664"/>
      <c r="Z10" s="662"/>
      <c r="AA10" s="661"/>
      <c r="AB10" s="660"/>
      <c r="AC10" s="660"/>
      <c r="AD10" s="662"/>
      <c r="AE10" s="661" t="s">
        <v>1</v>
      </c>
      <c r="AF10" s="660"/>
      <c r="AG10" s="660"/>
      <c r="AH10" s="660" t="s">
        <v>0</v>
      </c>
      <c r="AI10" s="662"/>
      <c r="AJ10" s="661"/>
      <c r="AK10" s="660"/>
      <c r="AL10" s="659"/>
      <c r="AM10" s="630"/>
      <c r="AN10" s="658" t="s">
        <v>21</v>
      </c>
      <c r="AO10" s="467"/>
      <c r="AP10" s="435">
        <f t="shared" si="5"/>
        <v>60</v>
      </c>
      <c r="AR10" s="732"/>
      <c r="AS10" s="709"/>
      <c r="AT10" s="721" t="str">
        <f>IF(ISNUMBER($AO10),IF(AND($AO10&gt;=60,$AO10&lt;=100),"●",""),"")</f>
        <v/>
      </c>
      <c r="AU10" s="786"/>
      <c r="AV10" s="707"/>
      <c r="AW10" s="703"/>
      <c r="AX10" s="703"/>
      <c r="AY10" s="703"/>
      <c r="AZ10" s="727"/>
      <c r="BA10" s="705" t="str">
        <f t="shared" si="6"/>
        <v/>
      </c>
      <c r="BB10" s="856" t="str">
        <f t="shared" si="7"/>
        <v/>
      </c>
      <c r="BC10" s="855"/>
      <c r="BD10" s="854"/>
      <c r="BE10" s="598"/>
      <c r="BF10" s="733"/>
      <c r="BG10" s="590"/>
    </row>
    <row r="11" spans="1:59" ht="15" customHeight="1">
      <c r="A11" s="598"/>
      <c r="B11" s="1274"/>
      <c r="C11" s="1275"/>
      <c r="D11" s="1287"/>
      <c r="E11" s="1081"/>
      <c r="G11" s="861" t="s">
        <v>25</v>
      </c>
      <c r="H11" s="729">
        <f t="shared" si="0"/>
        <v>2</v>
      </c>
      <c r="I11" s="1252">
        <v>2</v>
      </c>
      <c r="J11" s="1253"/>
      <c r="K11" s="1252"/>
      <c r="L11" s="1253"/>
      <c r="M11" s="705">
        <f t="shared" si="1"/>
        <v>60</v>
      </c>
      <c r="N11" s="724">
        <f t="shared" si="2"/>
        <v>45</v>
      </c>
      <c r="O11" s="723" t="s">
        <v>199</v>
      </c>
      <c r="P11" s="722" t="s">
        <v>111</v>
      </c>
      <c r="Q11" s="721"/>
      <c r="R11" s="720"/>
      <c r="S11" s="719" t="s">
        <v>21</v>
      </c>
      <c r="T11" s="859" t="str">
        <f t="shared" si="3"/>
        <v/>
      </c>
      <c r="U11" s="855"/>
      <c r="V11" s="854"/>
      <c r="W11" s="858" t="str">
        <f t="shared" si="4"/>
        <v/>
      </c>
      <c r="X11" s="592"/>
      <c r="Y11" s="717"/>
      <c r="Z11" s="716"/>
      <c r="AA11" s="715"/>
      <c r="AB11" s="714"/>
      <c r="AC11" s="714"/>
      <c r="AD11" s="716"/>
      <c r="AE11" s="715"/>
      <c r="AF11" s="714"/>
      <c r="AG11" s="714"/>
      <c r="AH11" s="714" t="s">
        <v>0</v>
      </c>
      <c r="AI11" s="716"/>
      <c r="AJ11" s="715"/>
      <c r="AK11" s="714"/>
      <c r="AL11" s="713"/>
      <c r="AM11" s="630"/>
      <c r="AN11" s="712" t="s">
        <v>21</v>
      </c>
      <c r="AO11" s="412"/>
      <c r="AP11" s="436">
        <f t="shared" si="5"/>
        <v>60</v>
      </c>
      <c r="AR11" s="732"/>
      <c r="AS11" s="709"/>
      <c r="AT11" s="721" t="str">
        <f>IF(ISNUMBER($AO11),IF(AND($AO11&gt;=60,$AO11&lt;=100),"●",""),"")</f>
        <v/>
      </c>
      <c r="AU11" s="786"/>
      <c r="AV11" s="707"/>
      <c r="AW11" s="703"/>
      <c r="AX11" s="703"/>
      <c r="AY11" s="703"/>
      <c r="AZ11" s="727"/>
      <c r="BA11" s="705" t="str">
        <f t="shared" si="6"/>
        <v/>
      </c>
      <c r="BB11" s="856" t="str">
        <f t="shared" si="7"/>
        <v/>
      </c>
      <c r="BC11" s="855"/>
      <c r="BD11" s="854"/>
      <c r="BE11" s="598"/>
      <c r="BF11" s="733"/>
      <c r="BG11" s="590"/>
    </row>
    <row r="12" spans="1:59" ht="15" customHeight="1">
      <c r="A12" s="598"/>
      <c r="B12" s="1274"/>
      <c r="C12" s="1275"/>
      <c r="D12" s="1287"/>
      <c r="E12" s="1290" t="s">
        <v>222</v>
      </c>
      <c r="G12" s="861" t="s">
        <v>211</v>
      </c>
      <c r="H12" s="729">
        <f t="shared" si="0"/>
        <v>2</v>
      </c>
      <c r="I12" s="1252">
        <v>2</v>
      </c>
      <c r="J12" s="1253"/>
      <c r="K12" s="1252"/>
      <c r="L12" s="1253"/>
      <c r="M12" s="705">
        <f t="shared" si="1"/>
        <v>60</v>
      </c>
      <c r="N12" s="724">
        <f t="shared" si="2"/>
        <v>45</v>
      </c>
      <c r="O12" s="723" t="s">
        <v>199</v>
      </c>
      <c r="P12" s="722" t="s">
        <v>112</v>
      </c>
      <c r="Q12" s="721"/>
      <c r="R12" s="720"/>
      <c r="S12" s="719" t="s">
        <v>22</v>
      </c>
      <c r="T12" s="859" t="str">
        <f t="shared" si="3"/>
        <v/>
      </c>
      <c r="U12" s="855"/>
      <c r="V12" s="854"/>
      <c r="W12" s="858" t="str">
        <f t="shared" si="4"/>
        <v/>
      </c>
      <c r="X12" s="592"/>
      <c r="Y12" s="717"/>
      <c r="Z12" s="716"/>
      <c r="AA12" s="715"/>
      <c r="AB12" s="714"/>
      <c r="AC12" s="714"/>
      <c r="AD12" s="716"/>
      <c r="AE12" s="715"/>
      <c r="AF12" s="714" t="s">
        <v>1</v>
      </c>
      <c r="AG12" s="714"/>
      <c r="AH12" s="714"/>
      <c r="AI12" s="716"/>
      <c r="AJ12" s="715"/>
      <c r="AK12" s="714"/>
      <c r="AL12" s="713"/>
      <c r="AM12" s="630"/>
      <c r="AN12" s="712" t="s">
        <v>22</v>
      </c>
      <c r="AO12" s="412"/>
      <c r="AP12" s="436">
        <f t="shared" si="5"/>
        <v>60</v>
      </c>
      <c r="AR12" s="732"/>
      <c r="AS12" s="709"/>
      <c r="AT12" s="703"/>
      <c r="AU12" s="720" t="str">
        <f>IF(ISNUMBER($AO12),IF(AND($AO12&gt;=60,$AO12&lt;=100),"●",""),"")</f>
        <v/>
      </c>
      <c r="AV12" s="707"/>
      <c r="AW12" s="703"/>
      <c r="AX12" s="703"/>
      <c r="AY12" s="703"/>
      <c r="AZ12" s="727"/>
      <c r="BA12" s="705" t="str">
        <f t="shared" si="6"/>
        <v/>
      </c>
      <c r="BB12" s="856" t="str">
        <f t="shared" si="7"/>
        <v/>
      </c>
      <c r="BC12" s="855"/>
      <c r="BD12" s="854"/>
      <c r="BE12" s="598"/>
      <c r="BF12" s="733"/>
      <c r="BG12" s="590"/>
    </row>
    <row r="13" spans="1:59" ht="15" customHeight="1">
      <c r="A13" s="598"/>
      <c r="B13" s="1274"/>
      <c r="C13" s="1275"/>
      <c r="D13" s="1287"/>
      <c r="E13" s="1087"/>
      <c r="G13" s="861" t="s">
        <v>152</v>
      </c>
      <c r="H13" s="729">
        <f t="shared" si="0"/>
        <v>2</v>
      </c>
      <c r="I13" s="1252">
        <v>2</v>
      </c>
      <c r="J13" s="1253"/>
      <c r="K13" s="1252"/>
      <c r="L13" s="1253"/>
      <c r="M13" s="705">
        <f t="shared" si="1"/>
        <v>60</v>
      </c>
      <c r="N13" s="724">
        <f t="shared" si="2"/>
        <v>45</v>
      </c>
      <c r="O13" s="723" t="s">
        <v>199</v>
      </c>
      <c r="P13" s="722" t="s">
        <v>113</v>
      </c>
      <c r="Q13" s="721"/>
      <c r="R13" s="720"/>
      <c r="S13" s="719" t="s">
        <v>22</v>
      </c>
      <c r="T13" s="859" t="str">
        <f t="shared" si="3"/>
        <v/>
      </c>
      <c r="U13" s="855"/>
      <c r="V13" s="854"/>
      <c r="W13" s="858" t="str">
        <f t="shared" si="4"/>
        <v/>
      </c>
      <c r="X13" s="592"/>
      <c r="Y13" s="717"/>
      <c r="Z13" s="716"/>
      <c r="AA13" s="715"/>
      <c r="AB13" s="714"/>
      <c r="AC13" s="714"/>
      <c r="AD13" s="716"/>
      <c r="AE13" s="715" t="s">
        <v>0</v>
      </c>
      <c r="AF13" s="714"/>
      <c r="AG13" s="714"/>
      <c r="AH13" s="714"/>
      <c r="AI13" s="716"/>
      <c r="AJ13" s="715"/>
      <c r="AK13" s="714"/>
      <c r="AL13" s="713"/>
      <c r="AM13" s="630"/>
      <c r="AN13" s="712" t="s">
        <v>22</v>
      </c>
      <c r="AO13" s="412"/>
      <c r="AP13" s="436">
        <f t="shared" si="5"/>
        <v>60</v>
      </c>
      <c r="AR13" s="732"/>
      <c r="AS13" s="709"/>
      <c r="AT13" s="703"/>
      <c r="AU13" s="720" t="str">
        <f>IF(ISNUMBER($AO13),IF(AND($AO13&gt;=60,$AO13&lt;=100),"●",""),"")</f>
        <v/>
      </c>
      <c r="AV13" s="707"/>
      <c r="AW13" s="703"/>
      <c r="AX13" s="703"/>
      <c r="AY13" s="703"/>
      <c r="AZ13" s="727"/>
      <c r="BA13" s="705" t="str">
        <f t="shared" si="6"/>
        <v/>
      </c>
      <c r="BB13" s="856" t="str">
        <f t="shared" si="7"/>
        <v/>
      </c>
      <c r="BC13" s="855"/>
      <c r="BD13" s="854"/>
      <c r="BE13" s="598"/>
      <c r="BF13" s="733"/>
      <c r="BG13" s="590"/>
    </row>
    <row r="14" spans="1:59" ht="15" customHeight="1">
      <c r="A14" s="598"/>
      <c r="B14" s="1274"/>
      <c r="C14" s="1275"/>
      <c r="D14" s="1287"/>
      <c r="E14" s="1081"/>
      <c r="G14" s="861" t="s">
        <v>153</v>
      </c>
      <c r="H14" s="729">
        <f t="shared" si="0"/>
        <v>2</v>
      </c>
      <c r="I14" s="1252">
        <v>2</v>
      </c>
      <c r="J14" s="1253"/>
      <c r="K14" s="1252"/>
      <c r="L14" s="1253"/>
      <c r="M14" s="705">
        <f t="shared" si="1"/>
        <v>60</v>
      </c>
      <c r="N14" s="724">
        <f t="shared" si="2"/>
        <v>45</v>
      </c>
      <c r="O14" s="723" t="s">
        <v>199</v>
      </c>
      <c r="P14" s="722" t="s">
        <v>113</v>
      </c>
      <c r="Q14" s="721"/>
      <c r="R14" s="720"/>
      <c r="S14" s="719" t="s">
        <v>22</v>
      </c>
      <c r="T14" s="859" t="str">
        <f t="shared" si="3"/>
        <v/>
      </c>
      <c r="U14" s="855"/>
      <c r="V14" s="854"/>
      <c r="W14" s="858" t="str">
        <f t="shared" si="4"/>
        <v/>
      </c>
      <c r="X14" s="592"/>
      <c r="Y14" s="717"/>
      <c r="Z14" s="716"/>
      <c r="AA14" s="715"/>
      <c r="AB14" s="714"/>
      <c r="AC14" s="714"/>
      <c r="AD14" s="716"/>
      <c r="AE14" s="715"/>
      <c r="AF14" s="714" t="s">
        <v>1</v>
      </c>
      <c r="AG14" s="714"/>
      <c r="AH14" s="714"/>
      <c r="AI14" s="716"/>
      <c r="AJ14" s="715"/>
      <c r="AK14" s="714"/>
      <c r="AL14" s="713"/>
      <c r="AM14" s="630"/>
      <c r="AN14" s="712" t="s">
        <v>22</v>
      </c>
      <c r="AO14" s="412"/>
      <c r="AP14" s="436">
        <f t="shared" si="5"/>
        <v>60</v>
      </c>
      <c r="AR14" s="732"/>
      <c r="AS14" s="709"/>
      <c r="AT14" s="703"/>
      <c r="AU14" s="720" t="str">
        <f>IF(ISNUMBER($AO14),IF(AND($AO14&gt;=60,$AO14&lt;=100),"●",""),"")</f>
        <v/>
      </c>
      <c r="AV14" s="707"/>
      <c r="AW14" s="703"/>
      <c r="AX14" s="703"/>
      <c r="AY14" s="703"/>
      <c r="AZ14" s="727"/>
      <c r="BA14" s="705" t="str">
        <f t="shared" si="6"/>
        <v/>
      </c>
      <c r="BB14" s="856" t="str">
        <f t="shared" si="7"/>
        <v/>
      </c>
      <c r="BC14" s="855"/>
      <c r="BD14" s="854"/>
      <c r="BE14" s="598"/>
      <c r="BF14" s="733"/>
      <c r="BG14" s="590"/>
    </row>
    <row r="15" spans="1:59" ht="15" customHeight="1">
      <c r="A15" s="598"/>
      <c r="B15" s="1274"/>
      <c r="C15" s="1275"/>
      <c r="D15" s="1287"/>
      <c r="E15" s="1290" t="s">
        <v>223</v>
      </c>
      <c r="G15" s="861" t="s">
        <v>151</v>
      </c>
      <c r="H15" s="729">
        <f t="shared" si="0"/>
        <v>2</v>
      </c>
      <c r="I15" s="1252"/>
      <c r="J15" s="1253"/>
      <c r="K15" s="1252">
        <v>2</v>
      </c>
      <c r="L15" s="1253"/>
      <c r="M15" s="705">
        <f t="shared" si="1"/>
        <v>60</v>
      </c>
      <c r="N15" s="724">
        <f t="shared" si="2"/>
        <v>45</v>
      </c>
      <c r="O15" s="723" t="s">
        <v>199</v>
      </c>
      <c r="P15" s="722" t="s">
        <v>114</v>
      </c>
      <c r="Q15" s="721"/>
      <c r="R15" s="720"/>
      <c r="S15" s="719" t="s">
        <v>23</v>
      </c>
      <c r="T15" s="859" t="str">
        <f t="shared" si="3"/>
        <v/>
      </c>
      <c r="U15" s="855"/>
      <c r="V15" s="854"/>
      <c r="W15" s="858" t="str">
        <f t="shared" si="4"/>
        <v/>
      </c>
      <c r="X15" s="592"/>
      <c r="Y15" s="717"/>
      <c r="Z15" s="716"/>
      <c r="AA15" s="715"/>
      <c r="AB15" s="714"/>
      <c r="AC15" s="714"/>
      <c r="AD15" s="716"/>
      <c r="AE15" s="715"/>
      <c r="AF15" s="714"/>
      <c r="AG15" s="714"/>
      <c r="AH15" s="714" t="s">
        <v>0</v>
      </c>
      <c r="AI15" s="716"/>
      <c r="AJ15" s="715"/>
      <c r="AK15" s="714"/>
      <c r="AL15" s="713"/>
      <c r="AM15" s="630"/>
      <c r="AN15" s="712" t="s">
        <v>23</v>
      </c>
      <c r="AO15" s="412"/>
      <c r="AP15" s="436">
        <f t="shared" si="5"/>
        <v>60</v>
      </c>
      <c r="AR15" s="732"/>
      <c r="AS15" s="857" t="str">
        <f>IF(ISNUMBER($AO15),IF(AND($AO15&gt;=60,$AO15&lt;=100),"●",""),"")</f>
        <v/>
      </c>
      <c r="AT15" s="703"/>
      <c r="AU15" s="786"/>
      <c r="AV15" s="707"/>
      <c r="AW15" s="703"/>
      <c r="AX15" s="703"/>
      <c r="AY15" s="703"/>
      <c r="AZ15" s="727"/>
      <c r="BA15" s="705" t="str">
        <f t="shared" si="6"/>
        <v/>
      </c>
      <c r="BB15" s="856" t="str">
        <f t="shared" si="7"/>
        <v/>
      </c>
      <c r="BC15" s="855"/>
      <c r="BD15" s="854"/>
      <c r="BE15" s="598"/>
      <c r="BF15" s="733"/>
      <c r="BG15" s="590"/>
    </row>
    <row r="16" spans="1:59" ht="15" customHeight="1">
      <c r="A16" s="598"/>
      <c r="B16" s="1274"/>
      <c r="C16" s="1275"/>
      <c r="D16" s="1287"/>
      <c r="E16" s="1087"/>
      <c r="G16" s="861" t="s">
        <v>115</v>
      </c>
      <c r="H16" s="860">
        <f t="shared" si="0"/>
        <v>2</v>
      </c>
      <c r="I16" s="1252"/>
      <c r="J16" s="1253"/>
      <c r="K16" s="1254">
        <v>2</v>
      </c>
      <c r="L16" s="1253"/>
      <c r="M16" s="705">
        <f t="shared" si="1"/>
        <v>60</v>
      </c>
      <c r="N16" s="724">
        <f t="shared" si="2"/>
        <v>45</v>
      </c>
      <c r="O16" s="723" t="s">
        <v>199</v>
      </c>
      <c r="P16" s="722" t="s">
        <v>116</v>
      </c>
      <c r="Q16" s="721"/>
      <c r="R16" s="720"/>
      <c r="S16" s="719" t="s">
        <v>23</v>
      </c>
      <c r="T16" s="859" t="str">
        <f t="shared" si="3"/>
        <v/>
      </c>
      <c r="U16" s="855"/>
      <c r="V16" s="854"/>
      <c r="W16" s="858" t="str">
        <f t="shared" si="4"/>
        <v/>
      </c>
      <c r="X16" s="592"/>
      <c r="Y16" s="717"/>
      <c r="Z16" s="716"/>
      <c r="AA16" s="715"/>
      <c r="AB16" s="714"/>
      <c r="AC16" s="714"/>
      <c r="AD16" s="716"/>
      <c r="AE16" s="715" t="s">
        <v>0</v>
      </c>
      <c r="AF16" s="714"/>
      <c r="AG16" s="714"/>
      <c r="AH16" s="714"/>
      <c r="AI16" s="716"/>
      <c r="AJ16" s="715"/>
      <c r="AK16" s="714"/>
      <c r="AL16" s="713"/>
      <c r="AM16" s="630"/>
      <c r="AN16" s="712" t="s">
        <v>23</v>
      </c>
      <c r="AO16" s="412"/>
      <c r="AP16" s="436">
        <f t="shared" si="5"/>
        <v>60</v>
      </c>
      <c r="AR16" s="732"/>
      <c r="AS16" s="857" t="str">
        <f>IF(ISNUMBER($AO16),IF(AND($AO16&gt;=60,$AO16&lt;=100),"●",""),"")</f>
        <v/>
      </c>
      <c r="AT16" s="703"/>
      <c r="AU16" s="786"/>
      <c r="AV16" s="707"/>
      <c r="AW16" s="703"/>
      <c r="AX16" s="703"/>
      <c r="AY16" s="703"/>
      <c r="AZ16" s="727"/>
      <c r="BA16" s="705" t="str">
        <f t="shared" si="6"/>
        <v/>
      </c>
      <c r="BB16" s="856" t="str">
        <f t="shared" si="7"/>
        <v/>
      </c>
      <c r="BC16" s="855"/>
      <c r="BD16" s="854"/>
      <c r="BE16" s="598"/>
      <c r="BF16" s="733"/>
      <c r="BG16" s="590"/>
    </row>
    <row r="17" spans="1:59" ht="15" customHeight="1">
      <c r="A17" s="598"/>
      <c r="B17" s="1274"/>
      <c r="C17" s="1275"/>
      <c r="D17" s="1287"/>
      <c r="E17" s="1087"/>
      <c r="G17" s="861" t="s">
        <v>147</v>
      </c>
      <c r="H17" s="860">
        <f t="shared" si="0"/>
        <v>2</v>
      </c>
      <c r="I17" s="1252"/>
      <c r="J17" s="1253"/>
      <c r="K17" s="1254">
        <v>2</v>
      </c>
      <c r="L17" s="1253"/>
      <c r="M17" s="705">
        <f t="shared" si="1"/>
        <v>60</v>
      </c>
      <c r="N17" s="724">
        <f t="shared" si="2"/>
        <v>45</v>
      </c>
      <c r="O17" s="723" t="s">
        <v>199</v>
      </c>
      <c r="P17" s="722" t="s">
        <v>116</v>
      </c>
      <c r="Q17" s="721"/>
      <c r="R17" s="720"/>
      <c r="S17" s="719" t="s">
        <v>23</v>
      </c>
      <c r="T17" s="859" t="str">
        <f t="shared" si="3"/>
        <v/>
      </c>
      <c r="U17" s="855"/>
      <c r="V17" s="854"/>
      <c r="W17" s="858" t="str">
        <f t="shared" si="4"/>
        <v/>
      </c>
      <c r="X17" s="592"/>
      <c r="Y17" s="717"/>
      <c r="Z17" s="716"/>
      <c r="AA17" s="715"/>
      <c r="AB17" s="714"/>
      <c r="AC17" s="714"/>
      <c r="AD17" s="716"/>
      <c r="AE17" s="715" t="s">
        <v>196</v>
      </c>
      <c r="AF17" s="714"/>
      <c r="AG17" s="714"/>
      <c r="AH17" s="714"/>
      <c r="AI17" s="716"/>
      <c r="AJ17" s="715"/>
      <c r="AK17" s="714"/>
      <c r="AL17" s="713"/>
      <c r="AM17" s="630"/>
      <c r="AN17" s="712" t="s">
        <v>23</v>
      </c>
      <c r="AO17" s="412"/>
      <c r="AP17" s="436">
        <f t="shared" si="5"/>
        <v>60</v>
      </c>
      <c r="AR17" s="732"/>
      <c r="AS17" s="857" t="str">
        <f>IF(ISNUMBER($AO17),IF(AND($AO17&gt;=60,$AO17&lt;=100),"●",""),"")</f>
        <v/>
      </c>
      <c r="AT17" s="703"/>
      <c r="AU17" s="786"/>
      <c r="AV17" s="707"/>
      <c r="AW17" s="703"/>
      <c r="AX17" s="703"/>
      <c r="AY17" s="703"/>
      <c r="AZ17" s="727"/>
      <c r="BA17" s="705" t="str">
        <f t="shared" si="6"/>
        <v/>
      </c>
      <c r="BB17" s="856" t="str">
        <f t="shared" si="7"/>
        <v/>
      </c>
      <c r="BC17" s="855"/>
      <c r="BD17" s="854"/>
      <c r="BE17" s="598"/>
      <c r="BF17" s="733"/>
      <c r="BG17" s="590"/>
    </row>
    <row r="18" spans="1:59" ht="15" customHeight="1">
      <c r="A18" s="598"/>
      <c r="B18" s="1276"/>
      <c r="C18" s="1277"/>
      <c r="D18" s="1288"/>
      <c r="E18" s="1088"/>
      <c r="G18" s="853" t="s">
        <v>148</v>
      </c>
      <c r="H18" s="852">
        <f t="shared" si="0"/>
        <v>2</v>
      </c>
      <c r="I18" s="1255"/>
      <c r="J18" s="1256"/>
      <c r="K18" s="1255">
        <v>2</v>
      </c>
      <c r="L18" s="1256"/>
      <c r="M18" s="705">
        <f t="shared" si="1"/>
        <v>60</v>
      </c>
      <c r="N18" s="755">
        <f t="shared" si="2"/>
        <v>45</v>
      </c>
      <c r="O18" s="754" t="s">
        <v>166</v>
      </c>
      <c r="P18" s="782" t="s">
        <v>116</v>
      </c>
      <c r="Q18" s="781"/>
      <c r="R18" s="780"/>
      <c r="S18" s="779" t="s">
        <v>23</v>
      </c>
      <c r="T18" s="851" t="str">
        <f t="shared" si="3"/>
        <v/>
      </c>
      <c r="U18" s="846"/>
      <c r="V18" s="845"/>
      <c r="W18" s="850" t="str">
        <f t="shared" si="4"/>
        <v/>
      </c>
      <c r="X18" s="592"/>
      <c r="Y18" s="750"/>
      <c r="Z18" s="748"/>
      <c r="AA18" s="747"/>
      <c r="AB18" s="746"/>
      <c r="AC18" s="746"/>
      <c r="AD18" s="748"/>
      <c r="AE18" s="747"/>
      <c r="AF18" s="746" t="s">
        <v>1</v>
      </c>
      <c r="AG18" s="746"/>
      <c r="AH18" s="746"/>
      <c r="AI18" s="748"/>
      <c r="AJ18" s="747"/>
      <c r="AK18" s="746"/>
      <c r="AL18" s="745"/>
      <c r="AM18" s="630"/>
      <c r="AN18" s="777" t="s">
        <v>23</v>
      </c>
      <c r="AO18" s="413"/>
      <c r="AP18" s="437">
        <f t="shared" si="5"/>
        <v>60</v>
      </c>
      <c r="AR18" s="807"/>
      <c r="AS18" s="849" t="str">
        <f>IF(ISNUMBER($AO18),IF(AND($AO18&gt;=60,$AO18&lt;=100),"●",""),"")</f>
        <v/>
      </c>
      <c r="AT18" s="735"/>
      <c r="AU18" s="848"/>
      <c r="AV18" s="739"/>
      <c r="AW18" s="735"/>
      <c r="AX18" s="735"/>
      <c r="AY18" s="735"/>
      <c r="AZ18" s="738"/>
      <c r="BA18" s="737" t="str">
        <f t="shared" si="6"/>
        <v/>
      </c>
      <c r="BB18" s="847" t="str">
        <f t="shared" si="7"/>
        <v/>
      </c>
      <c r="BC18" s="846"/>
      <c r="BD18" s="845"/>
      <c r="BE18" s="598"/>
      <c r="BF18" s="733"/>
      <c r="BG18" s="590"/>
    </row>
    <row r="19" spans="1:59" ht="15" customHeight="1">
      <c r="A19" s="598"/>
      <c r="B19" s="1224" t="s">
        <v>181</v>
      </c>
      <c r="C19" s="1225"/>
      <c r="D19" s="1243" t="s">
        <v>234</v>
      </c>
      <c r="E19" s="1257"/>
      <c r="G19" s="673" t="s">
        <v>155</v>
      </c>
      <c r="H19" s="844">
        <f t="shared" si="0"/>
        <v>2</v>
      </c>
      <c r="I19" s="1236">
        <v>2</v>
      </c>
      <c r="J19" s="1262"/>
      <c r="K19" s="1236"/>
      <c r="L19" s="1262"/>
      <c r="M19" s="843">
        <f t="shared" si="1"/>
        <v>60</v>
      </c>
      <c r="N19" s="842">
        <f t="shared" si="2"/>
        <v>45</v>
      </c>
      <c r="O19" s="841" t="s">
        <v>199</v>
      </c>
      <c r="P19" s="669" t="s">
        <v>104</v>
      </c>
      <c r="Q19" s="668" t="s">
        <v>1</v>
      </c>
      <c r="R19" s="667"/>
      <c r="S19" s="666" t="s">
        <v>196</v>
      </c>
      <c r="T19" s="839"/>
      <c r="U19" s="836" t="str">
        <f>IF($W19="○",$N19,"")</f>
        <v/>
      </c>
      <c r="V19" s="835"/>
      <c r="W19" s="665" t="str">
        <f t="shared" si="4"/>
        <v/>
      </c>
      <c r="X19" s="630"/>
      <c r="Y19" s="664"/>
      <c r="Z19" s="662"/>
      <c r="AA19" s="661" t="s">
        <v>0</v>
      </c>
      <c r="AB19" s="660"/>
      <c r="AC19" s="660"/>
      <c r="AD19" s="662"/>
      <c r="AE19" s="661"/>
      <c r="AF19" s="660"/>
      <c r="AG19" s="660"/>
      <c r="AH19" s="660"/>
      <c r="AI19" s="662"/>
      <c r="AJ19" s="661"/>
      <c r="AK19" s="660"/>
      <c r="AL19" s="659"/>
      <c r="AM19" s="630"/>
      <c r="AN19" s="658" t="s">
        <v>196</v>
      </c>
      <c r="AO19" s="657"/>
      <c r="AP19" s="435">
        <f t="shared" si="5"/>
        <v>60</v>
      </c>
      <c r="AR19" s="656" t="str">
        <f t="shared" ref="AR19:AR47" si="8">IF(ISNUMBER($AO19),IF(AND($AO19&gt;=60,$AO19&lt;=100),"●",""),"")</f>
        <v/>
      </c>
      <c r="AS19" s="655"/>
      <c r="AT19" s="649"/>
      <c r="AU19" s="840"/>
      <c r="AV19" s="839"/>
      <c r="AW19" s="838"/>
      <c r="AX19" s="838"/>
      <c r="AY19" s="838"/>
      <c r="AZ19" s="835"/>
      <c r="BA19" s="651" t="str">
        <f t="shared" si="6"/>
        <v/>
      </c>
      <c r="BB19" s="837"/>
      <c r="BC19" s="836" t="str">
        <f>IF(ISNUMBER($AO19),IF(AND($AO19&gt;=60,$AO19&lt;=100),$AP19*45/60,""),"")</f>
        <v/>
      </c>
      <c r="BD19" s="835"/>
      <c r="BE19" s="598"/>
      <c r="BF19" s="733"/>
      <c r="BG19" s="590"/>
    </row>
    <row r="20" spans="1:59" ht="15" customHeight="1">
      <c r="A20" s="598"/>
      <c r="B20" s="1226"/>
      <c r="C20" s="1227"/>
      <c r="D20" s="1258"/>
      <c r="E20" s="1259"/>
      <c r="G20" s="731" t="s">
        <v>156</v>
      </c>
      <c r="H20" s="834">
        <f t="shared" si="0"/>
        <v>2</v>
      </c>
      <c r="I20" s="1263">
        <v>2</v>
      </c>
      <c r="J20" s="1264"/>
      <c r="K20" s="1263"/>
      <c r="L20" s="1264"/>
      <c r="M20" s="729">
        <f t="shared" si="1"/>
        <v>60</v>
      </c>
      <c r="N20" s="833">
        <f t="shared" si="2"/>
        <v>45</v>
      </c>
      <c r="O20" s="832" t="s">
        <v>199</v>
      </c>
      <c r="P20" s="722" t="s">
        <v>104</v>
      </c>
      <c r="Q20" s="721" t="s">
        <v>1</v>
      </c>
      <c r="R20" s="720"/>
      <c r="S20" s="719" t="s">
        <v>196</v>
      </c>
      <c r="T20" s="830"/>
      <c r="U20" s="827" t="str">
        <f>IF($W20="○",$N20,"")</f>
        <v/>
      </c>
      <c r="V20" s="826"/>
      <c r="W20" s="718" t="str">
        <f t="shared" si="4"/>
        <v/>
      </c>
      <c r="X20" s="630"/>
      <c r="Y20" s="717"/>
      <c r="Z20" s="716"/>
      <c r="AA20" s="715" t="s">
        <v>0</v>
      </c>
      <c r="AB20" s="714"/>
      <c r="AC20" s="714"/>
      <c r="AD20" s="716"/>
      <c r="AE20" s="715"/>
      <c r="AF20" s="714"/>
      <c r="AG20" s="714"/>
      <c r="AH20" s="714"/>
      <c r="AI20" s="716"/>
      <c r="AJ20" s="715"/>
      <c r="AK20" s="714"/>
      <c r="AL20" s="713"/>
      <c r="AM20" s="630"/>
      <c r="AN20" s="712" t="s">
        <v>196</v>
      </c>
      <c r="AO20" s="711"/>
      <c r="AP20" s="436">
        <f t="shared" si="5"/>
        <v>60</v>
      </c>
      <c r="AR20" s="710" t="str">
        <f t="shared" si="8"/>
        <v/>
      </c>
      <c r="AS20" s="709"/>
      <c r="AT20" s="703"/>
      <c r="AU20" s="831"/>
      <c r="AV20" s="830"/>
      <c r="AW20" s="829"/>
      <c r="AX20" s="829"/>
      <c r="AY20" s="829"/>
      <c r="AZ20" s="826"/>
      <c r="BA20" s="705" t="str">
        <f t="shared" si="6"/>
        <v/>
      </c>
      <c r="BB20" s="828"/>
      <c r="BC20" s="827" t="str">
        <f>IF(ISNUMBER($AO20),IF(AND($AO20&gt;=60,$AO20&lt;=100),$AP20*45/60,""),"")</f>
        <v/>
      </c>
      <c r="BD20" s="826"/>
      <c r="BE20" s="598"/>
      <c r="BF20" s="733"/>
      <c r="BG20" s="590"/>
    </row>
    <row r="21" spans="1:59" ht="15" customHeight="1">
      <c r="A21" s="598"/>
      <c r="B21" s="1226"/>
      <c r="C21" s="1227"/>
      <c r="D21" s="1258"/>
      <c r="E21" s="1259"/>
      <c r="G21" s="785" t="s">
        <v>107</v>
      </c>
      <c r="H21" s="825">
        <f t="shared" si="0"/>
        <v>2</v>
      </c>
      <c r="I21" s="1265">
        <v>2</v>
      </c>
      <c r="J21" s="1266"/>
      <c r="K21" s="1265"/>
      <c r="L21" s="1266"/>
      <c r="M21" s="808">
        <f t="shared" si="1"/>
        <v>60</v>
      </c>
      <c r="N21" s="824">
        <f t="shared" si="2"/>
        <v>45</v>
      </c>
      <c r="O21" s="823" t="s">
        <v>199</v>
      </c>
      <c r="P21" s="782" t="s">
        <v>117</v>
      </c>
      <c r="Q21" s="781" t="s">
        <v>1</v>
      </c>
      <c r="R21" s="780"/>
      <c r="S21" s="779" t="s">
        <v>196</v>
      </c>
      <c r="T21" s="821"/>
      <c r="U21" s="818" t="str">
        <f>IF($W21="○",$N21,"")</f>
        <v/>
      </c>
      <c r="V21" s="817"/>
      <c r="W21" s="778" t="str">
        <f t="shared" si="4"/>
        <v/>
      </c>
      <c r="X21" s="630"/>
      <c r="Y21" s="750"/>
      <c r="Z21" s="748"/>
      <c r="AA21" s="747" t="s">
        <v>0</v>
      </c>
      <c r="AB21" s="746"/>
      <c r="AC21" s="746"/>
      <c r="AD21" s="748"/>
      <c r="AE21" s="747"/>
      <c r="AF21" s="746"/>
      <c r="AG21" s="746"/>
      <c r="AH21" s="746"/>
      <c r="AI21" s="748"/>
      <c r="AJ21" s="747"/>
      <c r="AK21" s="746"/>
      <c r="AL21" s="745"/>
      <c r="AM21" s="630"/>
      <c r="AN21" s="777" t="s">
        <v>196</v>
      </c>
      <c r="AO21" s="743"/>
      <c r="AP21" s="437">
        <f t="shared" si="5"/>
        <v>60</v>
      </c>
      <c r="AR21" s="742" t="str">
        <f t="shared" si="8"/>
        <v/>
      </c>
      <c r="AS21" s="741"/>
      <c r="AT21" s="735"/>
      <c r="AU21" s="822"/>
      <c r="AV21" s="821"/>
      <c r="AW21" s="820"/>
      <c r="AX21" s="820"/>
      <c r="AY21" s="820"/>
      <c r="AZ21" s="817"/>
      <c r="BA21" s="737" t="str">
        <f t="shared" si="6"/>
        <v/>
      </c>
      <c r="BB21" s="819"/>
      <c r="BC21" s="818" t="str">
        <f>IF(ISNUMBER($AO21),IF(AND($AO21&gt;=60,$AO21&lt;=100),$AP21*45/60,""),"")</f>
        <v/>
      </c>
      <c r="BD21" s="817"/>
      <c r="BE21" s="598"/>
      <c r="BF21" s="733"/>
      <c r="BG21" s="590"/>
    </row>
    <row r="22" spans="1:59" ht="15" customHeight="1">
      <c r="A22" s="598"/>
      <c r="B22" s="1226"/>
      <c r="C22" s="1227"/>
      <c r="D22" s="1258"/>
      <c r="E22" s="1259"/>
      <c r="G22" s="673" t="s">
        <v>118</v>
      </c>
      <c r="H22" s="672">
        <f t="shared" si="0"/>
        <v>2</v>
      </c>
      <c r="I22" s="1222">
        <v>2</v>
      </c>
      <c r="J22" s="1222"/>
      <c r="K22" s="1222"/>
      <c r="L22" s="1222"/>
      <c r="M22" s="651">
        <f t="shared" si="1"/>
        <v>60</v>
      </c>
      <c r="N22" s="671">
        <f t="shared" si="2"/>
        <v>45</v>
      </c>
      <c r="O22" s="670" t="s">
        <v>199</v>
      </c>
      <c r="P22" s="669" t="s">
        <v>1</v>
      </c>
      <c r="Q22" s="668"/>
      <c r="R22" s="667"/>
      <c r="S22" s="666" t="s">
        <v>1</v>
      </c>
      <c r="T22" s="653"/>
      <c r="U22" s="649"/>
      <c r="V22" s="648" t="str">
        <f t="shared" ref="V22:V34" si="9">IF($W22="○",$N22,"")</f>
        <v/>
      </c>
      <c r="W22" s="665" t="str">
        <f t="shared" si="4"/>
        <v/>
      </c>
      <c r="X22" s="630"/>
      <c r="Y22" s="664"/>
      <c r="Z22" s="662"/>
      <c r="AA22" s="663"/>
      <c r="AB22" s="660" t="s">
        <v>0</v>
      </c>
      <c r="AC22" s="660"/>
      <c r="AD22" s="662"/>
      <c r="AE22" s="661"/>
      <c r="AF22" s="660"/>
      <c r="AG22" s="660"/>
      <c r="AH22" s="660"/>
      <c r="AI22" s="662"/>
      <c r="AJ22" s="661"/>
      <c r="AK22" s="660"/>
      <c r="AL22" s="659"/>
      <c r="AM22" s="630"/>
      <c r="AN22" s="658" t="s">
        <v>196</v>
      </c>
      <c r="AO22" s="657"/>
      <c r="AP22" s="435">
        <f t="shared" si="5"/>
        <v>60</v>
      </c>
      <c r="AR22" s="710" t="str">
        <f t="shared" si="8"/>
        <v/>
      </c>
      <c r="AS22" s="655"/>
      <c r="AT22" s="649"/>
      <c r="AU22" s="816"/>
      <c r="AV22" s="707"/>
      <c r="AW22" s="649"/>
      <c r="AX22" s="649"/>
      <c r="AY22" s="649"/>
      <c r="AZ22" s="652"/>
      <c r="BA22" s="651" t="str">
        <f t="shared" si="6"/>
        <v/>
      </c>
      <c r="BB22" s="650"/>
      <c r="BC22" s="649"/>
      <c r="BD22" s="648" t="str">
        <f t="shared" ref="BD22:BD54" si="10">IF(ISNUMBER($AO22),IF(AND($AO22&gt;=60,$AO22&lt;=100),$AP22*45/60,""),"")</f>
        <v/>
      </c>
      <c r="BE22" s="598"/>
      <c r="BF22" s="733"/>
      <c r="BG22" s="590"/>
    </row>
    <row r="23" spans="1:59" ht="15" customHeight="1">
      <c r="A23" s="598"/>
      <c r="B23" s="1226"/>
      <c r="C23" s="1227"/>
      <c r="D23" s="1258"/>
      <c r="E23" s="1259"/>
      <c r="G23" s="731" t="s">
        <v>137</v>
      </c>
      <c r="H23" s="725">
        <f t="shared" si="0"/>
        <v>2</v>
      </c>
      <c r="I23" s="1216">
        <v>2</v>
      </c>
      <c r="J23" s="1216"/>
      <c r="K23" s="1216"/>
      <c r="L23" s="1216"/>
      <c r="M23" s="705">
        <f t="shared" si="1"/>
        <v>60</v>
      </c>
      <c r="N23" s="724">
        <f t="shared" si="2"/>
        <v>45</v>
      </c>
      <c r="O23" s="723" t="s">
        <v>199</v>
      </c>
      <c r="P23" s="722" t="s">
        <v>1</v>
      </c>
      <c r="Q23" s="721"/>
      <c r="R23" s="720"/>
      <c r="S23" s="719" t="s">
        <v>1</v>
      </c>
      <c r="T23" s="707"/>
      <c r="U23" s="703"/>
      <c r="V23" s="702" t="str">
        <f t="shared" si="9"/>
        <v/>
      </c>
      <c r="W23" s="718" t="str">
        <f t="shared" si="4"/>
        <v/>
      </c>
      <c r="X23" s="630"/>
      <c r="Y23" s="717"/>
      <c r="Z23" s="716"/>
      <c r="AA23" s="728"/>
      <c r="AB23" s="714" t="s">
        <v>0</v>
      </c>
      <c r="AC23" s="714"/>
      <c r="AD23" s="716"/>
      <c r="AE23" s="715"/>
      <c r="AF23" s="714"/>
      <c r="AG23" s="714"/>
      <c r="AH23" s="714"/>
      <c r="AI23" s="716"/>
      <c r="AJ23" s="715"/>
      <c r="AK23" s="714"/>
      <c r="AL23" s="713"/>
      <c r="AM23" s="630"/>
      <c r="AN23" s="712" t="s">
        <v>196</v>
      </c>
      <c r="AO23" s="711"/>
      <c r="AP23" s="436">
        <f t="shared" si="5"/>
        <v>60</v>
      </c>
      <c r="AR23" s="710" t="str">
        <f t="shared" si="8"/>
        <v/>
      </c>
      <c r="AS23" s="709"/>
      <c r="AT23" s="703"/>
      <c r="AU23" s="786"/>
      <c r="AV23" s="707"/>
      <c r="AW23" s="703"/>
      <c r="AX23" s="703"/>
      <c r="AY23" s="703"/>
      <c r="AZ23" s="727"/>
      <c r="BA23" s="705" t="str">
        <f t="shared" si="6"/>
        <v/>
      </c>
      <c r="BB23" s="704"/>
      <c r="BC23" s="703"/>
      <c r="BD23" s="702" t="str">
        <f t="shared" si="10"/>
        <v/>
      </c>
      <c r="BE23" s="598"/>
      <c r="BF23" s="733"/>
      <c r="BG23" s="590"/>
    </row>
    <row r="24" spans="1:59" ht="15" customHeight="1">
      <c r="A24" s="598"/>
      <c r="B24" s="1226"/>
      <c r="C24" s="1227"/>
      <c r="D24" s="1258"/>
      <c r="E24" s="1259"/>
      <c r="G24" s="731" t="s">
        <v>138</v>
      </c>
      <c r="H24" s="725">
        <f t="shared" si="0"/>
        <v>2</v>
      </c>
      <c r="I24" s="1216">
        <v>2</v>
      </c>
      <c r="J24" s="1216"/>
      <c r="K24" s="1216"/>
      <c r="L24" s="1216"/>
      <c r="M24" s="705">
        <f t="shared" si="1"/>
        <v>60</v>
      </c>
      <c r="N24" s="724">
        <f t="shared" si="2"/>
        <v>45</v>
      </c>
      <c r="O24" s="723" t="s">
        <v>199</v>
      </c>
      <c r="P24" s="722" t="s">
        <v>1</v>
      </c>
      <c r="Q24" s="721"/>
      <c r="R24" s="720"/>
      <c r="S24" s="719" t="s">
        <v>1</v>
      </c>
      <c r="T24" s="707"/>
      <c r="U24" s="703"/>
      <c r="V24" s="702" t="str">
        <f t="shared" si="9"/>
        <v/>
      </c>
      <c r="W24" s="718" t="str">
        <f t="shared" si="4"/>
        <v/>
      </c>
      <c r="X24" s="630"/>
      <c r="Y24" s="717"/>
      <c r="Z24" s="716"/>
      <c r="AA24" s="728"/>
      <c r="AB24" s="714" t="s">
        <v>0</v>
      </c>
      <c r="AC24" s="714"/>
      <c r="AD24" s="716"/>
      <c r="AE24" s="715"/>
      <c r="AF24" s="714"/>
      <c r="AG24" s="714"/>
      <c r="AH24" s="714"/>
      <c r="AI24" s="716"/>
      <c r="AJ24" s="715"/>
      <c r="AK24" s="714"/>
      <c r="AL24" s="713"/>
      <c r="AM24" s="630"/>
      <c r="AN24" s="712" t="s">
        <v>196</v>
      </c>
      <c r="AO24" s="711"/>
      <c r="AP24" s="436">
        <f t="shared" si="5"/>
        <v>60</v>
      </c>
      <c r="AR24" s="710" t="str">
        <f t="shared" si="8"/>
        <v/>
      </c>
      <c r="AS24" s="709"/>
      <c r="AT24" s="703"/>
      <c r="AU24" s="786"/>
      <c r="AV24" s="707"/>
      <c r="AW24" s="703"/>
      <c r="AX24" s="703"/>
      <c r="AY24" s="703"/>
      <c r="AZ24" s="727"/>
      <c r="BA24" s="705" t="str">
        <f t="shared" si="6"/>
        <v/>
      </c>
      <c r="BB24" s="704"/>
      <c r="BC24" s="703"/>
      <c r="BD24" s="702" t="str">
        <f t="shared" si="10"/>
        <v/>
      </c>
      <c r="BE24" s="598"/>
      <c r="BF24" s="733"/>
      <c r="BG24" s="590"/>
    </row>
    <row r="25" spans="1:59" ht="15" customHeight="1">
      <c r="A25" s="598"/>
      <c r="B25" s="1226"/>
      <c r="C25" s="1227"/>
      <c r="D25" s="1258"/>
      <c r="E25" s="1259"/>
      <c r="G25" s="731" t="s">
        <v>139</v>
      </c>
      <c r="H25" s="725">
        <f t="shared" si="0"/>
        <v>1</v>
      </c>
      <c r="I25" s="730"/>
      <c r="J25" s="729">
        <v>1</v>
      </c>
      <c r="K25" s="1216"/>
      <c r="L25" s="1216"/>
      <c r="M25" s="705">
        <f t="shared" si="1"/>
        <v>30</v>
      </c>
      <c r="N25" s="724">
        <f t="shared" si="2"/>
        <v>22.5</v>
      </c>
      <c r="O25" s="723" t="s">
        <v>199</v>
      </c>
      <c r="P25" s="722" t="s">
        <v>1</v>
      </c>
      <c r="Q25" s="721"/>
      <c r="R25" s="720"/>
      <c r="S25" s="719" t="s">
        <v>1</v>
      </c>
      <c r="T25" s="707"/>
      <c r="U25" s="703"/>
      <c r="V25" s="702" t="str">
        <f t="shared" si="9"/>
        <v/>
      </c>
      <c r="W25" s="718" t="str">
        <f t="shared" si="4"/>
        <v/>
      </c>
      <c r="X25" s="630"/>
      <c r="Y25" s="717"/>
      <c r="Z25" s="716"/>
      <c r="AA25" s="728"/>
      <c r="AB25" s="714" t="s">
        <v>0</v>
      </c>
      <c r="AC25" s="714"/>
      <c r="AD25" s="716"/>
      <c r="AE25" s="715"/>
      <c r="AF25" s="714"/>
      <c r="AG25" s="714"/>
      <c r="AH25" s="714"/>
      <c r="AI25" s="716"/>
      <c r="AJ25" s="715"/>
      <c r="AK25" s="714"/>
      <c r="AL25" s="713"/>
      <c r="AM25" s="630"/>
      <c r="AN25" s="712" t="s">
        <v>196</v>
      </c>
      <c r="AO25" s="711"/>
      <c r="AP25" s="436">
        <f t="shared" si="5"/>
        <v>30</v>
      </c>
      <c r="AR25" s="710" t="str">
        <f t="shared" si="8"/>
        <v/>
      </c>
      <c r="AS25" s="709"/>
      <c r="AT25" s="703"/>
      <c r="AU25" s="786"/>
      <c r="AV25" s="707"/>
      <c r="AW25" s="703"/>
      <c r="AX25" s="703"/>
      <c r="AY25" s="703"/>
      <c r="AZ25" s="727"/>
      <c r="BA25" s="705" t="str">
        <f t="shared" si="6"/>
        <v/>
      </c>
      <c r="BB25" s="704"/>
      <c r="BC25" s="703"/>
      <c r="BD25" s="702" t="str">
        <f t="shared" si="10"/>
        <v/>
      </c>
      <c r="BE25" s="598"/>
      <c r="BF25" s="733"/>
      <c r="BG25" s="590"/>
    </row>
    <row r="26" spans="1:59" ht="15" customHeight="1">
      <c r="A26" s="598"/>
      <c r="B26" s="1226"/>
      <c r="C26" s="1227"/>
      <c r="D26" s="1258"/>
      <c r="E26" s="1259"/>
      <c r="G26" s="731" t="s">
        <v>140</v>
      </c>
      <c r="H26" s="725">
        <f t="shared" si="0"/>
        <v>1</v>
      </c>
      <c r="I26" s="1216"/>
      <c r="J26" s="1216"/>
      <c r="K26" s="730"/>
      <c r="L26" s="729">
        <v>1</v>
      </c>
      <c r="M26" s="705">
        <f t="shared" si="1"/>
        <v>30</v>
      </c>
      <c r="N26" s="724">
        <f t="shared" si="2"/>
        <v>22.5</v>
      </c>
      <c r="O26" s="723" t="s">
        <v>199</v>
      </c>
      <c r="P26" s="722" t="s">
        <v>1</v>
      </c>
      <c r="Q26" s="721"/>
      <c r="R26" s="720"/>
      <c r="S26" s="719" t="s">
        <v>1</v>
      </c>
      <c r="T26" s="707"/>
      <c r="U26" s="703"/>
      <c r="V26" s="702" t="str">
        <f t="shared" si="9"/>
        <v/>
      </c>
      <c r="W26" s="718" t="str">
        <f t="shared" si="4"/>
        <v/>
      </c>
      <c r="X26" s="630"/>
      <c r="Y26" s="717"/>
      <c r="Z26" s="716"/>
      <c r="AA26" s="728"/>
      <c r="AB26" s="714" t="s">
        <v>0</v>
      </c>
      <c r="AC26" s="714"/>
      <c r="AD26" s="716"/>
      <c r="AE26" s="715"/>
      <c r="AF26" s="714"/>
      <c r="AG26" s="714"/>
      <c r="AH26" s="714"/>
      <c r="AI26" s="716"/>
      <c r="AJ26" s="715"/>
      <c r="AK26" s="714"/>
      <c r="AL26" s="713"/>
      <c r="AM26" s="630"/>
      <c r="AN26" s="712" t="s">
        <v>196</v>
      </c>
      <c r="AO26" s="711"/>
      <c r="AP26" s="436">
        <f t="shared" si="5"/>
        <v>30</v>
      </c>
      <c r="AR26" s="710" t="str">
        <f t="shared" si="8"/>
        <v/>
      </c>
      <c r="AS26" s="709"/>
      <c r="AT26" s="703"/>
      <c r="AU26" s="786"/>
      <c r="AV26" s="707"/>
      <c r="AW26" s="703"/>
      <c r="AX26" s="703"/>
      <c r="AY26" s="703"/>
      <c r="AZ26" s="727"/>
      <c r="BA26" s="705" t="str">
        <f t="shared" si="6"/>
        <v/>
      </c>
      <c r="BB26" s="704"/>
      <c r="BC26" s="703"/>
      <c r="BD26" s="702" t="str">
        <f t="shared" si="10"/>
        <v/>
      </c>
      <c r="BE26" s="598"/>
      <c r="BF26" s="733"/>
      <c r="BG26" s="590"/>
    </row>
    <row r="27" spans="1:59" ht="15" customHeight="1">
      <c r="A27" s="598"/>
      <c r="B27" s="1226"/>
      <c r="C27" s="1227"/>
      <c r="D27" s="1258"/>
      <c r="E27" s="1259"/>
      <c r="G27" s="731" t="s">
        <v>119</v>
      </c>
      <c r="H27" s="725">
        <f t="shared" si="0"/>
        <v>2</v>
      </c>
      <c r="I27" s="1216"/>
      <c r="J27" s="1216"/>
      <c r="K27" s="1216">
        <v>2</v>
      </c>
      <c r="L27" s="1216"/>
      <c r="M27" s="705">
        <f t="shared" si="1"/>
        <v>60</v>
      </c>
      <c r="N27" s="724">
        <f t="shared" si="2"/>
        <v>45</v>
      </c>
      <c r="O27" s="723" t="s">
        <v>199</v>
      </c>
      <c r="P27" s="722" t="s">
        <v>1</v>
      </c>
      <c r="Q27" s="721" t="s">
        <v>120</v>
      </c>
      <c r="R27" s="720"/>
      <c r="S27" s="719" t="s">
        <v>121</v>
      </c>
      <c r="T27" s="707"/>
      <c r="U27" s="703"/>
      <c r="V27" s="702" t="str">
        <f t="shared" si="9"/>
        <v/>
      </c>
      <c r="W27" s="718" t="str">
        <f t="shared" si="4"/>
        <v/>
      </c>
      <c r="X27" s="630"/>
      <c r="Y27" s="717"/>
      <c r="Z27" s="716"/>
      <c r="AA27" s="728"/>
      <c r="AB27" s="714" t="s">
        <v>0</v>
      </c>
      <c r="AC27" s="714"/>
      <c r="AD27" s="716"/>
      <c r="AE27" s="715"/>
      <c r="AF27" s="714"/>
      <c r="AG27" s="714"/>
      <c r="AH27" s="714"/>
      <c r="AI27" s="716"/>
      <c r="AJ27" s="715"/>
      <c r="AK27" s="714"/>
      <c r="AL27" s="713"/>
      <c r="AM27" s="630"/>
      <c r="AN27" s="712" t="s">
        <v>5</v>
      </c>
      <c r="AO27" s="711"/>
      <c r="AP27" s="436">
        <f t="shared" si="5"/>
        <v>60</v>
      </c>
      <c r="AR27" s="710" t="str">
        <f t="shared" si="8"/>
        <v/>
      </c>
      <c r="AS27" s="709"/>
      <c r="AT27" s="703"/>
      <c r="AU27" s="786"/>
      <c r="AV27" s="707"/>
      <c r="AW27" s="703"/>
      <c r="AX27" s="721" t="str">
        <f>IF(ISNUMBER($AO27),IF(AND($AO27&gt;=60,$AO27&lt;=100),"●",""),"")</f>
        <v/>
      </c>
      <c r="AY27" s="703"/>
      <c r="AZ27" s="727"/>
      <c r="BA27" s="705" t="str">
        <f t="shared" si="6"/>
        <v/>
      </c>
      <c r="BB27" s="704"/>
      <c r="BC27" s="703"/>
      <c r="BD27" s="702" t="str">
        <f t="shared" si="10"/>
        <v/>
      </c>
      <c r="BE27" s="598"/>
      <c r="BF27" s="733"/>
      <c r="BG27" s="590"/>
    </row>
    <row r="28" spans="1:59" ht="15" customHeight="1">
      <c r="A28" s="598"/>
      <c r="B28" s="1226"/>
      <c r="C28" s="1227"/>
      <c r="D28" s="1258"/>
      <c r="E28" s="1259"/>
      <c r="G28" s="731" t="s">
        <v>141</v>
      </c>
      <c r="H28" s="725">
        <f t="shared" si="0"/>
        <v>2</v>
      </c>
      <c r="I28" s="1216">
        <v>2</v>
      </c>
      <c r="J28" s="1216"/>
      <c r="K28" s="1216"/>
      <c r="L28" s="1216"/>
      <c r="M28" s="705">
        <f t="shared" si="1"/>
        <v>60</v>
      </c>
      <c r="N28" s="724">
        <f t="shared" si="2"/>
        <v>45</v>
      </c>
      <c r="O28" s="723" t="s">
        <v>199</v>
      </c>
      <c r="P28" s="722" t="s">
        <v>1</v>
      </c>
      <c r="Q28" s="721"/>
      <c r="R28" s="720"/>
      <c r="S28" s="719" t="s">
        <v>1</v>
      </c>
      <c r="T28" s="707"/>
      <c r="U28" s="703"/>
      <c r="V28" s="702" t="str">
        <f t="shared" si="9"/>
        <v/>
      </c>
      <c r="W28" s="718" t="str">
        <f t="shared" si="4"/>
        <v/>
      </c>
      <c r="X28" s="630"/>
      <c r="Y28" s="717"/>
      <c r="Z28" s="716"/>
      <c r="AA28" s="728"/>
      <c r="AB28" s="714" t="s">
        <v>0</v>
      </c>
      <c r="AC28" s="714"/>
      <c r="AD28" s="716"/>
      <c r="AE28" s="715"/>
      <c r="AF28" s="714"/>
      <c r="AG28" s="714"/>
      <c r="AH28" s="714"/>
      <c r="AI28" s="716"/>
      <c r="AJ28" s="715"/>
      <c r="AK28" s="714"/>
      <c r="AL28" s="713"/>
      <c r="AM28" s="630"/>
      <c r="AN28" s="712" t="s">
        <v>196</v>
      </c>
      <c r="AO28" s="711"/>
      <c r="AP28" s="436">
        <f t="shared" si="5"/>
        <v>60</v>
      </c>
      <c r="AR28" s="710" t="str">
        <f t="shared" si="8"/>
        <v/>
      </c>
      <c r="AS28" s="709"/>
      <c r="AT28" s="703"/>
      <c r="AU28" s="786"/>
      <c r="AV28" s="707"/>
      <c r="AW28" s="703"/>
      <c r="AX28" s="703"/>
      <c r="AY28" s="703"/>
      <c r="AZ28" s="727"/>
      <c r="BA28" s="705" t="str">
        <f t="shared" si="6"/>
        <v/>
      </c>
      <c r="BB28" s="704"/>
      <c r="BC28" s="703"/>
      <c r="BD28" s="702" t="str">
        <f t="shared" si="10"/>
        <v/>
      </c>
      <c r="BE28" s="598"/>
      <c r="BF28" s="733"/>
      <c r="BG28" s="590"/>
    </row>
    <row r="29" spans="1:59" ht="15" customHeight="1">
      <c r="A29" s="598"/>
      <c r="B29" s="1226"/>
      <c r="C29" s="1227"/>
      <c r="D29" s="1258"/>
      <c r="E29" s="1259"/>
      <c r="G29" s="731" t="s">
        <v>157</v>
      </c>
      <c r="H29" s="725">
        <f t="shared" si="0"/>
        <v>2</v>
      </c>
      <c r="I29" s="1216"/>
      <c r="J29" s="1216"/>
      <c r="K29" s="1216">
        <v>2</v>
      </c>
      <c r="L29" s="1216"/>
      <c r="M29" s="996">
        <f t="shared" si="1"/>
        <v>60</v>
      </c>
      <c r="N29" s="771">
        <f t="shared" si="2"/>
        <v>45</v>
      </c>
      <c r="O29" s="723" t="s">
        <v>199</v>
      </c>
      <c r="P29" s="722" t="s">
        <v>1</v>
      </c>
      <c r="Q29" s="721"/>
      <c r="R29" s="720"/>
      <c r="S29" s="719" t="s">
        <v>1</v>
      </c>
      <c r="T29" s="707"/>
      <c r="U29" s="703"/>
      <c r="V29" s="702" t="str">
        <f t="shared" si="9"/>
        <v/>
      </c>
      <c r="W29" s="718" t="str">
        <f t="shared" si="4"/>
        <v/>
      </c>
      <c r="X29" s="630"/>
      <c r="Y29" s="717"/>
      <c r="Z29" s="716"/>
      <c r="AA29" s="728"/>
      <c r="AB29" s="714" t="s">
        <v>0</v>
      </c>
      <c r="AC29" s="714"/>
      <c r="AD29" s="716"/>
      <c r="AE29" s="715"/>
      <c r="AF29" s="714"/>
      <c r="AG29" s="714"/>
      <c r="AH29" s="714"/>
      <c r="AI29" s="716"/>
      <c r="AJ29" s="715"/>
      <c r="AK29" s="714"/>
      <c r="AL29" s="713"/>
      <c r="AM29" s="630"/>
      <c r="AN29" s="712" t="s">
        <v>196</v>
      </c>
      <c r="AO29" s="711"/>
      <c r="AP29" s="436">
        <f t="shared" si="5"/>
        <v>60</v>
      </c>
      <c r="AR29" s="710" t="str">
        <f t="shared" si="8"/>
        <v/>
      </c>
      <c r="AS29" s="709"/>
      <c r="AT29" s="703"/>
      <c r="AU29" s="786"/>
      <c r="AV29" s="707"/>
      <c r="AW29" s="703"/>
      <c r="AX29" s="703"/>
      <c r="AY29" s="703"/>
      <c r="AZ29" s="727"/>
      <c r="BA29" s="705" t="str">
        <f t="shared" si="6"/>
        <v/>
      </c>
      <c r="BB29" s="704"/>
      <c r="BC29" s="703"/>
      <c r="BD29" s="702" t="str">
        <f t="shared" si="10"/>
        <v/>
      </c>
      <c r="BE29" s="598"/>
      <c r="BF29" s="733"/>
      <c r="BG29" s="590"/>
    </row>
    <row r="30" spans="1:59" ht="15" customHeight="1">
      <c r="A30" s="598"/>
      <c r="B30" s="1226"/>
      <c r="C30" s="1227"/>
      <c r="D30" s="1258"/>
      <c r="E30" s="1259"/>
      <c r="G30" s="731" t="s">
        <v>158</v>
      </c>
      <c r="H30" s="725">
        <f t="shared" si="0"/>
        <v>1</v>
      </c>
      <c r="I30" s="1216"/>
      <c r="J30" s="1216"/>
      <c r="K30" s="815"/>
      <c r="L30" s="814">
        <v>1</v>
      </c>
      <c r="M30" s="772">
        <f t="shared" ref="M30:M42" si="11">H30*30</f>
        <v>30</v>
      </c>
      <c r="N30" s="771">
        <f t="shared" si="2"/>
        <v>22.5</v>
      </c>
      <c r="O30" s="723" t="s">
        <v>199</v>
      </c>
      <c r="P30" s="722" t="s">
        <v>1</v>
      </c>
      <c r="Q30" s="721"/>
      <c r="R30" s="720"/>
      <c r="S30" s="719" t="s">
        <v>1</v>
      </c>
      <c r="T30" s="707"/>
      <c r="U30" s="703"/>
      <c r="V30" s="702" t="str">
        <f t="shared" si="9"/>
        <v/>
      </c>
      <c r="W30" s="718" t="str">
        <f t="shared" si="4"/>
        <v/>
      </c>
      <c r="X30" s="630"/>
      <c r="Y30" s="717"/>
      <c r="Z30" s="716"/>
      <c r="AA30" s="728"/>
      <c r="AB30" s="714" t="s">
        <v>0</v>
      </c>
      <c r="AC30" s="714"/>
      <c r="AD30" s="716"/>
      <c r="AE30" s="715"/>
      <c r="AF30" s="714"/>
      <c r="AG30" s="714"/>
      <c r="AH30" s="714"/>
      <c r="AI30" s="716"/>
      <c r="AJ30" s="715"/>
      <c r="AK30" s="714"/>
      <c r="AL30" s="713"/>
      <c r="AM30" s="630"/>
      <c r="AN30" s="712" t="s">
        <v>196</v>
      </c>
      <c r="AO30" s="711"/>
      <c r="AP30" s="436">
        <f t="shared" si="5"/>
        <v>30</v>
      </c>
      <c r="AR30" s="710" t="str">
        <f t="shared" si="8"/>
        <v/>
      </c>
      <c r="AS30" s="709"/>
      <c r="AT30" s="703"/>
      <c r="AU30" s="786"/>
      <c r="AV30" s="707"/>
      <c r="AW30" s="703"/>
      <c r="AX30" s="703"/>
      <c r="AY30" s="703"/>
      <c r="AZ30" s="727"/>
      <c r="BA30" s="705" t="str">
        <f t="shared" si="6"/>
        <v/>
      </c>
      <c r="BB30" s="704"/>
      <c r="BC30" s="703"/>
      <c r="BD30" s="702" t="str">
        <f t="shared" si="10"/>
        <v/>
      </c>
      <c r="BE30" s="598"/>
      <c r="BF30" s="733"/>
      <c r="BG30" s="590"/>
    </row>
    <row r="31" spans="1:59" ht="15" customHeight="1">
      <c r="A31" s="598"/>
      <c r="B31" s="1226"/>
      <c r="C31" s="1227"/>
      <c r="D31" s="1258"/>
      <c r="E31" s="1259"/>
      <c r="G31" s="731" t="s">
        <v>231</v>
      </c>
      <c r="H31" s="725">
        <f t="shared" si="0"/>
        <v>2</v>
      </c>
      <c r="I31" s="1216"/>
      <c r="J31" s="1216"/>
      <c r="K31" s="1216">
        <v>2</v>
      </c>
      <c r="L31" s="1216"/>
      <c r="M31" s="772">
        <f t="shared" si="11"/>
        <v>60</v>
      </c>
      <c r="N31" s="771">
        <f t="shared" si="2"/>
        <v>45</v>
      </c>
      <c r="O31" s="696" t="s">
        <v>199</v>
      </c>
      <c r="P31" s="722" t="s">
        <v>1</v>
      </c>
      <c r="Q31" s="721"/>
      <c r="R31" s="720"/>
      <c r="S31" s="719" t="s">
        <v>1</v>
      </c>
      <c r="T31" s="707"/>
      <c r="U31" s="703"/>
      <c r="V31" s="702" t="str">
        <f t="shared" si="9"/>
        <v/>
      </c>
      <c r="W31" s="718" t="str">
        <f t="shared" si="4"/>
        <v/>
      </c>
      <c r="X31" s="630"/>
      <c r="Y31" s="717"/>
      <c r="Z31" s="716"/>
      <c r="AA31" s="728"/>
      <c r="AB31" s="714" t="s">
        <v>0</v>
      </c>
      <c r="AC31" s="714"/>
      <c r="AD31" s="716"/>
      <c r="AE31" s="715"/>
      <c r="AF31" s="714"/>
      <c r="AG31" s="714"/>
      <c r="AH31" s="714"/>
      <c r="AI31" s="716"/>
      <c r="AJ31" s="715"/>
      <c r="AK31" s="714"/>
      <c r="AL31" s="713"/>
      <c r="AM31" s="630"/>
      <c r="AN31" s="712" t="s">
        <v>196</v>
      </c>
      <c r="AO31" s="711"/>
      <c r="AP31" s="436">
        <f t="shared" si="5"/>
        <v>60</v>
      </c>
      <c r="AR31" s="710" t="str">
        <f t="shared" si="8"/>
        <v/>
      </c>
      <c r="AS31" s="709"/>
      <c r="AT31" s="703"/>
      <c r="AU31" s="786"/>
      <c r="AV31" s="707"/>
      <c r="AW31" s="703"/>
      <c r="AX31" s="703"/>
      <c r="AY31" s="703"/>
      <c r="AZ31" s="727"/>
      <c r="BA31" s="705" t="str">
        <f t="shared" si="6"/>
        <v/>
      </c>
      <c r="BB31" s="704"/>
      <c r="BC31" s="703"/>
      <c r="BD31" s="702" t="str">
        <f t="shared" si="10"/>
        <v/>
      </c>
      <c r="BE31" s="598"/>
      <c r="BF31" s="733"/>
      <c r="BG31" s="590"/>
    </row>
    <row r="32" spans="1:59" ht="15" customHeight="1">
      <c r="A32" s="598"/>
      <c r="B32" s="1226"/>
      <c r="C32" s="1227"/>
      <c r="D32" s="1258"/>
      <c r="E32" s="1259"/>
      <c r="G32" s="773" t="s">
        <v>180</v>
      </c>
      <c r="H32" s="725">
        <f t="shared" si="0"/>
        <v>1</v>
      </c>
      <c r="I32" s="1251"/>
      <c r="J32" s="1251"/>
      <c r="K32" s="813">
        <v>1</v>
      </c>
      <c r="L32" s="812"/>
      <c r="M32" s="804">
        <f t="shared" si="11"/>
        <v>30</v>
      </c>
      <c r="N32" s="803">
        <f t="shared" si="2"/>
        <v>22.5</v>
      </c>
      <c r="O32" s="770" t="s">
        <v>199</v>
      </c>
      <c r="P32" s="769"/>
      <c r="Q32" s="768"/>
      <c r="R32" s="767"/>
      <c r="S32" s="802"/>
      <c r="T32" s="766"/>
      <c r="U32" s="765"/>
      <c r="V32" s="764" t="str">
        <f t="shared" si="9"/>
        <v/>
      </c>
      <c r="W32" s="763" t="str">
        <f t="shared" si="4"/>
        <v/>
      </c>
      <c r="X32" s="630"/>
      <c r="Y32" s="801"/>
      <c r="Z32" s="799"/>
      <c r="AA32" s="798"/>
      <c r="AB32" s="797" t="s">
        <v>1</v>
      </c>
      <c r="AC32" s="797"/>
      <c r="AD32" s="799"/>
      <c r="AE32" s="798"/>
      <c r="AF32" s="797"/>
      <c r="AG32" s="797"/>
      <c r="AH32" s="797"/>
      <c r="AI32" s="799"/>
      <c r="AJ32" s="798"/>
      <c r="AK32" s="797"/>
      <c r="AL32" s="796"/>
      <c r="AM32" s="630"/>
      <c r="AN32" s="795"/>
      <c r="AO32" s="794"/>
      <c r="AP32" s="793">
        <f t="shared" si="5"/>
        <v>30</v>
      </c>
      <c r="AR32" s="811"/>
      <c r="AS32" s="791"/>
      <c r="AT32" s="765"/>
      <c r="AU32" s="810"/>
      <c r="AV32" s="766"/>
      <c r="AW32" s="765"/>
      <c r="AX32" s="765"/>
      <c r="AY32" s="765"/>
      <c r="AZ32" s="789"/>
      <c r="BA32" s="788" t="str">
        <f t="shared" si="6"/>
        <v/>
      </c>
      <c r="BB32" s="787"/>
      <c r="BC32" s="765"/>
      <c r="BD32" s="764" t="str">
        <f t="shared" si="10"/>
        <v/>
      </c>
      <c r="BE32" s="598"/>
      <c r="BG32" s="590"/>
    </row>
    <row r="33" spans="1:59" ht="15" customHeight="1">
      <c r="A33" s="598"/>
      <c r="B33" s="1226"/>
      <c r="C33" s="1227"/>
      <c r="D33" s="1258"/>
      <c r="E33" s="1259"/>
      <c r="G33" s="726" t="s">
        <v>69</v>
      </c>
      <c r="H33" s="725">
        <f t="shared" si="0"/>
        <v>1</v>
      </c>
      <c r="I33" s="1216"/>
      <c r="J33" s="1216"/>
      <c r="K33" s="730">
        <v>1</v>
      </c>
      <c r="L33" s="729"/>
      <c r="M33" s="772">
        <f t="shared" si="11"/>
        <v>30</v>
      </c>
      <c r="N33" s="771">
        <f t="shared" si="2"/>
        <v>22.5</v>
      </c>
      <c r="O33" s="723" t="s">
        <v>199</v>
      </c>
      <c r="P33" s="722"/>
      <c r="Q33" s="721" t="s">
        <v>120</v>
      </c>
      <c r="R33" s="720"/>
      <c r="S33" s="719" t="s">
        <v>4</v>
      </c>
      <c r="T33" s="707"/>
      <c r="U33" s="703"/>
      <c r="V33" s="702" t="str">
        <f t="shared" si="9"/>
        <v/>
      </c>
      <c r="W33" s="718" t="str">
        <f t="shared" si="4"/>
        <v/>
      </c>
      <c r="X33" s="630"/>
      <c r="Y33" s="717"/>
      <c r="Z33" s="716"/>
      <c r="AA33" s="715"/>
      <c r="AB33" s="714" t="s">
        <v>1</v>
      </c>
      <c r="AC33" s="714"/>
      <c r="AD33" s="716"/>
      <c r="AE33" s="715"/>
      <c r="AF33" s="714"/>
      <c r="AG33" s="714"/>
      <c r="AH33" s="714"/>
      <c r="AI33" s="716"/>
      <c r="AJ33" s="715"/>
      <c r="AK33" s="714"/>
      <c r="AL33" s="713"/>
      <c r="AM33" s="630"/>
      <c r="AN33" s="712" t="s">
        <v>4</v>
      </c>
      <c r="AO33" s="711"/>
      <c r="AP33" s="436">
        <f t="shared" si="5"/>
        <v>30</v>
      </c>
      <c r="AR33" s="732"/>
      <c r="AS33" s="709"/>
      <c r="AT33" s="703"/>
      <c r="AU33" s="708"/>
      <c r="AV33" s="707"/>
      <c r="AW33" s="703"/>
      <c r="AX33" s="721" t="str">
        <f>IF(ISNUMBER($AO33),IF(AND($AO33&gt;=60,$AO33&lt;=100),"●",""),"")</f>
        <v/>
      </c>
      <c r="AY33" s="703"/>
      <c r="AZ33" s="727"/>
      <c r="BA33" s="705" t="str">
        <f t="shared" si="6"/>
        <v/>
      </c>
      <c r="BB33" s="704"/>
      <c r="BC33" s="703"/>
      <c r="BD33" s="702" t="str">
        <f t="shared" si="10"/>
        <v/>
      </c>
      <c r="BE33" s="598"/>
      <c r="BF33" s="590"/>
      <c r="BG33" s="590"/>
    </row>
    <row r="34" spans="1:59" ht="15" customHeight="1">
      <c r="A34" s="598"/>
      <c r="B34" s="1226"/>
      <c r="C34" s="1227"/>
      <c r="D34" s="1258"/>
      <c r="E34" s="1259"/>
      <c r="G34" s="731" t="s">
        <v>210</v>
      </c>
      <c r="H34" s="725">
        <f t="shared" si="0"/>
        <v>1</v>
      </c>
      <c r="I34" s="1216"/>
      <c r="J34" s="1216"/>
      <c r="K34" s="730">
        <v>1</v>
      </c>
      <c r="L34" s="729"/>
      <c r="M34" s="772">
        <f t="shared" si="11"/>
        <v>30</v>
      </c>
      <c r="N34" s="771">
        <f t="shared" si="2"/>
        <v>22.5</v>
      </c>
      <c r="O34" s="723" t="s">
        <v>199</v>
      </c>
      <c r="P34" s="722"/>
      <c r="Q34" s="721"/>
      <c r="R34" s="720"/>
      <c r="S34" s="719"/>
      <c r="T34" s="707"/>
      <c r="U34" s="703"/>
      <c r="V34" s="702" t="str">
        <f t="shared" si="9"/>
        <v/>
      </c>
      <c r="W34" s="718" t="str">
        <f t="shared" si="4"/>
        <v/>
      </c>
      <c r="X34" s="630"/>
      <c r="Y34" s="717"/>
      <c r="Z34" s="716"/>
      <c r="AA34" s="715"/>
      <c r="AB34" s="714" t="s">
        <v>1</v>
      </c>
      <c r="AC34" s="714"/>
      <c r="AD34" s="716"/>
      <c r="AE34" s="715"/>
      <c r="AF34" s="714"/>
      <c r="AG34" s="714"/>
      <c r="AH34" s="714"/>
      <c r="AI34" s="716"/>
      <c r="AJ34" s="715"/>
      <c r="AK34" s="714"/>
      <c r="AL34" s="713"/>
      <c r="AM34" s="630"/>
      <c r="AN34" s="712"/>
      <c r="AO34" s="711"/>
      <c r="AP34" s="436">
        <f t="shared" si="5"/>
        <v>30</v>
      </c>
      <c r="AR34" s="732"/>
      <c r="AS34" s="709"/>
      <c r="AT34" s="703"/>
      <c r="AU34" s="708"/>
      <c r="AV34" s="707"/>
      <c r="AW34" s="703"/>
      <c r="AX34" s="703"/>
      <c r="AY34" s="703"/>
      <c r="AZ34" s="727"/>
      <c r="BA34" s="705" t="str">
        <f t="shared" si="6"/>
        <v/>
      </c>
      <c r="BB34" s="704"/>
      <c r="BC34" s="703"/>
      <c r="BD34" s="702" t="str">
        <f t="shared" si="10"/>
        <v/>
      </c>
      <c r="BE34" s="598"/>
      <c r="BF34" s="590"/>
      <c r="BG34" s="590"/>
    </row>
    <row r="35" spans="1:59" ht="15" customHeight="1">
      <c r="A35" s="598"/>
      <c r="B35" s="1226"/>
      <c r="C35" s="1227"/>
      <c r="D35" s="1260"/>
      <c r="E35" s="1261"/>
      <c r="G35" s="785" t="s">
        <v>14</v>
      </c>
      <c r="H35" s="758">
        <f t="shared" si="0"/>
        <v>1</v>
      </c>
      <c r="I35" s="1240"/>
      <c r="J35" s="1240"/>
      <c r="K35" s="809"/>
      <c r="L35" s="808">
        <v>1</v>
      </c>
      <c r="M35" s="784">
        <f t="shared" si="11"/>
        <v>30</v>
      </c>
      <c r="N35" s="783">
        <f t="shared" si="2"/>
        <v>22.5</v>
      </c>
      <c r="O35" s="754" t="s">
        <v>199</v>
      </c>
      <c r="P35" s="782"/>
      <c r="Q35" s="781"/>
      <c r="R35" s="780"/>
      <c r="S35" s="779"/>
      <c r="T35" s="739"/>
      <c r="U35" s="735"/>
      <c r="V35" s="734" t="str">
        <f>IF($W35="○",$N35,"")</f>
        <v/>
      </c>
      <c r="W35" s="778" t="str">
        <f t="shared" si="4"/>
        <v/>
      </c>
      <c r="X35" s="630"/>
      <c r="Y35" s="750"/>
      <c r="Z35" s="748"/>
      <c r="AA35" s="747"/>
      <c r="AB35" s="746" t="s">
        <v>1</v>
      </c>
      <c r="AC35" s="746"/>
      <c r="AD35" s="748"/>
      <c r="AE35" s="747"/>
      <c r="AF35" s="746"/>
      <c r="AG35" s="746"/>
      <c r="AH35" s="746"/>
      <c r="AI35" s="748"/>
      <c r="AJ35" s="747"/>
      <c r="AK35" s="746"/>
      <c r="AL35" s="745"/>
      <c r="AM35" s="630"/>
      <c r="AN35" s="777"/>
      <c r="AO35" s="743"/>
      <c r="AP35" s="437">
        <f t="shared" si="5"/>
        <v>30</v>
      </c>
      <c r="AR35" s="807"/>
      <c r="AS35" s="741"/>
      <c r="AT35" s="735"/>
      <c r="AU35" s="740"/>
      <c r="AV35" s="739"/>
      <c r="AW35" s="735"/>
      <c r="AX35" s="735"/>
      <c r="AY35" s="735"/>
      <c r="AZ35" s="738"/>
      <c r="BA35" s="737" t="str">
        <f t="shared" si="6"/>
        <v/>
      </c>
      <c r="BB35" s="736"/>
      <c r="BC35" s="735"/>
      <c r="BD35" s="734" t="str">
        <f t="shared" si="10"/>
        <v/>
      </c>
      <c r="BE35" s="598"/>
      <c r="BG35" s="590"/>
    </row>
    <row r="36" spans="1:59" ht="15" customHeight="1">
      <c r="A36" s="598"/>
      <c r="B36" s="1226"/>
      <c r="C36" s="1227"/>
      <c r="D36" s="1218" t="s">
        <v>233</v>
      </c>
      <c r="E36" s="1219"/>
      <c r="G36" s="806" t="s">
        <v>237</v>
      </c>
      <c r="H36" s="805">
        <f t="shared" si="0"/>
        <v>2</v>
      </c>
      <c r="I36" s="1251">
        <v>2</v>
      </c>
      <c r="J36" s="1251"/>
      <c r="K36" s="1251"/>
      <c r="L36" s="1251"/>
      <c r="M36" s="804">
        <f t="shared" si="11"/>
        <v>60</v>
      </c>
      <c r="N36" s="803">
        <f t="shared" si="2"/>
        <v>45</v>
      </c>
      <c r="O36" s="770" t="s">
        <v>70</v>
      </c>
      <c r="P36" s="769" t="s">
        <v>1</v>
      </c>
      <c r="Q36" s="768"/>
      <c r="R36" s="767" t="s">
        <v>1</v>
      </c>
      <c r="S36" s="802" t="s">
        <v>1</v>
      </c>
      <c r="T36" s="766"/>
      <c r="U36" s="765"/>
      <c r="V36" s="764" t="str">
        <f t="shared" ref="V36:V54" si="12">IF($W36="○",$N36,"")</f>
        <v/>
      </c>
      <c r="W36" s="763" t="str">
        <f t="shared" si="4"/>
        <v/>
      </c>
      <c r="X36" s="630"/>
      <c r="Y36" s="801" t="s">
        <v>1</v>
      </c>
      <c r="Z36" s="799"/>
      <c r="AA36" s="800"/>
      <c r="AB36" s="797"/>
      <c r="AC36" s="797" t="s">
        <v>0</v>
      </c>
      <c r="AD36" s="799"/>
      <c r="AE36" s="798"/>
      <c r="AF36" s="797"/>
      <c r="AG36" s="797"/>
      <c r="AH36" s="797"/>
      <c r="AI36" s="799"/>
      <c r="AJ36" s="798"/>
      <c r="AK36" s="797" t="s">
        <v>0</v>
      </c>
      <c r="AL36" s="796"/>
      <c r="AM36" s="630"/>
      <c r="AN36" s="795" t="s">
        <v>196</v>
      </c>
      <c r="AO36" s="794"/>
      <c r="AP36" s="793">
        <f t="shared" si="5"/>
        <v>60</v>
      </c>
      <c r="AR36" s="792" t="str">
        <f t="shared" si="8"/>
        <v/>
      </c>
      <c r="AS36" s="791"/>
      <c r="AT36" s="765"/>
      <c r="AU36" s="790"/>
      <c r="AV36" s="766"/>
      <c r="AW36" s="765"/>
      <c r="AX36" s="765"/>
      <c r="AY36" s="765"/>
      <c r="AZ36" s="789"/>
      <c r="BA36" s="788" t="str">
        <f t="shared" si="6"/>
        <v/>
      </c>
      <c r="BB36" s="787"/>
      <c r="BC36" s="765"/>
      <c r="BD36" s="764" t="str">
        <f t="shared" si="10"/>
        <v/>
      </c>
      <c r="BE36" s="598"/>
      <c r="BF36" s="733"/>
      <c r="BG36" s="590"/>
    </row>
    <row r="37" spans="1:59" ht="15" customHeight="1">
      <c r="A37" s="598"/>
      <c r="B37" s="1226"/>
      <c r="C37" s="1227"/>
      <c r="D37" s="1247"/>
      <c r="E37" s="1248"/>
      <c r="G37" s="731" t="s">
        <v>238</v>
      </c>
      <c r="H37" s="725">
        <f t="shared" si="0"/>
        <v>2</v>
      </c>
      <c r="I37" s="1216">
        <v>2</v>
      </c>
      <c r="J37" s="1216"/>
      <c r="K37" s="1216"/>
      <c r="L37" s="1216"/>
      <c r="M37" s="772">
        <f t="shared" si="11"/>
        <v>60</v>
      </c>
      <c r="N37" s="771">
        <f t="shared" si="2"/>
        <v>45</v>
      </c>
      <c r="O37" s="723" t="s">
        <v>70</v>
      </c>
      <c r="P37" s="722" t="s">
        <v>1</v>
      </c>
      <c r="Q37" s="721"/>
      <c r="R37" s="720" t="s">
        <v>1</v>
      </c>
      <c r="S37" s="719" t="s">
        <v>1</v>
      </c>
      <c r="T37" s="707"/>
      <c r="U37" s="703"/>
      <c r="V37" s="702" t="str">
        <f t="shared" si="12"/>
        <v/>
      </c>
      <c r="W37" s="718" t="str">
        <f t="shared" si="4"/>
        <v/>
      </c>
      <c r="X37" s="630"/>
      <c r="Y37" s="717" t="s">
        <v>1</v>
      </c>
      <c r="Z37" s="716"/>
      <c r="AA37" s="728"/>
      <c r="AB37" s="714"/>
      <c r="AC37" s="714" t="s">
        <v>0</v>
      </c>
      <c r="AD37" s="716"/>
      <c r="AE37" s="715"/>
      <c r="AF37" s="714"/>
      <c r="AG37" s="714"/>
      <c r="AH37" s="714"/>
      <c r="AI37" s="716"/>
      <c r="AJ37" s="715"/>
      <c r="AK37" s="714" t="s">
        <v>0</v>
      </c>
      <c r="AL37" s="713"/>
      <c r="AM37" s="630"/>
      <c r="AN37" s="712" t="s">
        <v>196</v>
      </c>
      <c r="AO37" s="711"/>
      <c r="AP37" s="436">
        <f t="shared" si="5"/>
        <v>60</v>
      </c>
      <c r="AR37" s="710" t="str">
        <f t="shared" si="8"/>
        <v/>
      </c>
      <c r="AS37" s="709"/>
      <c r="AT37" s="703"/>
      <c r="AU37" s="786"/>
      <c r="AV37" s="707"/>
      <c r="AW37" s="703"/>
      <c r="AX37" s="703"/>
      <c r="AY37" s="703"/>
      <c r="AZ37" s="727"/>
      <c r="BA37" s="705" t="str">
        <f t="shared" si="6"/>
        <v/>
      </c>
      <c r="BB37" s="704"/>
      <c r="BC37" s="703"/>
      <c r="BD37" s="702" t="str">
        <f t="shared" si="10"/>
        <v/>
      </c>
      <c r="BE37" s="598"/>
      <c r="BF37" s="733"/>
      <c r="BG37" s="590"/>
    </row>
    <row r="38" spans="1:59" ht="15" customHeight="1">
      <c r="A38" s="598"/>
      <c r="B38" s="1241"/>
      <c r="C38" s="1242"/>
      <c r="D38" s="1249"/>
      <c r="E38" s="1250"/>
      <c r="G38" s="785" t="s">
        <v>239</v>
      </c>
      <c r="H38" s="700">
        <f t="shared" si="0"/>
        <v>10</v>
      </c>
      <c r="I38" s="1240"/>
      <c r="J38" s="1240"/>
      <c r="K38" s="1240">
        <v>10</v>
      </c>
      <c r="L38" s="1240"/>
      <c r="M38" s="784">
        <f t="shared" si="11"/>
        <v>300</v>
      </c>
      <c r="N38" s="783">
        <f t="shared" si="2"/>
        <v>225</v>
      </c>
      <c r="O38" s="754" t="s">
        <v>70</v>
      </c>
      <c r="P38" s="782" t="s">
        <v>1</v>
      </c>
      <c r="Q38" s="781"/>
      <c r="R38" s="780" t="s">
        <v>1</v>
      </c>
      <c r="S38" s="779" t="s">
        <v>1</v>
      </c>
      <c r="T38" s="739"/>
      <c r="U38" s="735"/>
      <c r="V38" s="734" t="str">
        <f t="shared" si="12"/>
        <v/>
      </c>
      <c r="W38" s="778" t="str">
        <f t="shared" si="4"/>
        <v/>
      </c>
      <c r="X38" s="630"/>
      <c r="Y38" s="750" t="s">
        <v>0</v>
      </c>
      <c r="Z38" s="748" t="s">
        <v>0</v>
      </c>
      <c r="AA38" s="749"/>
      <c r="AB38" s="746"/>
      <c r="AC38" s="746" t="s">
        <v>0</v>
      </c>
      <c r="AD38" s="748" t="s">
        <v>0</v>
      </c>
      <c r="AE38" s="747"/>
      <c r="AF38" s="746"/>
      <c r="AG38" s="746"/>
      <c r="AH38" s="746"/>
      <c r="AI38" s="748" t="s">
        <v>0</v>
      </c>
      <c r="AJ38" s="747"/>
      <c r="AK38" s="746" t="s">
        <v>0</v>
      </c>
      <c r="AL38" s="745" t="s">
        <v>0</v>
      </c>
      <c r="AM38" s="630"/>
      <c r="AN38" s="777" t="s">
        <v>196</v>
      </c>
      <c r="AO38" s="743"/>
      <c r="AP38" s="437">
        <f t="shared" si="5"/>
        <v>300</v>
      </c>
      <c r="AR38" s="682" t="str">
        <f t="shared" si="8"/>
        <v/>
      </c>
      <c r="AS38" s="681"/>
      <c r="AT38" s="675"/>
      <c r="AU38" s="776"/>
      <c r="AV38" s="679"/>
      <c r="AW38" s="675"/>
      <c r="AX38" s="675"/>
      <c r="AY38" s="675"/>
      <c r="AZ38" s="678"/>
      <c r="BA38" s="737" t="str">
        <f t="shared" si="6"/>
        <v/>
      </c>
      <c r="BB38" s="736"/>
      <c r="BC38" s="735"/>
      <c r="BD38" s="734" t="str">
        <f t="shared" si="10"/>
        <v/>
      </c>
      <c r="BE38" s="598"/>
      <c r="BF38" s="733"/>
      <c r="BG38" s="590"/>
    </row>
    <row r="39" spans="1:59" ht="15" customHeight="1">
      <c r="A39" s="598"/>
      <c r="B39" s="1224" t="s">
        <v>182</v>
      </c>
      <c r="C39" s="1225"/>
      <c r="D39" s="1243" t="s">
        <v>234</v>
      </c>
      <c r="E39" s="1244"/>
      <c r="G39" s="673" t="s">
        <v>176</v>
      </c>
      <c r="H39" s="672">
        <f t="shared" si="0"/>
        <v>2</v>
      </c>
      <c r="I39" s="1222">
        <v>2</v>
      </c>
      <c r="J39" s="1222"/>
      <c r="K39" s="1222"/>
      <c r="L39" s="1222"/>
      <c r="M39" s="775">
        <f t="shared" si="11"/>
        <v>60</v>
      </c>
      <c r="N39" s="774">
        <f t="shared" si="2"/>
        <v>45</v>
      </c>
      <c r="O39" s="670" t="s">
        <v>199</v>
      </c>
      <c r="P39" s="669" t="s">
        <v>1</v>
      </c>
      <c r="Q39" s="668" t="s">
        <v>120</v>
      </c>
      <c r="R39" s="667"/>
      <c r="S39" s="666" t="s">
        <v>121</v>
      </c>
      <c r="T39" s="653"/>
      <c r="U39" s="649"/>
      <c r="V39" s="648" t="str">
        <f t="shared" si="12"/>
        <v/>
      </c>
      <c r="W39" s="665" t="str">
        <f t="shared" si="4"/>
        <v/>
      </c>
      <c r="X39" s="630"/>
      <c r="Y39" s="664"/>
      <c r="Z39" s="662"/>
      <c r="AA39" s="663"/>
      <c r="AB39" s="660" t="s">
        <v>0</v>
      </c>
      <c r="AC39" s="660"/>
      <c r="AD39" s="662"/>
      <c r="AE39" s="661"/>
      <c r="AF39" s="660"/>
      <c r="AG39" s="660"/>
      <c r="AH39" s="660"/>
      <c r="AI39" s="662"/>
      <c r="AJ39" s="661"/>
      <c r="AK39" s="660"/>
      <c r="AL39" s="659"/>
      <c r="AM39" s="630"/>
      <c r="AN39" s="658" t="s">
        <v>5</v>
      </c>
      <c r="AO39" s="657"/>
      <c r="AP39" s="435">
        <f t="shared" si="5"/>
        <v>60</v>
      </c>
      <c r="AR39" s="656" t="str">
        <f t="shared" si="8"/>
        <v/>
      </c>
      <c r="AS39" s="655"/>
      <c r="AT39" s="649"/>
      <c r="AU39" s="654"/>
      <c r="AV39" s="653"/>
      <c r="AW39" s="649"/>
      <c r="AX39" s="668" t="str">
        <f>IF(ISNUMBER($AO39),IF(AND($AO39&gt;=60,$AO39&lt;=100),"●",""),"")</f>
        <v/>
      </c>
      <c r="AY39" s="649"/>
      <c r="AZ39" s="652"/>
      <c r="BA39" s="651" t="str">
        <f t="shared" si="6"/>
        <v/>
      </c>
      <c r="BB39" s="650"/>
      <c r="BC39" s="649"/>
      <c r="BD39" s="648" t="str">
        <f t="shared" si="10"/>
        <v/>
      </c>
      <c r="BE39" s="598"/>
      <c r="BF39" s="733"/>
      <c r="BG39" s="590"/>
    </row>
    <row r="40" spans="1:59" ht="15" customHeight="1">
      <c r="A40" s="598"/>
      <c r="B40" s="1226"/>
      <c r="C40" s="1227"/>
      <c r="D40" s="1245"/>
      <c r="E40" s="1246"/>
      <c r="G40" s="731" t="s">
        <v>177</v>
      </c>
      <c r="H40" s="725">
        <f t="shared" si="0"/>
        <v>2</v>
      </c>
      <c r="I40" s="1216">
        <v>2</v>
      </c>
      <c r="J40" s="1216"/>
      <c r="K40" s="1216"/>
      <c r="L40" s="1216"/>
      <c r="M40" s="772">
        <f t="shared" si="11"/>
        <v>60</v>
      </c>
      <c r="N40" s="771">
        <f t="shared" si="2"/>
        <v>45</v>
      </c>
      <c r="O40" s="723" t="s">
        <v>199</v>
      </c>
      <c r="P40" s="722" t="s">
        <v>1</v>
      </c>
      <c r="Q40" s="721" t="s">
        <v>120</v>
      </c>
      <c r="R40" s="720"/>
      <c r="S40" s="719" t="s">
        <v>121</v>
      </c>
      <c r="T40" s="707"/>
      <c r="U40" s="703"/>
      <c r="V40" s="702" t="str">
        <f t="shared" si="12"/>
        <v/>
      </c>
      <c r="W40" s="718" t="str">
        <f t="shared" si="4"/>
        <v/>
      </c>
      <c r="X40" s="630"/>
      <c r="Y40" s="717"/>
      <c r="Z40" s="716"/>
      <c r="AA40" s="728"/>
      <c r="AB40" s="714" t="s">
        <v>0</v>
      </c>
      <c r="AC40" s="714"/>
      <c r="AD40" s="716"/>
      <c r="AE40" s="715"/>
      <c r="AF40" s="714"/>
      <c r="AG40" s="714"/>
      <c r="AH40" s="714"/>
      <c r="AI40" s="716"/>
      <c r="AJ40" s="715"/>
      <c r="AK40" s="714"/>
      <c r="AL40" s="713"/>
      <c r="AM40" s="630"/>
      <c r="AN40" s="712" t="s">
        <v>5</v>
      </c>
      <c r="AO40" s="711"/>
      <c r="AP40" s="436">
        <f t="shared" si="5"/>
        <v>60</v>
      </c>
      <c r="AR40" s="710" t="str">
        <f t="shared" si="8"/>
        <v/>
      </c>
      <c r="AS40" s="709"/>
      <c r="AT40" s="703"/>
      <c r="AU40" s="708"/>
      <c r="AV40" s="707"/>
      <c r="AW40" s="703"/>
      <c r="AX40" s="721" t="str">
        <f>IF(ISNUMBER($AO40),IF(AND($AO40&gt;=60,$AO40&lt;=100),"●",""),"")</f>
        <v/>
      </c>
      <c r="AY40" s="703"/>
      <c r="AZ40" s="727"/>
      <c r="BA40" s="705" t="str">
        <f t="shared" si="6"/>
        <v/>
      </c>
      <c r="BB40" s="704"/>
      <c r="BC40" s="703"/>
      <c r="BD40" s="702" t="str">
        <f t="shared" si="10"/>
        <v/>
      </c>
      <c r="BE40" s="598"/>
      <c r="BF40" s="733"/>
      <c r="BG40" s="590"/>
    </row>
    <row r="41" spans="1:59" ht="15" customHeight="1">
      <c r="A41" s="598"/>
      <c r="B41" s="1226"/>
      <c r="C41" s="1227"/>
      <c r="D41" s="1245"/>
      <c r="E41" s="1246"/>
      <c r="G41" s="731" t="s">
        <v>122</v>
      </c>
      <c r="H41" s="725">
        <f t="shared" si="0"/>
        <v>2</v>
      </c>
      <c r="I41" s="1216"/>
      <c r="J41" s="1216"/>
      <c r="K41" s="1216">
        <v>2</v>
      </c>
      <c r="L41" s="1216"/>
      <c r="M41" s="772">
        <f t="shared" si="11"/>
        <v>60</v>
      </c>
      <c r="N41" s="771">
        <f t="shared" si="2"/>
        <v>45</v>
      </c>
      <c r="O41" s="723" t="s">
        <v>199</v>
      </c>
      <c r="P41" s="722"/>
      <c r="Q41" s="721" t="s">
        <v>120</v>
      </c>
      <c r="R41" s="720"/>
      <c r="S41" s="719" t="s">
        <v>120</v>
      </c>
      <c r="T41" s="707"/>
      <c r="U41" s="703"/>
      <c r="V41" s="702" t="str">
        <f t="shared" si="12"/>
        <v/>
      </c>
      <c r="W41" s="718" t="str">
        <f t="shared" si="4"/>
        <v/>
      </c>
      <c r="X41" s="630"/>
      <c r="Y41" s="717"/>
      <c r="Z41" s="716"/>
      <c r="AA41" s="728"/>
      <c r="AB41" s="714" t="s">
        <v>1</v>
      </c>
      <c r="AC41" s="714"/>
      <c r="AD41" s="716"/>
      <c r="AE41" s="715"/>
      <c r="AF41" s="714"/>
      <c r="AG41" s="714"/>
      <c r="AH41" s="714"/>
      <c r="AI41" s="716"/>
      <c r="AJ41" s="715"/>
      <c r="AK41" s="714"/>
      <c r="AL41" s="713"/>
      <c r="AM41" s="630"/>
      <c r="AN41" s="712" t="s">
        <v>4</v>
      </c>
      <c r="AO41" s="711"/>
      <c r="AP41" s="436">
        <f t="shared" si="5"/>
        <v>60</v>
      </c>
      <c r="AR41" s="732"/>
      <c r="AS41" s="709"/>
      <c r="AT41" s="703"/>
      <c r="AU41" s="708"/>
      <c r="AV41" s="707"/>
      <c r="AW41" s="703"/>
      <c r="AX41" s="721" t="str">
        <f>IF(ISNUMBER($AO41),IF(AND($AO41&gt;=60,$AO41&lt;=100),"●",""),"")</f>
        <v/>
      </c>
      <c r="AY41" s="703"/>
      <c r="AZ41" s="727"/>
      <c r="BA41" s="705" t="str">
        <f t="shared" si="6"/>
        <v/>
      </c>
      <c r="BB41" s="704"/>
      <c r="BC41" s="703"/>
      <c r="BD41" s="702" t="str">
        <f t="shared" si="10"/>
        <v/>
      </c>
      <c r="BE41" s="598"/>
      <c r="BF41" s="733"/>
      <c r="BG41" s="590"/>
    </row>
    <row r="42" spans="1:59" ht="15" customHeight="1">
      <c r="A42" s="598"/>
      <c r="B42" s="1226"/>
      <c r="C42" s="1227"/>
      <c r="D42" s="1245"/>
      <c r="E42" s="1246"/>
      <c r="G42" s="773" t="s">
        <v>143</v>
      </c>
      <c r="H42" s="725">
        <f t="shared" si="0"/>
        <v>1</v>
      </c>
      <c r="I42" s="1216"/>
      <c r="J42" s="1216"/>
      <c r="K42" s="730">
        <v>1</v>
      </c>
      <c r="L42" s="729"/>
      <c r="M42" s="772">
        <f t="shared" si="11"/>
        <v>30</v>
      </c>
      <c r="N42" s="771">
        <f t="shared" si="2"/>
        <v>22.5</v>
      </c>
      <c r="O42" s="770" t="s">
        <v>199</v>
      </c>
      <c r="P42" s="769" t="s">
        <v>1</v>
      </c>
      <c r="Q42" s="768"/>
      <c r="R42" s="767"/>
      <c r="S42" s="719" t="s">
        <v>1</v>
      </c>
      <c r="T42" s="766"/>
      <c r="U42" s="765"/>
      <c r="V42" s="764" t="str">
        <f t="shared" si="12"/>
        <v/>
      </c>
      <c r="W42" s="763" t="str">
        <f t="shared" si="4"/>
        <v/>
      </c>
      <c r="X42" s="630"/>
      <c r="Y42" s="717"/>
      <c r="Z42" s="716"/>
      <c r="AA42" s="715"/>
      <c r="AB42" s="714" t="s">
        <v>0</v>
      </c>
      <c r="AC42" s="714"/>
      <c r="AD42" s="716"/>
      <c r="AE42" s="715"/>
      <c r="AF42" s="714"/>
      <c r="AG42" s="714"/>
      <c r="AH42" s="714"/>
      <c r="AI42" s="716"/>
      <c r="AJ42" s="715"/>
      <c r="AK42" s="714"/>
      <c r="AL42" s="713"/>
      <c r="AM42" s="630"/>
      <c r="AN42" s="712" t="s">
        <v>196</v>
      </c>
      <c r="AO42" s="711"/>
      <c r="AP42" s="436">
        <f t="shared" si="5"/>
        <v>30</v>
      </c>
      <c r="AR42" s="710" t="str">
        <f t="shared" si="8"/>
        <v/>
      </c>
      <c r="AS42" s="709"/>
      <c r="AT42" s="703"/>
      <c r="AU42" s="708"/>
      <c r="AV42" s="707"/>
      <c r="AW42" s="703"/>
      <c r="AX42" s="703"/>
      <c r="AY42" s="703"/>
      <c r="AZ42" s="727"/>
      <c r="BA42" s="705" t="str">
        <f t="shared" si="6"/>
        <v/>
      </c>
      <c r="BB42" s="704"/>
      <c r="BC42" s="703"/>
      <c r="BD42" s="702" t="str">
        <f t="shared" si="10"/>
        <v/>
      </c>
      <c r="BE42" s="598"/>
      <c r="BF42" s="733"/>
      <c r="BG42" s="590"/>
    </row>
    <row r="43" spans="1:59" ht="15" customHeight="1">
      <c r="A43" s="598"/>
      <c r="B43" s="1226"/>
      <c r="C43" s="1227"/>
      <c r="D43" s="1245"/>
      <c r="E43" s="1246"/>
      <c r="G43" s="726" t="s">
        <v>144</v>
      </c>
      <c r="H43" s="725">
        <f t="shared" si="0"/>
        <v>2</v>
      </c>
      <c r="I43" s="1216"/>
      <c r="J43" s="1216"/>
      <c r="K43" s="1216">
        <v>2</v>
      </c>
      <c r="L43" s="1216"/>
      <c r="M43" s="705">
        <f t="shared" ref="M43:M54" si="13">H43*30</f>
        <v>60</v>
      </c>
      <c r="N43" s="724">
        <f t="shared" si="2"/>
        <v>45</v>
      </c>
      <c r="O43" s="723" t="s">
        <v>199</v>
      </c>
      <c r="P43" s="722" t="s">
        <v>1</v>
      </c>
      <c r="Q43" s="721"/>
      <c r="R43" s="720"/>
      <c r="S43" s="719" t="s">
        <v>1</v>
      </c>
      <c r="T43" s="707"/>
      <c r="U43" s="703"/>
      <c r="V43" s="702" t="str">
        <f t="shared" si="12"/>
        <v/>
      </c>
      <c r="W43" s="718" t="str">
        <f t="shared" si="4"/>
        <v/>
      </c>
      <c r="X43" s="630"/>
      <c r="Y43" s="717"/>
      <c r="Z43" s="716"/>
      <c r="AA43" s="715"/>
      <c r="AB43" s="714" t="s">
        <v>0</v>
      </c>
      <c r="AC43" s="714"/>
      <c r="AD43" s="716"/>
      <c r="AE43" s="715"/>
      <c r="AF43" s="714"/>
      <c r="AG43" s="714"/>
      <c r="AH43" s="714"/>
      <c r="AI43" s="716"/>
      <c r="AJ43" s="715"/>
      <c r="AK43" s="714"/>
      <c r="AL43" s="713"/>
      <c r="AM43" s="630"/>
      <c r="AN43" s="712" t="s">
        <v>196</v>
      </c>
      <c r="AO43" s="711"/>
      <c r="AP43" s="436">
        <f t="shared" si="5"/>
        <v>60</v>
      </c>
      <c r="AR43" s="710" t="str">
        <f t="shared" si="8"/>
        <v/>
      </c>
      <c r="AS43" s="709"/>
      <c r="AT43" s="703"/>
      <c r="AU43" s="708"/>
      <c r="AV43" s="707"/>
      <c r="AW43" s="703"/>
      <c r="AX43" s="703"/>
      <c r="AY43" s="703"/>
      <c r="AZ43" s="727"/>
      <c r="BA43" s="705" t="str">
        <f t="shared" si="6"/>
        <v/>
      </c>
      <c r="BB43" s="704"/>
      <c r="BC43" s="703"/>
      <c r="BD43" s="702" t="str">
        <f t="shared" si="10"/>
        <v/>
      </c>
      <c r="BE43" s="598"/>
      <c r="BF43" s="733"/>
      <c r="BG43" s="590"/>
    </row>
    <row r="44" spans="1:59" ht="15" customHeight="1">
      <c r="A44" s="598"/>
      <c r="B44" s="1226"/>
      <c r="C44" s="1227"/>
      <c r="D44" s="1245"/>
      <c r="E44" s="1246"/>
      <c r="G44" s="762" t="s">
        <v>232</v>
      </c>
      <c r="H44" s="700">
        <f t="shared" si="0"/>
        <v>1</v>
      </c>
      <c r="I44" s="699"/>
      <c r="J44" s="698">
        <v>1</v>
      </c>
      <c r="K44" s="1217"/>
      <c r="L44" s="1217"/>
      <c r="M44" s="677">
        <f t="shared" si="13"/>
        <v>30</v>
      </c>
      <c r="N44" s="697">
        <f t="shared" si="2"/>
        <v>22.5</v>
      </c>
      <c r="O44" s="696" t="s">
        <v>15</v>
      </c>
      <c r="P44" s="761" t="s">
        <v>1</v>
      </c>
      <c r="Q44" s="694"/>
      <c r="R44" s="693" t="s">
        <v>1</v>
      </c>
      <c r="S44" s="692" t="s">
        <v>1</v>
      </c>
      <c r="T44" s="679"/>
      <c r="U44" s="675"/>
      <c r="V44" s="674" t="str">
        <f t="shared" si="12"/>
        <v/>
      </c>
      <c r="W44" s="691" t="str">
        <f t="shared" si="4"/>
        <v/>
      </c>
      <c r="X44" s="630"/>
      <c r="Y44" s="690"/>
      <c r="Z44" s="688" t="s">
        <v>0</v>
      </c>
      <c r="AA44" s="689"/>
      <c r="AB44" s="686"/>
      <c r="AC44" s="686"/>
      <c r="AD44" s="688"/>
      <c r="AE44" s="687"/>
      <c r="AF44" s="686"/>
      <c r="AG44" s="686"/>
      <c r="AH44" s="686"/>
      <c r="AI44" s="688"/>
      <c r="AJ44" s="687"/>
      <c r="AK44" s="686"/>
      <c r="AL44" s="685"/>
      <c r="AM44" s="630"/>
      <c r="AN44" s="684" t="s">
        <v>196</v>
      </c>
      <c r="AO44" s="683"/>
      <c r="AP44" s="466">
        <f t="shared" si="5"/>
        <v>30</v>
      </c>
      <c r="AR44" s="682" t="str">
        <f t="shared" si="8"/>
        <v/>
      </c>
      <c r="AS44" s="681"/>
      <c r="AT44" s="675"/>
      <c r="AU44" s="680"/>
      <c r="AV44" s="679"/>
      <c r="AW44" s="675"/>
      <c r="AX44" s="675"/>
      <c r="AY44" s="675"/>
      <c r="AZ44" s="678"/>
      <c r="BA44" s="677" t="str">
        <f t="shared" si="6"/>
        <v/>
      </c>
      <c r="BB44" s="676"/>
      <c r="BC44" s="675"/>
      <c r="BD44" s="674" t="str">
        <f t="shared" si="10"/>
        <v/>
      </c>
      <c r="BE44" s="598"/>
      <c r="BF44" s="733"/>
      <c r="BG44" s="590"/>
    </row>
    <row r="45" spans="1:59" ht="15" customHeight="1">
      <c r="A45" s="598"/>
      <c r="B45" s="1226"/>
      <c r="C45" s="1227"/>
      <c r="D45" s="1236" t="s">
        <v>233</v>
      </c>
      <c r="E45" s="1237"/>
      <c r="G45" s="760" t="s">
        <v>235</v>
      </c>
      <c r="H45" s="672">
        <f t="shared" si="0"/>
        <v>4</v>
      </c>
      <c r="I45" s="1222"/>
      <c r="J45" s="1222"/>
      <c r="K45" s="1222">
        <v>4</v>
      </c>
      <c r="L45" s="1222"/>
      <c r="M45" s="651">
        <f t="shared" si="13"/>
        <v>120</v>
      </c>
      <c r="N45" s="671">
        <f t="shared" si="2"/>
        <v>90</v>
      </c>
      <c r="O45" s="670" t="s">
        <v>70</v>
      </c>
      <c r="P45" s="669" t="s">
        <v>1</v>
      </c>
      <c r="Q45" s="668"/>
      <c r="R45" s="667" t="s">
        <v>1</v>
      </c>
      <c r="S45" s="666" t="s">
        <v>1</v>
      </c>
      <c r="T45" s="653"/>
      <c r="U45" s="649"/>
      <c r="V45" s="648" t="str">
        <f t="shared" si="12"/>
        <v/>
      </c>
      <c r="W45" s="665" t="str">
        <f t="shared" si="4"/>
        <v/>
      </c>
      <c r="X45" s="630"/>
      <c r="Y45" s="664" t="s">
        <v>1</v>
      </c>
      <c r="Z45" s="662"/>
      <c r="AA45" s="663"/>
      <c r="AB45" s="660"/>
      <c r="AC45" s="660" t="s">
        <v>0</v>
      </c>
      <c r="AD45" s="662"/>
      <c r="AE45" s="661"/>
      <c r="AF45" s="660"/>
      <c r="AG45" s="660"/>
      <c r="AH45" s="660"/>
      <c r="AI45" s="662"/>
      <c r="AJ45" s="661"/>
      <c r="AK45" s="660" t="s">
        <v>0</v>
      </c>
      <c r="AL45" s="659"/>
      <c r="AM45" s="630"/>
      <c r="AN45" s="658" t="s">
        <v>196</v>
      </c>
      <c r="AO45" s="657"/>
      <c r="AP45" s="435">
        <f t="shared" si="5"/>
        <v>120</v>
      </c>
      <c r="AR45" s="656" t="str">
        <f t="shared" si="8"/>
        <v/>
      </c>
      <c r="AS45" s="655"/>
      <c r="AT45" s="649"/>
      <c r="AU45" s="654"/>
      <c r="AV45" s="653"/>
      <c r="AW45" s="649"/>
      <c r="AX45" s="649"/>
      <c r="AY45" s="649"/>
      <c r="AZ45" s="652"/>
      <c r="BA45" s="651" t="str">
        <f t="shared" si="6"/>
        <v/>
      </c>
      <c r="BB45" s="650"/>
      <c r="BC45" s="649"/>
      <c r="BD45" s="648" t="str">
        <f t="shared" si="10"/>
        <v/>
      </c>
      <c r="BE45" s="598"/>
      <c r="BF45" s="733"/>
      <c r="BG45" s="590"/>
    </row>
    <row r="46" spans="1:59" ht="15" customHeight="1">
      <c r="A46" s="598"/>
      <c r="B46" s="1241"/>
      <c r="C46" s="1242"/>
      <c r="D46" s="1238"/>
      <c r="E46" s="1239"/>
      <c r="G46" s="759" t="s">
        <v>236</v>
      </c>
      <c r="H46" s="758">
        <f t="shared" si="0"/>
        <v>2</v>
      </c>
      <c r="I46" s="757">
        <v>2</v>
      </c>
      <c r="J46" s="756"/>
      <c r="K46" s="1240"/>
      <c r="L46" s="1240"/>
      <c r="M46" s="737">
        <f t="shared" si="13"/>
        <v>60</v>
      </c>
      <c r="N46" s="755">
        <f t="shared" si="2"/>
        <v>45</v>
      </c>
      <c r="O46" s="754" t="s">
        <v>70</v>
      </c>
      <c r="P46" s="753" t="s">
        <v>1</v>
      </c>
      <c r="Q46" s="694"/>
      <c r="R46" s="693" t="s">
        <v>1</v>
      </c>
      <c r="S46" s="752" t="s">
        <v>1</v>
      </c>
      <c r="T46" s="679"/>
      <c r="U46" s="675"/>
      <c r="V46" s="674" t="str">
        <f t="shared" si="12"/>
        <v/>
      </c>
      <c r="W46" s="751" t="str">
        <f t="shared" si="4"/>
        <v/>
      </c>
      <c r="X46" s="630"/>
      <c r="Y46" s="750" t="s">
        <v>1</v>
      </c>
      <c r="Z46" s="748"/>
      <c r="AA46" s="749"/>
      <c r="AB46" s="746"/>
      <c r="AC46" s="746" t="s">
        <v>0</v>
      </c>
      <c r="AD46" s="748"/>
      <c r="AE46" s="747"/>
      <c r="AF46" s="746"/>
      <c r="AG46" s="746"/>
      <c r="AH46" s="746"/>
      <c r="AI46" s="748"/>
      <c r="AJ46" s="747"/>
      <c r="AK46" s="746" t="s">
        <v>0</v>
      </c>
      <c r="AL46" s="745"/>
      <c r="AM46" s="630"/>
      <c r="AN46" s="744" t="s">
        <v>196</v>
      </c>
      <c r="AO46" s="743"/>
      <c r="AP46" s="437">
        <f t="shared" si="5"/>
        <v>60</v>
      </c>
      <c r="AR46" s="742" t="str">
        <f t="shared" si="8"/>
        <v/>
      </c>
      <c r="AS46" s="741"/>
      <c r="AT46" s="735"/>
      <c r="AU46" s="740"/>
      <c r="AV46" s="739"/>
      <c r="AW46" s="735"/>
      <c r="AX46" s="735"/>
      <c r="AY46" s="735"/>
      <c r="AZ46" s="738"/>
      <c r="BA46" s="737" t="str">
        <f t="shared" si="6"/>
        <v/>
      </c>
      <c r="BB46" s="736"/>
      <c r="BC46" s="735"/>
      <c r="BD46" s="734" t="str">
        <f t="shared" si="10"/>
        <v/>
      </c>
      <c r="BE46" s="598"/>
      <c r="BF46" s="733"/>
      <c r="BG46" s="590"/>
    </row>
    <row r="47" spans="1:59" ht="15" customHeight="1">
      <c r="A47" s="598"/>
      <c r="B47" s="1224" t="s">
        <v>146</v>
      </c>
      <c r="C47" s="1225"/>
      <c r="D47" s="1230" t="s">
        <v>234</v>
      </c>
      <c r="E47" s="1231"/>
      <c r="G47" s="673" t="s">
        <v>16</v>
      </c>
      <c r="H47" s="672">
        <f t="shared" si="0"/>
        <v>2</v>
      </c>
      <c r="I47" s="1222"/>
      <c r="J47" s="1222"/>
      <c r="K47" s="1222">
        <v>2</v>
      </c>
      <c r="L47" s="1222"/>
      <c r="M47" s="651">
        <f t="shared" si="13"/>
        <v>60</v>
      </c>
      <c r="N47" s="671">
        <f t="shared" si="2"/>
        <v>45</v>
      </c>
      <c r="O47" s="670" t="s">
        <v>199</v>
      </c>
      <c r="P47" s="669" t="s">
        <v>1</v>
      </c>
      <c r="Q47" s="668" t="s">
        <v>120</v>
      </c>
      <c r="R47" s="667"/>
      <c r="S47" s="666" t="s">
        <v>121</v>
      </c>
      <c r="T47" s="653"/>
      <c r="U47" s="649"/>
      <c r="V47" s="648" t="str">
        <f t="shared" si="12"/>
        <v/>
      </c>
      <c r="W47" s="665" t="str">
        <f t="shared" si="4"/>
        <v/>
      </c>
      <c r="X47" s="630"/>
      <c r="Y47" s="664"/>
      <c r="Z47" s="662"/>
      <c r="AA47" s="663"/>
      <c r="AB47" s="660" t="s">
        <v>0</v>
      </c>
      <c r="AC47" s="660"/>
      <c r="AD47" s="662"/>
      <c r="AE47" s="661"/>
      <c r="AF47" s="660"/>
      <c r="AG47" s="660"/>
      <c r="AH47" s="660"/>
      <c r="AI47" s="662"/>
      <c r="AJ47" s="661"/>
      <c r="AK47" s="660"/>
      <c r="AL47" s="659"/>
      <c r="AM47" s="630"/>
      <c r="AN47" s="658" t="s">
        <v>5</v>
      </c>
      <c r="AO47" s="657"/>
      <c r="AP47" s="435">
        <f t="shared" si="5"/>
        <v>60</v>
      </c>
      <c r="AR47" s="656" t="str">
        <f t="shared" si="8"/>
        <v/>
      </c>
      <c r="AS47" s="655"/>
      <c r="AT47" s="649"/>
      <c r="AU47" s="654"/>
      <c r="AV47" s="653"/>
      <c r="AW47" s="649"/>
      <c r="AX47" s="668" t="str">
        <f>IF(ISNUMBER($AO47),IF(AND($AO47&gt;=60,$AO47&lt;=100),"●",""),"")</f>
        <v/>
      </c>
      <c r="AY47" s="649"/>
      <c r="AZ47" s="652"/>
      <c r="BA47" s="651" t="str">
        <f t="shared" si="6"/>
        <v/>
      </c>
      <c r="BB47" s="650"/>
      <c r="BC47" s="649"/>
      <c r="BD47" s="648" t="str">
        <f t="shared" si="10"/>
        <v/>
      </c>
      <c r="BE47" s="598"/>
      <c r="BG47" s="590"/>
    </row>
    <row r="48" spans="1:59" ht="15" customHeight="1">
      <c r="A48" s="598"/>
      <c r="B48" s="1226"/>
      <c r="C48" s="1227"/>
      <c r="D48" s="1232"/>
      <c r="E48" s="1233"/>
      <c r="G48" s="731" t="s">
        <v>17</v>
      </c>
      <c r="H48" s="725">
        <f t="shared" si="0"/>
        <v>2</v>
      </c>
      <c r="I48" s="1216"/>
      <c r="J48" s="1216"/>
      <c r="K48" s="1216">
        <v>2</v>
      </c>
      <c r="L48" s="1216"/>
      <c r="M48" s="705">
        <f t="shared" si="13"/>
        <v>60</v>
      </c>
      <c r="N48" s="724">
        <f t="shared" si="2"/>
        <v>45</v>
      </c>
      <c r="O48" s="723" t="s">
        <v>199</v>
      </c>
      <c r="P48" s="722"/>
      <c r="Q48" s="721" t="s">
        <v>120</v>
      </c>
      <c r="R48" s="720"/>
      <c r="S48" s="719" t="s">
        <v>120</v>
      </c>
      <c r="T48" s="707"/>
      <c r="U48" s="703"/>
      <c r="V48" s="702" t="str">
        <f t="shared" si="12"/>
        <v/>
      </c>
      <c r="W48" s="718" t="str">
        <f t="shared" si="4"/>
        <v/>
      </c>
      <c r="X48" s="630"/>
      <c r="Y48" s="717"/>
      <c r="Z48" s="716"/>
      <c r="AA48" s="728"/>
      <c r="AB48" s="714" t="s">
        <v>1</v>
      </c>
      <c r="AC48" s="714"/>
      <c r="AD48" s="716"/>
      <c r="AE48" s="715"/>
      <c r="AF48" s="714"/>
      <c r="AG48" s="714"/>
      <c r="AH48" s="714"/>
      <c r="AI48" s="716"/>
      <c r="AJ48" s="715"/>
      <c r="AK48" s="714"/>
      <c r="AL48" s="713"/>
      <c r="AM48" s="630"/>
      <c r="AN48" s="712" t="s">
        <v>4</v>
      </c>
      <c r="AO48" s="711"/>
      <c r="AP48" s="436">
        <f t="shared" si="5"/>
        <v>60</v>
      </c>
      <c r="AR48" s="732"/>
      <c r="AS48" s="709"/>
      <c r="AT48" s="703"/>
      <c r="AU48" s="708"/>
      <c r="AV48" s="707"/>
      <c r="AW48" s="703"/>
      <c r="AX48" s="721" t="str">
        <f>IF(ISNUMBER($AO48),IF(AND($AO48&gt;=60,$AO48&lt;=100),"●",""),"")</f>
        <v/>
      </c>
      <c r="AY48" s="703"/>
      <c r="AZ48" s="727"/>
      <c r="BA48" s="705" t="str">
        <f t="shared" si="6"/>
        <v/>
      </c>
      <c r="BB48" s="704"/>
      <c r="BC48" s="703"/>
      <c r="BD48" s="702" t="str">
        <f t="shared" si="10"/>
        <v/>
      </c>
      <c r="BE48" s="598"/>
      <c r="BG48" s="590"/>
    </row>
    <row r="49" spans="1:59" ht="15" customHeight="1">
      <c r="A49" s="598"/>
      <c r="B49" s="1226"/>
      <c r="C49" s="1227"/>
      <c r="D49" s="1232"/>
      <c r="E49" s="1233"/>
      <c r="G49" s="731" t="s">
        <v>18</v>
      </c>
      <c r="H49" s="725">
        <f t="shared" si="0"/>
        <v>1</v>
      </c>
      <c r="I49" s="1216"/>
      <c r="J49" s="1216"/>
      <c r="K49" s="730">
        <v>1</v>
      </c>
      <c r="L49" s="729"/>
      <c r="M49" s="705">
        <f t="shared" si="13"/>
        <v>30</v>
      </c>
      <c r="N49" s="724">
        <f t="shared" si="2"/>
        <v>22.5</v>
      </c>
      <c r="O49" s="723" t="s">
        <v>199</v>
      </c>
      <c r="P49" s="722" t="s">
        <v>1</v>
      </c>
      <c r="Q49" s="721" t="s">
        <v>120</v>
      </c>
      <c r="R49" s="720"/>
      <c r="S49" s="719" t="s">
        <v>121</v>
      </c>
      <c r="T49" s="707"/>
      <c r="U49" s="703"/>
      <c r="V49" s="702" t="str">
        <f t="shared" si="12"/>
        <v/>
      </c>
      <c r="W49" s="718" t="str">
        <f t="shared" si="4"/>
        <v/>
      </c>
      <c r="X49" s="630"/>
      <c r="Y49" s="717"/>
      <c r="Z49" s="716"/>
      <c r="AA49" s="728"/>
      <c r="AB49" s="714" t="s">
        <v>0</v>
      </c>
      <c r="AC49" s="714"/>
      <c r="AD49" s="716"/>
      <c r="AE49" s="715"/>
      <c r="AF49" s="714"/>
      <c r="AG49" s="714"/>
      <c r="AH49" s="714"/>
      <c r="AI49" s="716"/>
      <c r="AJ49" s="715"/>
      <c r="AK49" s="714"/>
      <c r="AL49" s="713"/>
      <c r="AM49" s="630"/>
      <c r="AN49" s="712" t="s">
        <v>5</v>
      </c>
      <c r="AO49" s="711"/>
      <c r="AP49" s="436">
        <f t="shared" si="5"/>
        <v>30</v>
      </c>
      <c r="AR49" s="710" t="str">
        <f t="shared" ref="AR49:AR54" si="14">IF(ISNUMBER($AO49),IF(AND($AO49&gt;=60,$AO49&lt;=100),"●",""),"")</f>
        <v/>
      </c>
      <c r="AS49" s="709"/>
      <c r="AT49" s="703"/>
      <c r="AU49" s="708"/>
      <c r="AV49" s="707"/>
      <c r="AW49" s="703"/>
      <c r="AX49" s="721" t="str">
        <f>IF(ISNUMBER($AO49),IF(AND($AO49&gt;=60,$AO49&lt;=100),"●",""),"")</f>
        <v/>
      </c>
      <c r="AY49" s="703"/>
      <c r="AZ49" s="727"/>
      <c r="BA49" s="705" t="str">
        <f t="shared" si="6"/>
        <v/>
      </c>
      <c r="BB49" s="704"/>
      <c r="BC49" s="703"/>
      <c r="BD49" s="702" t="str">
        <f t="shared" si="10"/>
        <v/>
      </c>
      <c r="BE49" s="598"/>
      <c r="BG49" s="590"/>
    </row>
    <row r="50" spans="1:59" ht="15" customHeight="1">
      <c r="A50" s="598"/>
      <c r="B50" s="1226"/>
      <c r="C50" s="1227"/>
      <c r="D50" s="1232"/>
      <c r="E50" s="1233"/>
      <c r="G50" s="726" t="s">
        <v>74</v>
      </c>
      <c r="H50" s="725">
        <f t="shared" si="0"/>
        <v>2</v>
      </c>
      <c r="I50" s="1216">
        <v>2</v>
      </c>
      <c r="J50" s="1216"/>
      <c r="K50" s="1216"/>
      <c r="L50" s="1216"/>
      <c r="M50" s="705">
        <f t="shared" si="13"/>
        <v>60</v>
      </c>
      <c r="N50" s="724">
        <f t="shared" si="2"/>
        <v>45</v>
      </c>
      <c r="O50" s="723" t="s">
        <v>199</v>
      </c>
      <c r="P50" s="722" t="s">
        <v>1</v>
      </c>
      <c r="Q50" s="721" t="s">
        <v>120</v>
      </c>
      <c r="R50" s="720"/>
      <c r="S50" s="719" t="s">
        <v>121</v>
      </c>
      <c r="T50" s="707"/>
      <c r="U50" s="703"/>
      <c r="V50" s="702" t="str">
        <f t="shared" si="12"/>
        <v/>
      </c>
      <c r="W50" s="718" t="str">
        <f t="shared" si="4"/>
        <v/>
      </c>
      <c r="X50" s="630"/>
      <c r="Y50" s="717"/>
      <c r="Z50" s="716"/>
      <c r="AA50" s="715"/>
      <c r="AB50" s="714" t="s">
        <v>0</v>
      </c>
      <c r="AC50" s="714"/>
      <c r="AD50" s="716"/>
      <c r="AE50" s="715"/>
      <c r="AF50" s="714"/>
      <c r="AG50" s="714"/>
      <c r="AH50" s="714"/>
      <c r="AI50" s="716"/>
      <c r="AJ50" s="715"/>
      <c r="AK50" s="714"/>
      <c r="AL50" s="713"/>
      <c r="AM50" s="630"/>
      <c r="AN50" s="712" t="s">
        <v>5</v>
      </c>
      <c r="AO50" s="711"/>
      <c r="AP50" s="436">
        <f t="shared" si="5"/>
        <v>60</v>
      </c>
      <c r="AR50" s="710" t="str">
        <f t="shared" si="14"/>
        <v/>
      </c>
      <c r="AS50" s="709"/>
      <c r="AT50" s="703"/>
      <c r="AU50" s="708"/>
      <c r="AV50" s="707"/>
      <c r="AW50" s="703"/>
      <c r="AX50" s="721" t="str">
        <f>IF(ISNUMBER($AO50),IF(AND($AO50&gt;=60,$AO50&lt;=100),"●",""),"")</f>
        <v/>
      </c>
      <c r="AY50" s="703"/>
      <c r="AZ50" s="727"/>
      <c r="BA50" s="705" t="str">
        <f t="shared" si="6"/>
        <v/>
      </c>
      <c r="BB50" s="704"/>
      <c r="BC50" s="703"/>
      <c r="BD50" s="702" t="str">
        <f t="shared" si="10"/>
        <v/>
      </c>
      <c r="BE50" s="598"/>
      <c r="BF50" s="592"/>
      <c r="BG50" s="590"/>
    </row>
    <row r="51" spans="1:59" ht="15" customHeight="1">
      <c r="A51" s="598"/>
      <c r="B51" s="1226"/>
      <c r="C51" s="1227"/>
      <c r="D51" s="1232"/>
      <c r="E51" s="1233"/>
      <c r="G51" s="726" t="s">
        <v>75</v>
      </c>
      <c r="H51" s="725">
        <f t="shared" si="0"/>
        <v>2</v>
      </c>
      <c r="I51" s="1216">
        <v>2</v>
      </c>
      <c r="J51" s="1216"/>
      <c r="K51" s="1216"/>
      <c r="L51" s="1216"/>
      <c r="M51" s="705">
        <f t="shared" si="13"/>
        <v>60</v>
      </c>
      <c r="N51" s="724">
        <f t="shared" si="2"/>
        <v>45</v>
      </c>
      <c r="O51" s="723" t="s">
        <v>199</v>
      </c>
      <c r="P51" s="722" t="s">
        <v>1</v>
      </c>
      <c r="Q51" s="721" t="s">
        <v>123</v>
      </c>
      <c r="R51" s="720"/>
      <c r="S51" s="719" t="s">
        <v>124</v>
      </c>
      <c r="T51" s="707"/>
      <c r="U51" s="703"/>
      <c r="V51" s="702" t="str">
        <f t="shared" si="12"/>
        <v/>
      </c>
      <c r="W51" s="718" t="str">
        <f t="shared" si="4"/>
        <v/>
      </c>
      <c r="X51" s="630"/>
      <c r="Y51" s="717"/>
      <c r="Z51" s="716"/>
      <c r="AA51" s="715"/>
      <c r="AB51" s="714" t="s">
        <v>0</v>
      </c>
      <c r="AC51" s="714"/>
      <c r="AD51" s="716"/>
      <c r="AE51" s="715"/>
      <c r="AF51" s="714"/>
      <c r="AG51" s="714"/>
      <c r="AH51" s="714"/>
      <c r="AI51" s="716"/>
      <c r="AJ51" s="715"/>
      <c r="AK51" s="714"/>
      <c r="AL51" s="713"/>
      <c r="AM51" s="630"/>
      <c r="AN51" s="712" t="s">
        <v>24</v>
      </c>
      <c r="AO51" s="711"/>
      <c r="AP51" s="436">
        <f t="shared" si="5"/>
        <v>60</v>
      </c>
      <c r="AR51" s="710" t="str">
        <f t="shared" si="14"/>
        <v/>
      </c>
      <c r="AS51" s="709"/>
      <c r="AT51" s="703"/>
      <c r="AU51" s="708"/>
      <c r="AV51" s="707"/>
      <c r="AW51" s="703"/>
      <c r="AX51" s="703"/>
      <c r="AY51" s="703"/>
      <c r="AZ51" s="706" t="str">
        <f>IF(ISNUMBER($AO51),IF(AND($AO51&gt;=60,$AO51&lt;=100),"●",""),"")</f>
        <v/>
      </c>
      <c r="BA51" s="705" t="str">
        <f t="shared" si="6"/>
        <v/>
      </c>
      <c r="BB51" s="704"/>
      <c r="BC51" s="703"/>
      <c r="BD51" s="702" t="str">
        <f t="shared" si="10"/>
        <v/>
      </c>
      <c r="BE51" s="598"/>
      <c r="BG51" s="590"/>
    </row>
    <row r="52" spans="1:59" ht="15" customHeight="1">
      <c r="A52" s="598"/>
      <c r="B52" s="1226"/>
      <c r="C52" s="1227"/>
      <c r="D52" s="1234"/>
      <c r="E52" s="1235"/>
      <c r="G52" s="701" t="s">
        <v>76</v>
      </c>
      <c r="H52" s="700">
        <f t="shared" si="0"/>
        <v>1</v>
      </c>
      <c r="I52" s="699"/>
      <c r="J52" s="698">
        <v>1</v>
      </c>
      <c r="K52" s="1217"/>
      <c r="L52" s="1217"/>
      <c r="M52" s="677">
        <f t="shared" si="13"/>
        <v>30</v>
      </c>
      <c r="N52" s="697">
        <f t="shared" si="2"/>
        <v>22.5</v>
      </c>
      <c r="O52" s="696" t="s">
        <v>15</v>
      </c>
      <c r="P52" s="695" t="s">
        <v>1</v>
      </c>
      <c r="Q52" s="694"/>
      <c r="R52" s="693" t="s">
        <v>1</v>
      </c>
      <c r="S52" s="692" t="s">
        <v>1</v>
      </c>
      <c r="T52" s="679"/>
      <c r="U52" s="675"/>
      <c r="V52" s="674" t="str">
        <f t="shared" si="12"/>
        <v/>
      </c>
      <c r="W52" s="691" t="str">
        <f t="shared" si="4"/>
        <v/>
      </c>
      <c r="X52" s="630"/>
      <c r="Y52" s="690"/>
      <c r="Z52" s="688" t="s">
        <v>0</v>
      </c>
      <c r="AA52" s="689"/>
      <c r="AB52" s="686"/>
      <c r="AC52" s="686"/>
      <c r="AD52" s="688"/>
      <c r="AE52" s="687"/>
      <c r="AF52" s="686"/>
      <c r="AG52" s="686"/>
      <c r="AH52" s="686"/>
      <c r="AI52" s="688"/>
      <c r="AJ52" s="687"/>
      <c r="AK52" s="686"/>
      <c r="AL52" s="685"/>
      <c r="AM52" s="630"/>
      <c r="AN52" s="684" t="s">
        <v>196</v>
      </c>
      <c r="AO52" s="683"/>
      <c r="AP52" s="466">
        <f t="shared" si="5"/>
        <v>30</v>
      </c>
      <c r="AR52" s="682" t="str">
        <f t="shared" si="14"/>
        <v/>
      </c>
      <c r="AS52" s="681"/>
      <c r="AT52" s="675"/>
      <c r="AU52" s="680"/>
      <c r="AV52" s="679"/>
      <c r="AW52" s="675"/>
      <c r="AX52" s="675"/>
      <c r="AY52" s="675"/>
      <c r="AZ52" s="678"/>
      <c r="BA52" s="677" t="str">
        <f t="shared" si="6"/>
        <v/>
      </c>
      <c r="BB52" s="676"/>
      <c r="BC52" s="675"/>
      <c r="BD52" s="674" t="str">
        <f t="shared" si="10"/>
        <v/>
      </c>
      <c r="BE52" s="598"/>
      <c r="BG52" s="590"/>
    </row>
    <row r="53" spans="1:59" ht="15" customHeight="1">
      <c r="A53" s="598"/>
      <c r="B53" s="1226"/>
      <c r="C53" s="1227"/>
      <c r="D53" s="1218" t="s">
        <v>233</v>
      </c>
      <c r="E53" s="1219"/>
      <c r="G53" s="673" t="s">
        <v>240</v>
      </c>
      <c r="H53" s="672">
        <f t="shared" si="0"/>
        <v>4</v>
      </c>
      <c r="I53" s="1222"/>
      <c r="J53" s="1222"/>
      <c r="K53" s="1222">
        <v>4</v>
      </c>
      <c r="L53" s="1222"/>
      <c r="M53" s="651">
        <f t="shared" si="13"/>
        <v>120</v>
      </c>
      <c r="N53" s="671">
        <f t="shared" si="2"/>
        <v>90</v>
      </c>
      <c r="O53" s="670" t="s">
        <v>70</v>
      </c>
      <c r="P53" s="669" t="s">
        <v>1</v>
      </c>
      <c r="Q53" s="668"/>
      <c r="R53" s="667" t="s">
        <v>1</v>
      </c>
      <c r="S53" s="666" t="s">
        <v>1</v>
      </c>
      <c r="T53" s="653"/>
      <c r="U53" s="649"/>
      <c r="V53" s="648" t="str">
        <f t="shared" si="12"/>
        <v/>
      </c>
      <c r="W53" s="665" t="str">
        <f t="shared" si="4"/>
        <v/>
      </c>
      <c r="X53" s="630"/>
      <c r="Y53" s="664" t="s">
        <v>1</v>
      </c>
      <c r="Z53" s="662"/>
      <c r="AA53" s="663"/>
      <c r="AB53" s="660"/>
      <c r="AC53" s="660" t="s">
        <v>0</v>
      </c>
      <c r="AD53" s="662"/>
      <c r="AE53" s="661"/>
      <c r="AF53" s="660"/>
      <c r="AG53" s="660"/>
      <c r="AH53" s="660"/>
      <c r="AI53" s="662"/>
      <c r="AJ53" s="661"/>
      <c r="AK53" s="660" t="s">
        <v>0</v>
      </c>
      <c r="AL53" s="659"/>
      <c r="AM53" s="630"/>
      <c r="AN53" s="658" t="s">
        <v>196</v>
      </c>
      <c r="AO53" s="657"/>
      <c r="AP53" s="435">
        <f t="shared" si="5"/>
        <v>120</v>
      </c>
      <c r="AR53" s="656" t="str">
        <f t="shared" si="14"/>
        <v/>
      </c>
      <c r="AS53" s="655"/>
      <c r="AT53" s="649"/>
      <c r="AU53" s="654"/>
      <c r="AV53" s="653"/>
      <c r="AW53" s="649"/>
      <c r="AX53" s="649"/>
      <c r="AY53" s="649"/>
      <c r="AZ53" s="652"/>
      <c r="BA53" s="651" t="str">
        <f t="shared" si="6"/>
        <v/>
      </c>
      <c r="BB53" s="650"/>
      <c r="BC53" s="649"/>
      <c r="BD53" s="648" t="str">
        <f t="shared" si="10"/>
        <v/>
      </c>
      <c r="BE53" s="598"/>
      <c r="BG53" s="590"/>
    </row>
    <row r="54" spans="1:59" ht="15" customHeight="1" thickBot="1">
      <c r="A54" s="598"/>
      <c r="B54" s="1228"/>
      <c r="C54" s="1229"/>
      <c r="D54" s="1220"/>
      <c r="E54" s="1221"/>
      <c r="G54" s="647" t="s">
        <v>241</v>
      </c>
      <c r="H54" s="646">
        <f t="shared" si="0"/>
        <v>2</v>
      </c>
      <c r="I54" s="645">
        <v>2</v>
      </c>
      <c r="J54" s="644"/>
      <c r="K54" s="1223"/>
      <c r="L54" s="1223"/>
      <c r="M54" s="621">
        <f t="shared" si="13"/>
        <v>60</v>
      </c>
      <c r="N54" s="643">
        <f t="shared" si="2"/>
        <v>45</v>
      </c>
      <c r="O54" s="642" t="s">
        <v>70</v>
      </c>
      <c r="P54" s="641" t="s">
        <v>1</v>
      </c>
      <c r="Q54" s="640"/>
      <c r="R54" s="639" t="s">
        <v>1</v>
      </c>
      <c r="S54" s="638" t="s">
        <v>1</v>
      </c>
      <c r="T54" s="623"/>
      <c r="U54" s="619"/>
      <c r="V54" s="618" t="str">
        <f t="shared" si="12"/>
        <v/>
      </c>
      <c r="W54" s="637" t="str">
        <f t="shared" si="4"/>
        <v/>
      </c>
      <c r="X54" s="630"/>
      <c r="Y54" s="636" t="s">
        <v>1</v>
      </c>
      <c r="Z54" s="634"/>
      <c r="AA54" s="635"/>
      <c r="AB54" s="632"/>
      <c r="AC54" s="632" t="s">
        <v>0</v>
      </c>
      <c r="AD54" s="634"/>
      <c r="AE54" s="633"/>
      <c r="AF54" s="632"/>
      <c r="AG54" s="632"/>
      <c r="AH54" s="632"/>
      <c r="AI54" s="634"/>
      <c r="AJ54" s="633"/>
      <c r="AK54" s="632" t="s">
        <v>0</v>
      </c>
      <c r="AL54" s="631"/>
      <c r="AM54" s="630"/>
      <c r="AN54" s="629" t="s">
        <v>196</v>
      </c>
      <c r="AO54" s="628"/>
      <c r="AP54" s="627">
        <f t="shared" si="5"/>
        <v>60</v>
      </c>
      <c r="AR54" s="626" t="str">
        <f t="shared" si="14"/>
        <v/>
      </c>
      <c r="AS54" s="625"/>
      <c r="AT54" s="619"/>
      <c r="AU54" s="624"/>
      <c r="AV54" s="623"/>
      <c r="AW54" s="619"/>
      <c r="AX54" s="619"/>
      <c r="AY54" s="619"/>
      <c r="AZ54" s="622"/>
      <c r="BA54" s="621" t="str">
        <f t="shared" si="6"/>
        <v/>
      </c>
      <c r="BB54" s="620"/>
      <c r="BC54" s="619"/>
      <c r="BD54" s="618" t="str">
        <f t="shared" si="10"/>
        <v/>
      </c>
      <c r="BE54" s="598"/>
      <c r="BG54" s="590"/>
    </row>
    <row r="55" spans="1:59" ht="3.95" customHeight="1" thickBot="1">
      <c r="A55" s="598"/>
      <c r="C55" s="607"/>
      <c r="D55" s="607"/>
      <c r="E55" s="594"/>
      <c r="G55" s="617"/>
      <c r="H55" s="617"/>
      <c r="I55" s="617"/>
      <c r="J55" s="617"/>
      <c r="K55" s="617"/>
      <c r="L55" s="617"/>
      <c r="M55" s="617"/>
      <c r="N55" s="617"/>
      <c r="O55" s="617"/>
      <c r="P55" s="617"/>
      <c r="Q55" s="592"/>
      <c r="R55" s="592"/>
      <c r="S55" s="592"/>
      <c r="T55" s="592"/>
      <c r="U55" s="592"/>
      <c r="W55" s="592"/>
      <c r="X55" s="592"/>
      <c r="Y55" s="615"/>
      <c r="Z55" s="590"/>
      <c r="AA55" s="590"/>
      <c r="AB55" s="590"/>
      <c r="AC55" s="590"/>
      <c r="AD55" s="590"/>
      <c r="AE55" s="590"/>
      <c r="AF55" s="590"/>
      <c r="AG55" s="590"/>
      <c r="AH55" s="590"/>
      <c r="AI55" s="590"/>
      <c r="AJ55" s="590"/>
      <c r="AK55" s="590"/>
      <c r="AL55" s="590"/>
      <c r="AM55" s="590"/>
      <c r="AN55" s="615"/>
      <c r="AS55" s="617"/>
      <c r="AT55" s="617"/>
      <c r="AU55" s="592"/>
      <c r="AV55" s="592"/>
      <c r="AW55" s="592"/>
      <c r="AX55" s="592"/>
      <c r="AY55" s="592"/>
      <c r="AZ55" s="592"/>
      <c r="BA55" s="592"/>
      <c r="BC55" s="592"/>
      <c r="BD55" s="592"/>
      <c r="BE55" s="592"/>
      <c r="BF55" s="616"/>
    </row>
    <row r="56" spans="1:59" ht="35.1" customHeight="1" thickBot="1">
      <c r="A56" s="598"/>
      <c r="C56" s="607"/>
      <c r="D56" s="607"/>
      <c r="E56" s="594"/>
      <c r="G56" s="1196" t="s">
        <v>242</v>
      </c>
      <c r="H56" s="1196"/>
      <c r="I56" s="1196"/>
      <c r="J56" s="1196"/>
      <c r="K56" s="1196"/>
      <c r="L56" s="1196"/>
      <c r="M56" s="1196"/>
      <c r="N56" s="1196"/>
      <c r="O56" s="1196"/>
      <c r="P56" s="1196"/>
      <c r="Q56" s="1196"/>
      <c r="R56" s="1196"/>
      <c r="S56" s="592"/>
      <c r="T56" s="1197" t="s">
        <v>188</v>
      </c>
      <c r="U56" s="1198"/>
      <c r="V56" s="1199"/>
      <c r="W56" s="592"/>
      <c r="X56" s="592"/>
      <c r="Y56" s="615"/>
      <c r="Z56" s="590"/>
      <c r="AA56" s="590"/>
      <c r="AB56" s="590"/>
      <c r="AC56" s="590"/>
      <c r="AD56" s="590"/>
      <c r="AE56" s="590"/>
      <c r="AF56" s="590"/>
      <c r="AG56" s="590"/>
      <c r="AH56" s="590"/>
      <c r="AI56" s="590"/>
      <c r="AJ56" s="590"/>
      <c r="AK56" s="590"/>
      <c r="AL56" s="590"/>
      <c r="AM56" s="590"/>
      <c r="AN56" s="615"/>
      <c r="AO56" s="606"/>
      <c r="AP56" s="605"/>
      <c r="AQ56" s="605"/>
      <c r="AR56" s="1200" t="s">
        <v>72</v>
      </c>
      <c r="AS56" s="1201"/>
      <c r="AT56" s="1201"/>
      <c r="AU56" s="1201"/>
      <c r="AV56" s="1201"/>
      <c r="AW56" s="1201"/>
      <c r="AX56" s="1201"/>
      <c r="AY56" s="1201"/>
      <c r="AZ56" s="1202"/>
      <c r="BA56" s="614" t="s">
        <v>163</v>
      </c>
      <c r="BB56" s="1013" t="s">
        <v>278</v>
      </c>
      <c r="BC56" s="1014"/>
      <c r="BD56" s="1015"/>
      <c r="BE56" s="598"/>
      <c r="BG56" s="590"/>
    </row>
    <row r="57" spans="1:59" ht="21.95" customHeight="1">
      <c r="A57" s="598"/>
      <c r="C57" s="607"/>
      <c r="D57" s="607"/>
      <c r="E57" s="594"/>
      <c r="G57" s="1196"/>
      <c r="H57" s="1196"/>
      <c r="I57" s="1196"/>
      <c r="J57" s="1196"/>
      <c r="K57" s="1196"/>
      <c r="L57" s="1196"/>
      <c r="M57" s="1196"/>
      <c r="N57" s="1196"/>
      <c r="O57" s="1196"/>
      <c r="P57" s="1196"/>
      <c r="Q57" s="1196"/>
      <c r="R57" s="1196"/>
      <c r="T57" s="997">
        <f>SUM(T7:T54)</f>
        <v>0</v>
      </c>
      <c r="U57" s="998">
        <f>SUM(U7:U54)</f>
        <v>0</v>
      </c>
      <c r="V57" s="999">
        <f>SUM(V7:V54)</f>
        <v>0</v>
      </c>
      <c r="Y57" s="590"/>
      <c r="Z57" s="590"/>
      <c r="AA57" s="590"/>
      <c r="AB57" s="590"/>
      <c r="AC57" s="590"/>
      <c r="AD57" s="590"/>
      <c r="AE57" s="590"/>
      <c r="AF57" s="590"/>
      <c r="AG57" s="590"/>
      <c r="AH57" s="590"/>
      <c r="AI57" s="590"/>
      <c r="AJ57" s="590"/>
      <c r="AK57" s="590"/>
      <c r="AL57" s="590"/>
      <c r="AM57" s="590"/>
      <c r="AO57" s="606"/>
      <c r="AP57" s="605"/>
      <c r="AQ57" s="605"/>
      <c r="AR57" s="1203">
        <f t="shared" ref="AR57:AZ57" si="15">COUNTIF(AR7:AR54,"●")</f>
        <v>0</v>
      </c>
      <c r="AS57" s="1205">
        <f t="shared" si="15"/>
        <v>0</v>
      </c>
      <c r="AT57" s="1207">
        <f t="shared" si="15"/>
        <v>0</v>
      </c>
      <c r="AU57" s="1209">
        <f t="shared" si="15"/>
        <v>0</v>
      </c>
      <c r="AV57" s="613">
        <f t="shared" si="15"/>
        <v>0</v>
      </c>
      <c r="AW57" s="612">
        <f t="shared" si="15"/>
        <v>0</v>
      </c>
      <c r="AX57" s="612">
        <f t="shared" si="15"/>
        <v>0</v>
      </c>
      <c r="AY57" s="612">
        <f t="shared" si="15"/>
        <v>0</v>
      </c>
      <c r="AZ57" s="611">
        <f t="shared" si="15"/>
        <v>0</v>
      </c>
      <c r="BA57" s="1211">
        <f>SUM(BA7:BA54)</f>
        <v>0</v>
      </c>
      <c r="BB57" s="610">
        <f>SUM(BB7:BB54)</f>
        <v>0</v>
      </c>
      <c r="BC57" s="609">
        <f>SUM(BC7:BC54)</f>
        <v>0</v>
      </c>
      <c r="BD57" s="608">
        <f>SUM(BD7:BD54)</f>
        <v>0</v>
      </c>
      <c r="BE57" s="598"/>
      <c r="BG57" s="590"/>
    </row>
    <row r="58" spans="1:59" ht="21.95" customHeight="1" thickBot="1">
      <c r="A58" s="598"/>
      <c r="C58" s="607"/>
      <c r="D58" s="607"/>
      <c r="E58" s="594"/>
      <c r="G58" s="1196"/>
      <c r="H58" s="1196"/>
      <c r="I58" s="1196"/>
      <c r="J58" s="1196"/>
      <c r="K58" s="1196"/>
      <c r="L58" s="1196"/>
      <c r="M58" s="1196"/>
      <c r="N58" s="1196"/>
      <c r="O58" s="1196"/>
      <c r="P58" s="1196"/>
      <c r="Q58" s="1196"/>
      <c r="R58" s="1196"/>
      <c r="T58" s="1213">
        <f>T57+U57+V57</f>
        <v>0</v>
      </c>
      <c r="U58" s="1214"/>
      <c r="V58" s="1215"/>
      <c r="Y58" s="590"/>
      <c r="Z58" s="590"/>
      <c r="AA58" s="590"/>
      <c r="AB58" s="590"/>
      <c r="AC58" s="590"/>
      <c r="AD58" s="590"/>
      <c r="AE58" s="590"/>
      <c r="AF58" s="590"/>
      <c r="AG58" s="590"/>
      <c r="AH58" s="590"/>
      <c r="AI58" s="590"/>
      <c r="AJ58" s="590"/>
      <c r="AK58" s="590"/>
      <c r="AL58" s="590"/>
      <c r="AM58" s="590"/>
      <c r="AO58" s="606"/>
      <c r="AP58" s="605"/>
      <c r="AQ58" s="605"/>
      <c r="AR58" s="1204"/>
      <c r="AS58" s="1206"/>
      <c r="AT58" s="1208"/>
      <c r="AU58" s="1210"/>
      <c r="AV58" s="1185">
        <f>SUM(AV57:AZ57)</f>
        <v>0</v>
      </c>
      <c r="AW58" s="1185"/>
      <c r="AX58" s="1185"/>
      <c r="AY58" s="1185"/>
      <c r="AZ58" s="1186"/>
      <c r="BA58" s="1212"/>
      <c r="BB58" s="1187">
        <f>BB57+BC57+BD57</f>
        <v>0</v>
      </c>
      <c r="BC58" s="1188"/>
      <c r="BD58" s="1189"/>
      <c r="BE58" s="598"/>
      <c r="BG58" s="590"/>
    </row>
    <row r="59" spans="1:59" ht="11.1" customHeight="1">
      <c r="A59" s="598"/>
      <c r="B59" s="598"/>
      <c r="C59" s="604"/>
      <c r="D59" s="604"/>
      <c r="E59" s="601"/>
      <c r="F59" s="598"/>
      <c r="G59" s="603"/>
      <c r="H59" s="602"/>
      <c r="I59" s="602"/>
      <c r="J59" s="599"/>
      <c r="K59" s="599"/>
      <c r="L59" s="599"/>
      <c r="M59" s="601"/>
      <c r="N59" s="601"/>
      <c r="O59" s="599"/>
      <c r="P59" s="599"/>
      <c r="Q59" s="599"/>
      <c r="R59" s="599"/>
      <c r="S59" s="599"/>
      <c r="T59" s="599"/>
      <c r="U59" s="599"/>
      <c r="V59" s="600"/>
      <c r="W59" s="599"/>
      <c r="X59" s="599"/>
      <c r="Y59" s="599"/>
      <c r="Z59" s="599"/>
      <c r="AA59" s="599"/>
      <c r="AB59" s="599"/>
      <c r="AC59" s="599"/>
      <c r="AD59" s="599"/>
      <c r="AE59" s="599"/>
      <c r="AF59" s="599"/>
      <c r="AG59" s="599"/>
      <c r="AH59" s="599"/>
      <c r="AI59" s="599"/>
      <c r="AJ59" s="599"/>
      <c r="AK59" s="599"/>
      <c r="AL59" s="599"/>
      <c r="AM59" s="599"/>
      <c r="AN59" s="599"/>
      <c r="AO59" s="599"/>
      <c r="AP59" s="599"/>
      <c r="AQ59" s="598"/>
      <c r="AR59" s="598"/>
      <c r="AS59" s="598"/>
      <c r="AT59" s="598"/>
      <c r="AU59" s="598"/>
      <c r="AV59" s="598"/>
      <c r="AW59" s="598"/>
      <c r="AX59" s="598"/>
      <c r="AY59" s="598"/>
      <c r="AZ59" s="598"/>
      <c r="BA59" s="598"/>
      <c r="BB59" s="598"/>
      <c r="BC59" s="598"/>
      <c r="BD59" s="598"/>
      <c r="BE59" s="598"/>
      <c r="BF59" s="596"/>
    </row>
    <row r="60" spans="1:59" s="591" customFormat="1" ht="15" customHeight="1">
      <c r="B60" s="1190">
        <v>4</v>
      </c>
      <c r="C60" s="1191"/>
      <c r="D60" s="597">
        <v>7</v>
      </c>
      <c r="E60" s="597">
        <v>5</v>
      </c>
      <c r="F60" s="597"/>
      <c r="G60" s="597">
        <v>30</v>
      </c>
      <c r="H60" s="1190">
        <v>5</v>
      </c>
      <c r="I60" s="1192"/>
      <c r="J60" s="1192"/>
      <c r="K60" s="1192"/>
      <c r="L60" s="1191"/>
      <c r="M60" s="1190">
        <v>8</v>
      </c>
      <c r="N60" s="1192"/>
      <c r="O60" s="1192"/>
      <c r="P60" s="1192"/>
      <c r="Q60" s="1192"/>
      <c r="R60" s="1192"/>
      <c r="S60" s="1192"/>
      <c r="T60" s="1192"/>
      <c r="U60" s="1192"/>
      <c r="V60" s="1191"/>
      <c r="W60" s="597">
        <v>7</v>
      </c>
      <c r="X60" s="597">
        <v>2</v>
      </c>
      <c r="Y60" s="1190">
        <v>5</v>
      </c>
      <c r="Z60" s="1192"/>
      <c r="AA60" s="1192"/>
      <c r="AB60" s="1192"/>
      <c r="AC60" s="1192"/>
      <c r="AD60" s="1192"/>
      <c r="AE60" s="1192"/>
      <c r="AF60" s="1192"/>
      <c r="AG60" s="1192"/>
      <c r="AH60" s="1192"/>
      <c r="AI60" s="1192"/>
      <c r="AJ60" s="1192"/>
      <c r="AK60" s="1192"/>
      <c r="AL60" s="1192"/>
      <c r="AM60" s="1191"/>
      <c r="AN60" s="597"/>
      <c r="AO60" s="1190">
        <v>10</v>
      </c>
      <c r="AP60" s="1192"/>
      <c r="AQ60" s="1191"/>
      <c r="AR60" s="597"/>
      <c r="AS60" s="1193">
        <v>5</v>
      </c>
      <c r="AT60" s="1194"/>
      <c r="AU60" s="1194"/>
      <c r="AV60" s="1194"/>
      <c r="AW60" s="1194"/>
      <c r="AX60" s="1194"/>
      <c r="AY60" s="1194"/>
      <c r="AZ60" s="1194"/>
      <c r="BA60" s="1195"/>
      <c r="BB60" s="1190">
        <v>10</v>
      </c>
      <c r="BC60" s="1192"/>
      <c r="BD60" s="1192"/>
      <c r="BE60" s="1191"/>
      <c r="BF60" s="596"/>
    </row>
    <row r="61" spans="1:59" ht="15" customHeight="1">
      <c r="G61" s="590"/>
    </row>
    <row r="62" spans="1:59" ht="15" customHeight="1">
      <c r="G62" s="590"/>
    </row>
    <row r="63" spans="1:59" ht="15" customHeight="1">
      <c r="G63" s="590"/>
    </row>
    <row r="64" spans="1:59" ht="15" customHeight="1">
      <c r="G64" s="590"/>
    </row>
    <row r="65" spans="5:14" s="590" customFormat="1" ht="15" customHeight="1"/>
    <row r="66" spans="5:14" s="590" customFormat="1" ht="15" customHeight="1"/>
    <row r="67" spans="5:14" s="590" customFormat="1" ht="15" customHeight="1"/>
    <row r="68" spans="5:14" s="590" customFormat="1" ht="15" customHeight="1"/>
    <row r="69" spans="5:14" s="590" customFormat="1" ht="15" customHeight="1"/>
    <row r="70" spans="5:14" s="590" customFormat="1" ht="15" customHeight="1"/>
    <row r="71" spans="5:14" s="590" customFormat="1" ht="15" customHeight="1"/>
    <row r="72" spans="5:14" s="590" customFormat="1" ht="15" customHeight="1"/>
    <row r="73" spans="5:14" s="590" customFormat="1" ht="15" customHeight="1">
      <c r="E73" s="594"/>
      <c r="G73" s="595"/>
      <c r="H73" s="594"/>
      <c r="I73" s="594"/>
      <c r="J73" s="594"/>
      <c r="K73" s="594"/>
      <c r="L73" s="594"/>
      <c r="M73" s="594"/>
      <c r="N73" s="594"/>
    </row>
    <row r="74" spans="5:14" s="590" customFormat="1" ht="15" customHeight="1"/>
    <row r="75" spans="5:14" s="590" customFormat="1" ht="15" customHeight="1"/>
    <row r="76" spans="5:14" s="590" customFormat="1" ht="15" customHeight="1"/>
    <row r="77" spans="5:14" s="590" customFormat="1" ht="15" customHeight="1"/>
    <row r="78" spans="5:14" s="590" customFormat="1" ht="15" customHeight="1"/>
    <row r="79" spans="5:14" s="590" customFormat="1" ht="15" customHeight="1"/>
    <row r="80" spans="5:14" s="590" customFormat="1"/>
    <row r="81" s="590" customFormat="1"/>
  </sheetData>
  <mergeCells count="155">
    <mergeCell ref="BB4:BD4"/>
    <mergeCell ref="AN4:AN6"/>
    <mergeCell ref="BB6:BD6"/>
    <mergeCell ref="AO5:AO6"/>
    <mergeCell ref="AP5:AP6"/>
    <mergeCell ref="AR5:AR6"/>
    <mergeCell ref="AS5:AU5"/>
    <mergeCell ref="AV5:AZ5"/>
    <mergeCell ref="B1:C1"/>
    <mergeCell ref="D1:E1"/>
    <mergeCell ref="G1:L1"/>
    <mergeCell ref="P1:W1"/>
    <mergeCell ref="Y1:BF1"/>
    <mergeCell ref="B3:P3"/>
    <mergeCell ref="Q3:W3"/>
    <mergeCell ref="BA5:BA6"/>
    <mergeCell ref="B4:C6"/>
    <mergeCell ref="D4:E6"/>
    <mergeCell ref="G4:G6"/>
    <mergeCell ref="H4:H6"/>
    <mergeCell ref="I5:J5"/>
    <mergeCell ref="K5:L5"/>
    <mergeCell ref="S5:S6"/>
    <mergeCell ref="Y5:Z5"/>
    <mergeCell ref="AA5:AD5"/>
    <mergeCell ref="AO4:AP4"/>
    <mergeCell ref="AR4:AZ4"/>
    <mergeCell ref="AE5:AI5"/>
    <mergeCell ref="AJ5:AL5"/>
    <mergeCell ref="N4:N5"/>
    <mergeCell ref="O4:O6"/>
    <mergeCell ref="P4:V4"/>
    <mergeCell ref="W4:W6"/>
    <mergeCell ref="Y4:AL4"/>
    <mergeCell ref="P6:R6"/>
    <mergeCell ref="T6:V6"/>
    <mergeCell ref="I4:L4"/>
    <mergeCell ref="M4:M5"/>
    <mergeCell ref="B7:C18"/>
    <mergeCell ref="D7:E9"/>
    <mergeCell ref="I7:J7"/>
    <mergeCell ref="K7:L7"/>
    <mergeCell ref="I8:J8"/>
    <mergeCell ref="K8:L8"/>
    <mergeCell ref="I9:J9"/>
    <mergeCell ref="K9:L9"/>
    <mergeCell ref="K13:L13"/>
    <mergeCell ref="I14:J14"/>
    <mergeCell ref="K14:L14"/>
    <mergeCell ref="E15:E18"/>
    <mergeCell ref="I15:J15"/>
    <mergeCell ref="K15:L15"/>
    <mergeCell ref="I16:J16"/>
    <mergeCell ref="K16:L16"/>
    <mergeCell ref="I17:J17"/>
    <mergeCell ref="K17:L17"/>
    <mergeCell ref="E12:E14"/>
    <mergeCell ref="I12:J12"/>
    <mergeCell ref="K12:L12"/>
    <mergeCell ref="I13:J13"/>
    <mergeCell ref="I18:J18"/>
    <mergeCell ref="K18:L18"/>
    <mergeCell ref="B19:C38"/>
    <mergeCell ref="D19:E35"/>
    <mergeCell ref="I19:J19"/>
    <mergeCell ref="K19:L19"/>
    <mergeCell ref="I20:J20"/>
    <mergeCell ref="K20:L20"/>
    <mergeCell ref="I21:J21"/>
    <mergeCell ref="K21:L21"/>
    <mergeCell ref="D10:D18"/>
    <mergeCell ref="E10:E11"/>
    <mergeCell ref="I10:J10"/>
    <mergeCell ref="K10:L10"/>
    <mergeCell ref="I11:J11"/>
    <mergeCell ref="K11:L11"/>
    <mergeCell ref="I29:J29"/>
    <mergeCell ref="K29:L29"/>
    <mergeCell ref="K22:L22"/>
    <mergeCell ref="I23:J23"/>
    <mergeCell ref="K23:L23"/>
    <mergeCell ref="I24:J24"/>
    <mergeCell ref="K24:L24"/>
    <mergeCell ref="K25:L25"/>
    <mergeCell ref="I22:J22"/>
    <mergeCell ref="I26:J26"/>
    <mergeCell ref="I27:J27"/>
    <mergeCell ref="K27:L27"/>
    <mergeCell ref="I28:J28"/>
    <mergeCell ref="K28:L28"/>
    <mergeCell ref="I30:J30"/>
    <mergeCell ref="I31:J31"/>
    <mergeCell ref="K31:L31"/>
    <mergeCell ref="I32:J32"/>
    <mergeCell ref="I33:J33"/>
    <mergeCell ref="I34:J34"/>
    <mergeCell ref="I35:J35"/>
    <mergeCell ref="D36:E38"/>
    <mergeCell ref="I36:J36"/>
    <mergeCell ref="K36:L36"/>
    <mergeCell ref="I37:J37"/>
    <mergeCell ref="K37:L37"/>
    <mergeCell ref="I38:J38"/>
    <mergeCell ref="K38:L38"/>
    <mergeCell ref="B39:C46"/>
    <mergeCell ref="D39:E44"/>
    <mergeCell ref="I39:J39"/>
    <mergeCell ref="K39:L39"/>
    <mergeCell ref="I40:J40"/>
    <mergeCell ref="K40:L40"/>
    <mergeCell ref="I41:J41"/>
    <mergeCell ref="K41:L41"/>
    <mergeCell ref="I42:J42"/>
    <mergeCell ref="I43:J43"/>
    <mergeCell ref="K43:L43"/>
    <mergeCell ref="K44:L44"/>
    <mergeCell ref="D45:E46"/>
    <mergeCell ref="I45:J45"/>
    <mergeCell ref="K45:L45"/>
    <mergeCell ref="K46:L46"/>
    <mergeCell ref="B60:C60"/>
    <mergeCell ref="H60:L60"/>
    <mergeCell ref="M60:V60"/>
    <mergeCell ref="Y60:AM60"/>
    <mergeCell ref="AO60:AQ60"/>
    <mergeCell ref="AS60:BA60"/>
    <mergeCell ref="BB60:BE60"/>
    <mergeCell ref="G56:R58"/>
    <mergeCell ref="B47:C54"/>
    <mergeCell ref="D47:E52"/>
    <mergeCell ref="I47:J47"/>
    <mergeCell ref="K47:L47"/>
    <mergeCell ref="I48:J48"/>
    <mergeCell ref="K48:L48"/>
    <mergeCell ref="I49:J49"/>
    <mergeCell ref="I50:J50"/>
    <mergeCell ref="K50:L50"/>
    <mergeCell ref="I51:J51"/>
    <mergeCell ref="K51:L51"/>
    <mergeCell ref="K52:L52"/>
    <mergeCell ref="D53:E54"/>
    <mergeCell ref="I53:J53"/>
    <mergeCell ref="K53:L53"/>
    <mergeCell ref="K54:L54"/>
    <mergeCell ref="T56:V56"/>
    <mergeCell ref="AR56:AZ56"/>
    <mergeCell ref="BB56:BD56"/>
    <mergeCell ref="AR57:AR58"/>
    <mergeCell ref="AS57:AS58"/>
    <mergeCell ref="AT57:AT58"/>
    <mergeCell ref="AU57:AU58"/>
    <mergeCell ref="BA57:BA58"/>
    <mergeCell ref="T58:V58"/>
    <mergeCell ref="AV58:AZ58"/>
    <mergeCell ref="BB58:BD58"/>
  </mergeCells>
  <phoneticPr fontId="3"/>
  <conditionalFormatting sqref="AO7:AO31 AO36:AO54">
    <cfRule type="cellIs" dxfId="5" priority="2" stopIfTrue="1" operator="notBetween">
      <formula>100</formula>
      <formula>0</formula>
    </cfRule>
  </conditionalFormatting>
  <conditionalFormatting sqref="AO32:AO35">
    <cfRule type="cellIs" dxfId="4" priority="1" stopIfTrue="1" operator="notBetween">
      <formula>100</formula>
      <formula>0</formula>
    </cfRule>
  </conditionalFormatting>
  <pageMargins left="0.7" right="0.7" top="0.75" bottom="0.75" header="0.3" footer="0.3"/>
  <pageSetup paperSize="9" scale="74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63"/>
  <sheetViews>
    <sheetView showGridLines="0" showZeros="0" tabSelected="1" topLeftCell="A9" zoomScale="80" zoomScaleNormal="80" zoomScaleSheetLayoutView="75" workbookViewId="0">
      <selection activeCell="J25" sqref="J25"/>
    </sheetView>
  </sheetViews>
  <sheetFormatPr defaultColWidth="10.625" defaultRowHeight="15" customHeight="1"/>
  <cols>
    <col min="1" max="1" width="1.875" style="5" customWidth="1"/>
    <col min="2" max="3" width="2.875" style="5" customWidth="1"/>
    <col min="4" max="4" width="5.125" style="361" customWidth="1"/>
    <col min="5" max="5" width="3.625" style="361" customWidth="1"/>
    <col min="6" max="6" width="0.625" style="5" customWidth="1"/>
    <col min="7" max="7" width="21.875" style="5" customWidth="1"/>
    <col min="8" max="12" width="3.625" style="361" customWidth="1"/>
    <col min="13" max="18" width="5.875" style="361" customWidth="1"/>
    <col min="19" max="19" width="7.375" style="361" customWidth="1"/>
    <col min="20" max="21" width="5.875" style="361" customWidth="1"/>
    <col min="22" max="22" width="5.875" style="362" customWidth="1"/>
    <col min="23" max="23" width="5.125" style="361" customWidth="1"/>
    <col min="24" max="24" width="1.5" style="361" customWidth="1"/>
    <col min="25" max="39" width="3.625" style="5" customWidth="1"/>
    <col min="40" max="40" width="6.5" style="361" customWidth="1"/>
    <col min="41" max="42" width="7.375" style="361" customWidth="1"/>
    <col min="43" max="43" width="7.375" style="6" customWidth="1"/>
    <col min="44" max="44" width="3.625" style="5" customWidth="1"/>
    <col min="45" max="51" width="3.625" style="6" customWidth="1"/>
    <col min="52" max="52" width="3.625" style="5" customWidth="1"/>
    <col min="53" max="53" width="5.625" style="5" customWidth="1"/>
    <col min="54" max="54" width="7.375" style="192" customWidth="1"/>
    <col min="55" max="57" width="7.375" style="6" customWidth="1"/>
    <col min="58" max="58" width="3" style="5" customWidth="1"/>
    <col min="59" max="63" width="3.625" style="6" customWidth="1"/>
    <col min="64" max="64" width="3.625" style="5" customWidth="1"/>
    <col min="65" max="65" width="1.875" style="5" customWidth="1"/>
    <col min="66" max="16384" width="10.625" style="5"/>
  </cols>
  <sheetData>
    <row r="1" spans="1:64" ht="35.1" customHeight="1">
      <c r="B1" s="1138" t="s">
        <v>170</v>
      </c>
      <c r="C1" s="1139"/>
      <c r="D1" s="1140"/>
      <c r="E1" s="1141"/>
      <c r="F1" s="9"/>
      <c r="G1" s="1142" t="s">
        <v>169</v>
      </c>
      <c r="H1" s="1143"/>
      <c r="I1" s="1143"/>
      <c r="J1" s="1143"/>
      <c r="K1" s="1143"/>
      <c r="L1" s="1144"/>
      <c r="M1" s="5"/>
      <c r="N1" s="917"/>
      <c r="O1" s="917"/>
      <c r="P1" s="1145" t="s">
        <v>261</v>
      </c>
      <c r="Q1" s="1145"/>
      <c r="R1" s="1145"/>
      <c r="S1" s="1145"/>
      <c r="T1" s="1145"/>
      <c r="U1" s="1145"/>
      <c r="V1" s="1145"/>
      <c r="W1" s="1145"/>
      <c r="X1" s="7"/>
      <c r="Y1" s="1146" t="s">
        <v>214</v>
      </c>
      <c r="Z1" s="1146"/>
      <c r="AA1" s="1146"/>
      <c r="AB1" s="1146"/>
      <c r="AC1" s="1146"/>
      <c r="AD1" s="1146"/>
      <c r="AE1" s="1146"/>
      <c r="AF1" s="1146"/>
      <c r="AG1" s="1146"/>
      <c r="AH1" s="1146"/>
      <c r="AI1" s="1146"/>
      <c r="AJ1" s="1146"/>
      <c r="AK1" s="1146"/>
      <c r="AL1" s="1146"/>
      <c r="AM1" s="1146"/>
      <c r="AN1" s="1146"/>
      <c r="AO1" s="1146"/>
      <c r="AP1" s="1146"/>
      <c r="AQ1" s="1146"/>
      <c r="AR1" s="1146"/>
      <c r="AS1" s="1146"/>
      <c r="AT1" s="1146"/>
      <c r="AU1" s="1146"/>
      <c r="AV1" s="1146"/>
      <c r="AW1" s="1146"/>
      <c r="AX1" s="1146"/>
      <c r="AY1" s="1146"/>
      <c r="AZ1" s="1146"/>
      <c r="BA1" s="1146"/>
      <c r="BB1" s="1146"/>
      <c r="BC1" s="1146"/>
      <c r="BD1" s="1146"/>
      <c r="BE1" s="1146"/>
      <c r="BF1" s="1146"/>
      <c r="BG1" s="1146"/>
    </row>
    <row r="2" spans="1:64" ht="11.1" customHeight="1">
      <c r="A2" s="4"/>
      <c r="B2" s="4"/>
      <c r="C2" s="4"/>
      <c r="D2" s="227"/>
      <c r="E2" s="227"/>
      <c r="F2" s="4"/>
      <c r="G2" s="4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8"/>
      <c r="W2" s="227"/>
      <c r="X2" s="227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27"/>
      <c r="AO2" s="227"/>
      <c r="AP2" s="227"/>
      <c r="AQ2" s="1"/>
      <c r="AR2" s="4"/>
      <c r="AS2" s="1"/>
      <c r="AT2" s="1"/>
      <c r="AU2" s="1"/>
      <c r="AV2" s="1"/>
      <c r="AW2" s="1"/>
      <c r="AX2" s="1"/>
      <c r="AY2" s="1"/>
      <c r="AZ2" s="4"/>
      <c r="BA2" s="4"/>
      <c r="BB2" s="229"/>
      <c r="BC2" s="1"/>
      <c r="BD2" s="1"/>
      <c r="BE2" s="4">
        <v>1</v>
      </c>
      <c r="BF2" s="1"/>
      <c r="BG2" s="1"/>
      <c r="BH2" s="1"/>
      <c r="BI2" s="1"/>
      <c r="BJ2" s="1"/>
      <c r="BK2" s="4"/>
      <c r="BL2" s="4">
        <v>1</v>
      </c>
    </row>
    <row r="3" spans="1:64" ht="33" customHeight="1" thickBot="1">
      <c r="A3" s="4"/>
      <c r="B3" s="1451" t="s">
        <v>259</v>
      </c>
      <c r="C3" s="1451"/>
      <c r="D3" s="1451"/>
      <c r="E3" s="1451"/>
      <c r="F3" s="1451"/>
      <c r="G3" s="1451"/>
      <c r="H3" s="1451"/>
      <c r="I3" s="1451"/>
      <c r="J3" s="1451"/>
      <c r="K3" s="1451"/>
      <c r="L3" s="1451"/>
      <c r="M3" s="1451"/>
      <c r="N3" s="1451"/>
      <c r="O3" s="1451"/>
      <c r="P3" s="1451"/>
      <c r="Q3" s="1148" t="s">
        <v>270</v>
      </c>
      <c r="R3" s="1148"/>
      <c r="S3" s="1148"/>
      <c r="T3" s="1148"/>
      <c r="U3" s="1148"/>
      <c r="V3" s="1148"/>
      <c r="W3" s="1148"/>
      <c r="X3" s="10"/>
      <c r="Y3" s="434"/>
      <c r="Z3" s="434"/>
      <c r="AA3" s="434"/>
      <c r="AB3" s="434"/>
      <c r="AC3" s="434"/>
      <c r="AD3" s="434"/>
      <c r="AE3" s="434"/>
      <c r="AF3" s="434"/>
      <c r="AG3" s="434"/>
      <c r="AH3" s="434"/>
      <c r="AI3" s="434"/>
      <c r="AJ3" s="434"/>
      <c r="AK3" s="434"/>
      <c r="AL3" s="434"/>
      <c r="AM3" s="434"/>
      <c r="AN3" s="10"/>
      <c r="AO3" s="10"/>
      <c r="AP3" s="10"/>
      <c r="AR3" s="230"/>
      <c r="AZ3" s="230"/>
      <c r="BA3" s="230"/>
      <c r="BB3" s="10"/>
      <c r="BE3" s="4"/>
      <c r="BF3" s="449"/>
      <c r="BG3" s="449"/>
      <c r="BH3" s="449"/>
      <c r="BI3" s="449"/>
      <c r="BJ3" s="449"/>
      <c r="BK3" s="449"/>
      <c r="BL3" s="4"/>
    </row>
    <row r="4" spans="1:64" ht="35.1" customHeight="1">
      <c r="A4" s="4"/>
      <c r="B4" s="1167" t="s">
        <v>73</v>
      </c>
      <c r="C4" s="1168"/>
      <c r="D4" s="1173" t="s">
        <v>195</v>
      </c>
      <c r="E4" s="1174"/>
      <c r="F4" s="231"/>
      <c r="G4" s="1179" t="s">
        <v>212</v>
      </c>
      <c r="H4" s="1094" t="s">
        <v>213</v>
      </c>
      <c r="I4" s="1091" t="s">
        <v>142</v>
      </c>
      <c r="J4" s="1092"/>
      <c r="K4" s="1092"/>
      <c r="L4" s="1093"/>
      <c r="M4" s="1094" t="s">
        <v>39</v>
      </c>
      <c r="N4" s="1122" t="s">
        <v>40</v>
      </c>
      <c r="O4" s="1124" t="s">
        <v>171</v>
      </c>
      <c r="P4" s="1127" t="s">
        <v>95</v>
      </c>
      <c r="Q4" s="1128"/>
      <c r="R4" s="1128"/>
      <c r="S4" s="1128"/>
      <c r="T4" s="1128"/>
      <c r="U4" s="1128"/>
      <c r="V4" s="1129"/>
      <c r="W4" s="1124" t="s">
        <v>215</v>
      </c>
      <c r="X4" s="232"/>
      <c r="Y4" s="1130" t="s">
        <v>216</v>
      </c>
      <c r="Z4" s="1131"/>
      <c r="AA4" s="1131"/>
      <c r="AB4" s="1131"/>
      <c r="AC4" s="1131"/>
      <c r="AD4" s="1131"/>
      <c r="AE4" s="1131"/>
      <c r="AF4" s="1131"/>
      <c r="AG4" s="1131"/>
      <c r="AH4" s="1131"/>
      <c r="AI4" s="1131"/>
      <c r="AJ4" s="1131"/>
      <c r="AK4" s="1131"/>
      <c r="AL4" s="1132"/>
      <c r="AM4" s="11"/>
      <c r="AN4" s="1153" t="s">
        <v>150</v>
      </c>
      <c r="AO4" s="918" t="s">
        <v>172</v>
      </c>
      <c r="AP4" s="919"/>
      <c r="AQ4" s="230"/>
      <c r="AR4" s="1151" t="s">
        <v>26</v>
      </c>
      <c r="AS4" s="1092"/>
      <c r="AT4" s="1092"/>
      <c r="AU4" s="1092"/>
      <c r="AV4" s="1092"/>
      <c r="AW4" s="1092"/>
      <c r="AX4" s="1092"/>
      <c r="AY4" s="1092"/>
      <c r="AZ4" s="1152"/>
      <c r="BA4" s="363"/>
      <c r="BB4" s="1151" t="s">
        <v>65</v>
      </c>
      <c r="BC4" s="1092"/>
      <c r="BD4" s="1152"/>
      <c r="BE4" s="4"/>
      <c r="BF4" s="1452" t="s">
        <v>33</v>
      </c>
      <c r="BG4" s="1453"/>
      <c r="BH4" s="1453"/>
      <c r="BI4" s="1453"/>
      <c r="BJ4" s="1453"/>
      <c r="BK4" s="1454"/>
      <c r="BL4" s="4"/>
    </row>
    <row r="5" spans="1:64" ht="174" customHeight="1">
      <c r="A5" s="4"/>
      <c r="B5" s="1169"/>
      <c r="C5" s="1170"/>
      <c r="D5" s="1175"/>
      <c r="E5" s="1176"/>
      <c r="F5" s="211"/>
      <c r="G5" s="1180"/>
      <c r="H5" s="1182"/>
      <c r="I5" s="1119" t="s">
        <v>135</v>
      </c>
      <c r="J5" s="1184"/>
      <c r="K5" s="1119" t="s">
        <v>136</v>
      </c>
      <c r="L5" s="1184"/>
      <c r="M5" s="1095"/>
      <c r="N5" s="1123"/>
      <c r="O5" s="1125"/>
      <c r="P5" s="13" t="s">
        <v>125</v>
      </c>
      <c r="Q5" s="14" t="s">
        <v>173</v>
      </c>
      <c r="R5" s="15" t="s">
        <v>41</v>
      </c>
      <c r="S5" s="1111" t="s">
        <v>150</v>
      </c>
      <c r="T5" s="233" t="s">
        <v>66</v>
      </c>
      <c r="U5" s="234" t="s">
        <v>127</v>
      </c>
      <c r="V5" s="235" t="s">
        <v>128</v>
      </c>
      <c r="W5" s="1125"/>
      <c r="X5" s="232"/>
      <c r="Y5" s="1113" t="s">
        <v>200</v>
      </c>
      <c r="Z5" s="1114"/>
      <c r="AA5" s="1115" t="s">
        <v>82</v>
      </c>
      <c r="AB5" s="1116"/>
      <c r="AC5" s="1116"/>
      <c r="AD5" s="1114"/>
      <c r="AE5" s="1115" t="s">
        <v>134</v>
      </c>
      <c r="AF5" s="1117"/>
      <c r="AG5" s="1117"/>
      <c r="AH5" s="1117"/>
      <c r="AI5" s="1118"/>
      <c r="AJ5" s="1119" t="s">
        <v>67</v>
      </c>
      <c r="AK5" s="1120"/>
      <c r="AL5" s="1121"/>
      <c r="AM5" s="11"/>
      <c r="AN5" s="1154"/>
      <c r="AO5" s="1157" t="s">
        <v>37</v>
      </c>
      <c r="AP5" s="1159" t="s">
        <v>38</v>
      </c>
      <c r="AQ5" s="230"/>
      <c r="AR5" s="1428" t="s">
        <v>130</v>
      </c>
      <c r="AS5" s="1119" t="s">
        <v>131</v>
      </c>
      <c r="AT5" s="1120"/>
      <c r="AU5" s="1184"/>
      <c r="AV5" s="1163" t="s">
        <v>159</v>
      </c>
      <c r="AW5" s="1163"/>
      <c r="AX5" s="1163"/>
      <c r="AY5" s="1163"/>
      <c r="AZ5" s="1164"/>
      <c r="BA5" s="1165" t="s">
        <v>160</v>
      </c>
      <c r="BB5" s="446" t="s">
        <v>66</v>
      </c>
      <c r="BC5" s="234" t="s">
        <v>127</v>
      </c>
      <c r="BD5" s="235" t="s">
        <v>128</v>
      </c>
      <c r="BE5" s="4"/>
      <c r="BF5" s="377" t="s">
        <v>34</v>
      </c>
      <c r="BG5" s="378" t="s">
        <v>35</v>
      </c>
      <c r="BH5" s="379" t="s">
        <v>36</v>
      </c>
      <c r="BI5" s="380" t="s">
        <v>34</v>
      </c>
      <c r="BJ5" s="378" t="s">
        <v>35</v>
      </c>
      <c r="BK5" s="381" t="s">
        <v>36</v>
      </c>
      <c r="BL5" s="4"/>
    </row>
    <row r="6" spans="1:64" ht="35.1" customHeight="1" thickBot="1">
      <c r="A6" s="4"/>
      <c r="B6" s="1169"/>
      <c r="C6" s="1170"/>
      <c r="D6" s="1175"/>
      <c r="E6" s="1176"/>
      <c r="F6" s="211"/>
      <c r="G6" s="1181"/>
      <c r="H6" s="1183"/>
      <c r="I6" s="388" t="s">
        <v>145</v>
      </c>
      <c r="J6" s="389" t="s">
        <v>97</v>
      </c>
      <c r="K6" s="388" t="s">
        <v>145</v>
      </c>
      <c r="L6" s="389" t="s">
        <v>97</v>
      </c>
      <c r="M6" s="17" t="s">
        <v>164</v>
      </c>
      <c r="N6" s="17" t="s">
        <v>164</v>
      </c>
      <c r="O6" s="1126"/>
      <c r="P6" s="1133" t="s">
        <v>42</v>
      </c>
      <c r="Q6" s="1134"/>
      <c r="R6" s="1134"/>
      <c r="S6" s="1112"/>
      <c r="T6" s="1135" t="s">
        <v>64</v>
      </c>
      <c r="U6" s="1136"/>
      <c r="V6" s="1137"/>
      <c r="W6" s="1126"/>
      <c r="X6" s="232"/>
      <c r="Y6" s="18" t="s">
        <v>203</v>
      </c>
      <c r="Z6" s="19" t="s">
        <v>204</v>
      </c>
      <c r="AA6" s="20" t="s">
        <v>205</v>
      </c>
      <c r="AB6" s="21" t="s">
        <v>85</v>
      </c>
      <c r="AC6" s="21" t="s">
        <v>86</v>
      </c>
      <c r="AD6" s="19" t="s">
        <v>87</v>
      </c>
      <c r="AE6" s="20" t="s">
        <v>88</v>
      </c>
      <c r="AF6" s="21" t="s">
        <v>217</v>
      </c>
      <c r="AG6" s="21" t="s">
        <v>218</v>
      </c>
      <c r="AH6" s="21" t="s">
        <v>219</v>
      </c>
      <c r="AI6" s="19" t="s">
        <v>220</v>
      </c>
      <c r="AJ6" s="20" t="s">
        <v>89</v>
      </c>
      <c r="AK6" s="21" t="s">
        <v>90</v>
      </c>
      <c r="AL6" s="22" t="s">
        <v>91</v>
      </c>
      <c r="AM6" s="11"/>
      <c r="AN6" s="1155"/>
      <c r="AO6" s="1158"/>
      <c r="AP6" s="1160"/>
      <c r="AQ6" s="230"/>
      <c r="AR6" s="1162"/>
      <c r="AS6" s="236" t="s">
        <v>92</v>
      </c>
      <c r="AT6" s="24" t="s">
        <v>93</v>
      </c>
      <c r="AU6" s="25" t="s">
        <v>98</v>
      </c>
      <c r="AV6" s="26" t="s">
        <v>99</v>
      </c>
      <c r="AW6" s="24" t="s">
        <v>100</v>
      </c>
      <c r="AX6" s="24" t="s">
        <v>101</v>
      </c>
      <c r="AY6" s="24" t="s">
        <v>102</v>
      </c>
      <c r="AZ6" s="27" t="s">
        <v>103</v>
      </c>
      <c r="BA6" s="1166"/>
      <c r="BB6" s="1133" t="s">
        <v>187</v>
      </c>
      <c r="BC6" s="1134"/>
      <c r="BD6" s="1156"/>
      <c r="BE6" s="4"/>
      <c r="BF6" s="1429" t="s">
        <v>174</v>
      </c>
      <c r="BG6" s="1430"/>
      <c r="BH6" s="1431"/>
      <c r="BI6" s="1432" t="s">
        <v>175</v>
      </c>
      <c r="BJ6" s="1430"/>
      <c r="BK6" s="1433"/>
      <c r="BL6" s="4"/>
    </row>
    <row r="7" spans="1:64" s="257" customFormat="1" ht="17.100000000000001" customHeight="1">
      <c r="A7" s="237"/>
      <c r="B7" s="1422" t="s">
        <v>165</v>
      </c>
      <c r="C7" s="1423"/>
      <c r="D7" s="238" t="s">
        <v>198</v>
      </c>
      <c r="E7" s="122">
        <v>2</v>
      </c>
      <c r="F7" s="216"/>
      <c r="G7" s="239" t="s">
        <v>197</v>
      </c>
      <c r="H7" s="240">
        <f t="shared" ref="H7:H13" si="0">SUM(I7:L7)</f>
        <v>2</v>
      </c>
      <c r="I7" s="241" t="s">
        <v>244</v>
      </c>
      <c r="J7" s="242">
        <v>2</v>
      </c>
      <c r="K7" s="241">
        <v>0</v>
      </c>
      <c r="L7" s="242">
        <v>0</v>
      </c>
      <c r="M7" s="240">
        <f t="shared" ref="M7:M21" si="1">H7*15*1</f>
        <v>30</v>
      </c>
      <c r="N7" s="243">
        <f t="shared" ref="N7:N46" si="2">M7*45/60</f>
        <v>22.5</v>
      </c>
      <c r="O7" s="244" t="s">
        <v>199</v>
      </c>
      <c r="P7" s="40" t="s">
        <v>104</v>
      </c>
      <c r="Q7" s="933"/>
      <c r="R7" s="935" t="s">
        <v>161</v>
      </c>
      <c r="S7" s="245" t="s">
        <v>196</v>
      </c>
      <c r="T7" s="36" t="str">
        <f>IF($W7="○",N7,"")</f>
        <v/>
      </c>
      <c r="U7" s="246"/>
      <c r="V7" s="247"/>
      <c r="W7" s="422" t="str">
        <f>IF($AO7&gt;=60,"○","")</f>
        <v/>
      </c>
      <c r="X7" s="248"/>
      <c r="Y7" s="40"/>
      <c r="Z7" s="935"/>
      <c r="AA7" s="41"/>
      <c r="AB7" s="933"/>
      <c r="AC7" s="933"/>
      <c r="AD7" s="935"/>
      <c r="AE7" s="41" t="s">
        <v>104</v>
      </c>
      <c r="AF7" s="933"/>
      <c r="AG7" s="933"/>
      <c r="AH7" s="933" t="s">
        <v>162</v>
      </c>
      <c r="AI7" s="935"/>
      <c r="AJ7" s="41"/>
      <c r="AK7" s="933"/>
      <c r="AL7" s="42"/>
      <c r="AM7" s="39"/>
      <c r="AN7" s="249" t="s">
        <v>196</v>
      </c>
      <c r="AO7" s="402"/>
      <c r="AP7" s="442">
        <f t="shared" ref="AP7:AP46" si="3">M7</f>
        <v>30</v>
      </c>
      <c r="AQ7" s="230"/>
      <c r="AR7" s="250" t="str">
        <f>IF(ISNUMBER($AO7),IF(AND($AO7&gt;=60,$AO7&lt;=100),"●",""),"")</f>
        <v/>
      </c>
      <c r="AS7" s="251"/>
      <c r="AT7" s="246"/>
      <c r="AU7" s="252"/>
      <c r="AV7" s="253"/>
      <c r="AW7" s="246"/>
      <c r="AX7" s="246"/>
      <c r="AY7" s="246"/>
      <c r="AZ7" s="254"/>
      <c r="BA7" s="369" t="str">
        <f t="shared" ref="BA7:BA46" si="4">IF(ISNUMBER($AO7),IF(AND($AO7&gt;=60,$AO7&lt;=100),$H7,""),"")</f>
        <v/>
      </c>
      <c r="BB7" s="255" t="str">
        <f t="shared" ref="BB7:BB13" si="5">IF(ISNUMBER($AO7),IF(AND($AO7&gt;=60,$AO7&lt;=100),$AP7*45/60,""),"")</f>
        <v/>
      </c>
      <c r="BC7" s="246"/>
      <c r="BD7" s="247"/>
      <c r="BE7" s="237"/>
      <c r="BF7" s="256" t="str">
        <f>IF(ISNUMBER($AO7),IF(AND($AO7&gt;=60,$AO7&lt;=100),$H7,""),"")</f>
        <v/>
      </c>
      <c r="BG7" s="367"/>
      <c r="BH7" s="390"/>
      <c r="BI7" s="391"/>
      <c r="BJ7" s="367"/>
      <c r="BK7" s="368"/>
      <c r="BL7" s="237"/>
    </row>
    <row r="8" spans="1:64" s="257" customFormat="1" ht="17.100000000000001" customHeight="1">
      <c r="A8" s="237"/>
      <c r="B8" s="1424"/>
      <c r="C8" s="1425"/>
      <c r="D8" s="258" t="s">
        <v>62</v>
      </c>
      <c r="E8" s="1426" t="s">
        <v>185</v>
      </c>
      <c r="F8" s="216"/>
      <c r="G8" s="259" t="s">
        <v>13</v>
      </c>
      <c r="H8" s="260">
        <f t="shared" si="0"/>
        <v>2</v>
      </c>
      <c r="I8" s="63">
        <v>0</v>
      </c>
      <c r="J8" s="62">
        <v>0</v>
      </c>
      <c r="K8" s="63">
        <v>2</v>
      </c>
      <c r="L8" s="62">
        <v>0</v>
      </c>
      <c r="M8" s="260">
        <f t="shared" si="1"/>
        <v>30</v>
      </c>
      <c r="N8" s="261">
        <f t="shared" si="2"/>
        <v>22.5</v>
      </c>
      <c r="O8" s="262" t="s">
        <v>199</v>
      </c>
      <c r="P8" s="61" t="s">
        <v>104</v>
      </c>
      <c r="Q8" s="64"/>
      <c r="R8" s="263" t="s">
        <v>161</v>
      </c>
      <c r="S8" s="264" t="s">
        <v>196</v>
      </c>
      <c r="T8" s="58" t="str">
        <f t="shared" ref="T8:T15" si="6">IF($W8="○",N8,"")</f>
        <v/>
      </c>
      <c r="U8" s="82"/>
      <c r="V8" s="265"/>
      <c r="W8" s="423" t="str">
        <f t="shared" ref="W8:W46" si="7">IF($AO8&gt;=60,"○","")</f>
        <v/>
      </c>
      <c r="X8" s="248"/>
      <c r="Y8" s="61"/>
      <c r="Z8" s="62"/>
      <c r="AA8" s="63"/>
      <c r="AB8" s="64"/>
      <c r="AC8" s="64"/>
      <c r="AD8" s="62"/>
      <c r="AE8" s="63"/>
      <c r="AF8" s="64"/>
      <c r="AG8" s="64"/>
      <c r="AH8" s="64" t="s">
        <v>162</v>
      </c>
      <c r="AI8" s="62"/>
      <c r="AJ8" s="63"/>
      <c r="AK8" s="64"/>
      <c r="AL8" s="65"/>
      <c r="AM8" s="39"/>
      <c r="AN8" s="266" t="s">
        <v>196</v>
      </c>
      <c r="AO8" s="403"/>
      <c r="AP8" s="411">
        <f t="shared" si="3"/>
        <v>30</v>
      </c>
      <c r="AQ8" s="230"/>
      <c r="AR8" s="158" t="str">
        <f>IF(ISNUMBER($AO8),IF(AND($AO8&gt;=60,$AO8&lt;=100),"●",""),"")</f>
        <v/>
      </c>
      <c r="AS8" s="267"/>
      <c r="AT8" s="82"/>
      <c r="AU8" s="70"/>
      <c r="AV8" s="81"/>
      <c r="AW8" s="82"/>
      <c r="AX8" s="82"/>
      <c r="AY8" s="82"/>
      <c r="AZ8" s="83"/>
      <c r="BA8" s="370" t="str">
        <f t="shared" si="4"/>
        <v/>
      </c>
      <c r="BB8" s="268" t="str">
        <f t="shared" si="5"/>
        <v/>
      </c>
      <c r="BC8" s="82"/>
      <c r="BD8" s="265"/>
      <c r="BE8" s="237"/>
      <c r="BF8" s="84"/>
      <c r="BG8" s="392"/>
      <c r="BH8" s="165"/>
      <c r="BI8" s="164" t="str">
        <f t="shared" ref="BI8:BI13" si="8">IF(ISNUMBER($AO8),IF(AND($AO8&gt;=60,$AO8&lt;=100),$H8,""),"")</f>
        <v/>
      </c>
      <c r="BJ8" s="131"/>
      <c r="BK8" s="193"/>
      <c r="BL8" s="237"/>
    </row>
    <row r="9" spans="1:64" s="257" customFormat="1" ht="17.100000000000001" customHeight="1">
      <c r="A9" s="237"/>
      <c r="B9" s="1424"/>
      <c r="C9" s="1425"/>
      <c r="D9" s="258" t="s">
        <v>62</v>
      </c>
      <c r="E9" s="1427"/>
      <c r="F9" s="216"/>
      <c r="G9" s="259" t="s">
        <v>50</v>
      </c>
      <c r="H9" s="260">
        <f t="shared" si="0"/>
        <v>2</v>
      </c>
      <c r="I9" s="63">
        <v>0</v>
      </c>
      <c r="J9" s="62">
        <v>0</v>
      </c>
      <c r="K9" s="63">
        <v>2</v>
      </c>
      <c r="L9" s="62">
        <v>0</v>
      </c>
      <c r="M9" s="260">
        <f t="shared" si="1"/>
        <v>30</v>
      </c>
      <c r="N9" s="261">
        <f t="shared" si="2"/>
        <v>22.5</v>
      </c>
      <c r="O9" s="262" t="s">
        <v>199</v>
      </c>
      <c r="P9" s="61"/>
      <c r="Q9" s="64"/>
      <c r="R9" s="263" t="s">
        <v>161</v>
      </c>
      <c r="S9" s="264"/>
      <c r="T9" s="58" t="str">
        <f t="shared" si="6"/>
        <v/>
      </c>
      <c r="U9" s="82"/>
      <c r="V9" s="265"/>
      <c r="W9" s="423" t="str">
        <f t="shared" si="7"/>
        <v/>
      </c>
      <c r="X9" s="248"/>
      <c r="Y9" s="61"/>
      <c r="Z9" s="62"/>
      <c r="AA9" s="63"/>
      <c r="AB9" s="64"/>
      <c r="AC9" s="64"/>
      <c r="AD9" s="62"/>
      <c r="AE9" s="63"/>
      <c r="AF9" s="64" t="s">
        <v>1</v>
      </c>
      <c r="AG9" s="64"/>
      <c r="AH9" s="64"/>
      <c r="AI9" s="62"/>
      <c r="AJ9" s="63"/>
      <c r="AK9" s="64"/>
      <c r="AL9" s="65"/>
      <c r="AM9" s="39"/>
      <c r="AN9" s="266"/>
      <c r="AO9" s="403"/>
      <c r="AP9" s="411">
        <f t="shared" si="3"/>
        <v>30</v>
      </c>
      <c r="AQ9" s="230"/>
      <c r="AR9" s="80"/>
      <c r="AS9" s="267"/>
      <c r="AT9" s="82"/>
      <c r="AU9" s="70"/>
      <c r="AV9" s="81"/>
      <c r="AW9" s="82"/>
      <c r="AX9" s="82"/>
      <c r="AY9" s="82"/>
      <c r="AZ9" s="83"/>
      <c r="BA9" s="370" t="str">
        <f t="shared" si="4"/>
        <v/>
      </c>
      <c r="BB9" s="268" t="str">
        <f t="shared" si="5"/>
        <v/>
      </c>
      <c r="BC9" s="82"/>
      <c r="BD9" s="265"/>
      <c r="BE9" s="237"/>
      <c r="BF9" s="84"/>
      <c r="BG9" s="392"/>
      <c r="BH9" s="165"/>
      <c r="BI9" s="164" t="str">
        <f t="shared" si="8"/>
        <v/>
      </c>
      <c r="BJ9" s="131"/>
      <c r="BK9" s="193"/>
      <c r="BL9" s="237"/>
    </row>
    <row r="10" spans="1:64" s="257" customFormat="1" ht="17.100000000000001" customHeight="1">
      <c r="A10" s="237"/>
      <c r="B10" s="1424"/>
      <c r="C10" s="1425"/>
      <c r="D10" s="258" t="s">
        <v>62</v>
      </c>
      <c r="E10" s="1427"/>
      <c r="F10" s="216"/>
      <c r="G10" s="259" t="s">
        <v>63</v>
      </c>
      <c r="H10" s="260">
        <f t="shared" si="0"/>
        <v>2</v>
      </c>
      <c r="I10" s="63">
        <v>0</v>
      </c>
      <c r="J10" s="62">
        <v>2</v>
      </c>
      <c r="K10" s="63">
        <v>0</v>
      </c>
      <c r="L10" s="62">
        <v>0</v>
      </c>
      <c r="M10" s="260">
        <f t="shared" si="1"/>
        <v>30</v>
      </c>
      <c r="N10" s="261">
        <f t="shared" si="2"/>
        <v>22.5</v>
      </c>
      <c r="O10" s="262" t="s">
        <v>199</v>
      </c>
      <c r="P10" s="61" t="s">
        <v>104</v>
      </c>
      <c r="Q10" s="64"/>
      <c r="R10" s="263" t="s">
        <v>161</v>
      </c>
      <c r="S10" s="264" t="s">
        <v>196</v>
      </c>
      <c r="T10" s="269" t="str">
        <f t="shared" si="6"/>
        <v/>
      </c>
      <c r="U10" s="82"/>
      <c r="V10" s="265"/>
      <c r="W10" s="423" t="str">
        <f t="shared" si="7"/>
        <v/>
      </c>
      <c r="X10" s="270"/>
      <c r="Y10" s="61"/>
      <c r="Z10" s="62"/>
      <c r="AA10" s="63"/>
      <c r="AB10" s="64"/>
      <c r="AC10" s="64"/>
      <c r="AD10" s="62"/>
      <c r="AE10" s="63" t="s">
        <v>0</v>
      </c>
      <c r="AF10" s="64"/>
      <c r="AG10" s="64"/>
      <c r="AH10" s="64"/>
      <c r="AI10" s="62"/>
      <c r="AJ10" s="63" t="s">
        <v>1</v>
      </c>
      <c r="AK10" s="64"/>
      <c r="AL10" s="65"/>
      <c r="AM10" s="39"/>
      <c r="AN10" s="266" t="s">
        <v>196</v>
      </c>
      <c r="AO10" s="403"/>
      <c r="AP10" s="411">
        <f t="shared" si="3"/>
        <v>30</v>
      </c>
      <c r="AQ10" s="230"/>
      <c r="AR10" s="158" t="str">
        <f>IF(ISNUMBER($AO10),IF(AND($AO10&gt;=60,$AO10&lt;=100),"●",""),"")</f>
        <v/>
      </c>
      <c r="AS10" s="68"/>
      <c r="AT10" s="82"/>
      <c r="AU10" s="70"/>
      <c r="AV10" s="81"/>
      <c r="AW10" s="82"/>
      <c r="AX10" s="82"/>
      <c r="AY10" s="82"/>
      <c r="AZ10" s="83"/>
      <c r="BA10" s="370" t="str">
        <f t="shared" si="4"/>
        <v/>
      </c>
      <c r="BB10" s="271" t="str">
        <f t="shared" si="5"/>
        <v/>
      </c>
      <c r="BC10" s="82"/>
      <c r="BD10" s="265"/>
      <c r="BE10" s="237"/>
      <c r="BF10" s="84"/>
      <c r="BG10" s="131"/>
      <c r="BH10" s="165"/>
      <c r="BI10" s="164" t="str">
        <f t="shared" si="8"/>
        <v/>
      </c>
      <c r="BJ10" s="131"/>
      <c r="BK10" s="193"/>
      <c r="BL10" s="237"/>
    </row>
    <row r="11" spans="1:64" s="257" customFormat="1" ht="17.100000000000001" customHeight="1">
      <c r="A11" s="237"/>
      <c r="B11" s="1424"/>
      <c r="C11" s="1425"/>
      <c r="D11" s="258" t="s">
        <v>62</v>
      </c>
      <c r="E11" s="1427"/>
      <c r="F11" s="216"/>
      <c r="G11" s="259" t="s">
        <v>149</v>
      </c>
      <c r="H11" s="240">
        <f t="shared" si="0"/>
        <v>2</v>
      </c>
      <c r="I11" s="63">
        <v>2</v>
      </c>
      <c r="J11" s="62">
        <v>0</v>
      </c>
      <c r="K11" s="63">
        <v>0</v>
      </c>
      <c r="L11" s="62">
        <v>0</v>
      </c>
      <c r="M11" s="260">
        <f t="shared" si="1"/>
        <v>30</v>
      </c>
      <c r="N11" s="261">
        <f t="shared" si="2"/>
        <v>22.5</v>
      </c>
      <c r="O11" s="262" t="s">
        <v>199</v>
      </c>
      <c r="P11" s="61" t="s">
        <v>104</v>
      </c>
      <c r="Q11" s="64"/>
      <c r="R11" s="62"/>
      <c r="S11" s="272" t="s">
        <v>196</v>
      </c>
      <c r="T11" s="269" t="str">
        <f t="shared" si="6"/>
        <v/>
      </c>
      <c r="U11" s="82"/>
      <c r="V11" s="265"/>
      <c r="W11" s="424" t="str">
        <f t="shared" si="7"/>
        <v/>
      </c>
      <c r="X11" s="248"/>
      <c r="Y11" s="61"/>
      <c r="Z11" s="62"/>
      <c r="AA11" s="63"/>
      <c r="AB11" s="64"/>
      <c r="AC11" s="64"/>
      <c r="AD11" s="62"/>
      <c r="AE11" s="63" t="s">
        <v>0</v>
      </c>
      <c r="AF11" s="64"/>
      <c r="AG11" s="64"/>
      <c r="AH11" s="64"/>
      <c r="AI11" s="62"/>
      <c r="AJ11" s="63"/>
      <c r="AK11" s="64"/>
      <c r="AL11" s="65"/>
      <c r="AM11" s="39"/>
      <c r="AN11" s="273" t="s">
        <v>196</v>
      </c>
      <c r="AO11" s="404"/>
      <c r="AP11" s="411">
        <f t="shared" si="3"/>
        <v>30</v>
      </c>
      <c r="AQ11" s="230"/>
      <c r="AR11" s="158" t="str">
        <f>IF(ISNUMBER($AO11),IF(AND($AO11&gt;=60,$AO11&lt;=100),"●",""),"")</f>
        <v/>
      </c>
      <c r="AS11" s="68"/>
      <c r="AT11" s="82"/>
      <c r="AU11" s="70"/>
      <c r="AV11" s="81"/>
      <c r="AW11" s="82"/>
      <c r="AX11" s="82"/>
      <c r="AY11" s="82"/>
      <c r="AZ11" s="83"/>
      <c r="BA11" s="370" t="str">
        <f t="shared" si="4"/>
        <v/>
      </c>
      <c r="BB11" s="271" t="str">
        <f t="shared" si="5"/>
        <v/>
      </c>
      <c r="BC11" s="82"/>
      <c r="BD11" s="265"/>
      <c r="BE11" s="237"/>
      <c r="BF11" s="84"/>
      <c r="BG11" s="131"/>
      <c r="BH11" s="165"/>
      <c r="BI11" s="164" t="str">
        <f t="shared" si="8"/>
        <v/>
      </c>
      <c r="BJ11" s="131"/>
      <c r="BK11" s="193"/>
      <c r="BL11" s="237"/>
    </row>
    <row r="12" spans="1:64" s="257" customFormat="1" ht="17.100000000000001" customHeight="1">
      <c r="A12" s="237"/>
      <c r="B12" s="1424"/>
      <c r="C12" s="1425"/>
      <c r="D12" s="258" t="s">
        <v>62</v>
      </c>
      <c r="E12" s="1427"/>
      <c r="F12" s="216"/>
      <c r="G12" s="259" t="s">
        <v>206</v>
      </c>
      <c r="H12" s="260">
        <f t="shared" si="0"/>
        <v>2</v>
      </c>
      <c r="I12" s="63">
        <v>2</v>
      </c>
      <c r="J12" s="62" t="s">
        <v>256</v>
      </c>
      <c r="K12" s="63">
        <v>0</v>
      </c>
      <c r="L12" s="62">
        <v>0</v>
      </c>
      <c r="M12" s="260">
        <f t="shared" si="1"/>
        <v>30</v>
      </c>
      <c r="N12" s="261">
        <f t="shared" si="2"/>
        <v>22.5</v>
      </c>
      <c r="O12" s="262" t="s">
        <v>199</v>
      </c>
      <c r="P12" s="61"/>
      <c r="Q12" s="64"/>
      <c r="R12" s="263" t="s">
        <v>7</v>
      </c>
      <c r="S12" s="264"/>
      <c r="T12" s="269" t="str">
        <f t="shared" si="6"/>
        <v/>
      </c>
      <c r="U12" s="82"/>
      <c r="V12" s="265"/>
      <c r="W12" s="423" t="str">
        <f t="shared" si="7"/>
        <v/>
      </c>
      <c r="X12" s="270"/>
      <c r="Y12" s="61"/>
      <c r="Z12" s="62"/>
      <c r="AA12" s="63"/>
      <c r="AB12" s="64"/>
      <c r="AC12" s="64"/>
      <c r="AD12" s="62"/>
      <c r="AE12" s="63" t="s">
        <v>1</v>
      </c>
      <c r="AF12" s="64"/>
      <c r="AG12" s="64"/>
      <c r="AH12" s="64"/>
      <c r="AI12" s="62"/>
      <c r="AJ12" s="63"/>
      <c r="AK12" s="64"/>
      <c r="AL12" s="65"/>
      <c r="AM12" s="39"/>
      <c r="AN12" s="266"/>
      <c r="AO12" s="403"/>
      <c r="AP12" s="411">
        <f t="shared" si="3"/>
        <v>30</v>
      </c>
      <c r="AQ12" s="230"/>
      <c r="AR12" s="80"/>
      <c r="AS12" s="68"/>
      <c r="AT12" s="82"/>
      <c r="AU12" s="70"/>
      <c r="AV12" s="81"/>
      <c r="AW12" s="82"/>
      <c r="AX12" s="82"/>
      <c r="AY12" s="82"/>
      <c r="AZ12" s="83"/>
      <c r="BA12" s="370" t="str">
        <f t="shared" si="4"/>
        <v/>
      </c>
      <c r="BB12" s="271" t="str">
        <f t="shared" si="5"/>
        <v/>
      </c>
      <c r="BC12" s="82"/>
      <c r="BD12" s="265"/>
      <c r="BE12" s="237"/>
      <c r="BF12" s="84"/>
      <c r="BG12" s="131"/>
      <c r="BH12" s="165"/>
      <c r="BI12" s="164" t="str">
        <f t="shared" si="8"/>
        <v/>
      </c>
      <c r="BJ12" s="131"/>
      <c r="BK12" s="193"/>
      <c r="BL12" s="237"/>
    </row>
    <row r="13" spans="1:64" s="257" customFormat="1" ht="17.100000000000001" customHeight="1">
      <c r="A13" s="237"/>
      <c r="B13" s="1424"/>
      <c r="C13" s="1425"/>
      <c r="D13" s="274" t="s">
        <v>62</v>
      </c>
      <c r="E13" s="1427"/>
      <c r="F13" s="216"/>
      <c r="G13" s="275" t="s">
        <v>190</v>
      </c>
      <c r="H13" s="276">
        <f t="shared" si="0"/>
        <v>2</v>
      </c>
      <c r="I13" s="99">
        <v>2</v>
      </c>
      <c r="J13" s="98">
        <v>0</v>
      </c>
      <c r="K13" s="99">
        <v>0</v>
      </c>
      <c r="L13" s="98">
        <v>0</v>
      </c>
      <c r="M13" s="276">
        <f t="shared" si="1"/>
        <v>30</v>
      </c>
      <c r="N13" s="277">
        <f t="shared" si="2"/>
        <v>22.5</v>
      </c>
      <c r="O13" s="278" t="s">
        <v>199</v>
      </c>
      <c r="P13" s="97"/>
      <c r="Q13" s="100"/>
      <c r="R13" s="279" t="s">
        <v>161</v>
      </c>
      <c r="S13" s="280"/>
      <c r="T13" s="94" t="str">
        <f t="shared" si="6"/>
        <v/>
      </c>
      <c r="U13" s="105"/>
      <c r="V13" s="281"/>
      <c r="W13" s="425" t="str">
        <f t="shared" si="7"/>
        <v/>
      </c>
      <c r="X13" s="248"/>
      <c r="Y13" s="97"/>
      <c r="Z13" s="98"/>
      <c r="AA13" s="99"/>
      <c r="AB13" s="100"/>
      <c r="AC13" s="100"/>
      <c r="AD13" s="98"/>
      <c r="AE13" s="99"/>
      <c r="AF13" s="100"/>
      <c r="AG13" s="100"/>
      <c r="AH13" s="100"/>
      <c r="AI13" s="98" t="s">
        <v>1</v>
      </c>
      <c r="AJ13" s="99"/>
      <c r="AK13" s="100"/>
      <c r="AL13" s="101"/>
      <c r="AM13" s="39"/>
      <c r="AN13" s="282"/>
      <c r="AO13" s="405"/>
      <c r="AP13" s="414">
        <f t="shared" si="3"/>
        <v>30</v>
      </c>
      <c r="AQ13" s="230"/>
      <c r="AR13" s="456"/>
      <c r="AS13" s="152"/>
      <c r="AT13" s="105"/>
      <c r="AU13" s="106"/>
      <c r="AV13" s="107"/>
      <c r="AW13" s="105"/>
      <c r="AX13" s="105"/>
      <c r="AY13" s="105"/>
      <c r="AZ13" s="108"/>
      <c r="BA13" s="371" t="str">
        <f t="shared" si="4"/>
        <v/>
      </c>
      <c r="BB13" s="283" t="str">
        <f t="shared" si="5"/>
        <v/>
      </c>
      <c r="BC13" s="105"/>
      <c r="BD13" s="281"/>
      <c r="BE13" s="237"/>
      <c r="BF13" s="90"/>
      <c r="BG13" s="145"/>
      <c r="BH13" s="185"/>
      <c r="BI13" s="284" t="str">
        <f t="shared" si="8"/>
        <v/>
      </c>
      <c r="BJ13" s="145"/>
      <c r="BK13" s="329"/>
      <c r="BL13" s="237"/>
    </row>
    <row r="14" spans="1:64" s="257" customFormat="1" ht="17.100000000000001" customHeight="1">
      <c r="A14" s="237"/>
      <c r="B14" s="1434" t="s">
        <v>96</v>
      </c>
      <c r="C14" s="1437" t="s">
        <v>191</v>
      </c>
      <c r="D14" s="238" t="s">
        <v>198</v>
      </c>
      <c r="E14" s="1439">
        <v>4</v>
      </c>
      <c r="F14" s="216"/>
      <c r="G14" s="239" t="s">
        <v>8</v>
      </c>
      <c r="H14" s="240">
        <f t="shared" ref="H14:H46" si="9">SUM(I14:L14)</f>
        <v>2</v>
      </c>
      <c r="I14" s="241">
        <v>0</v>
      </c>
      <c r="J14" s="242">
        <v>0</v>
      </c>
      <c r="K14" s="241">
        <v>2</v>
      </c>
      <c r="L14" s="242">
        <v>0</v>
      </c>
      <c r="M14" s="240">
        <f t="shared" si="1"/>
        <v>30</v>
      </c>
      <c r="N14" s="243">
        <f t="shared" si="2"/>
        <v>22.5</v>
      </c>
      <c r="O14" s="244" t="s">
        <v>199</v>
      </c>
      <c r="P14" s="285" t="s">
        <v>104</v>
      </c>
      <c r="Q14" s="940" t="s">
        <v>124</v>
      </c>
      <c r="R14" s="242" t="s">
        <v>161</v>
      </c>
      <c r="S14" s="286" t="s">
        <v>24</v>
      </c>
      <c r="T14" s="48"/>
      <c r="U14" s="287" t="str">
        <f>IF($W14="○",N14,"")</f>
        <v/>
      </c>
      <c r="V14" s="288"/>
      <c r="W14" s="942" t="str">
        <f t="shared" si="7"/>
        <v/>
      </c>
      <c r="X14" s="248"/>
      <c r="Y14" s="938"/>
      <c r="Z14" s="941"/>
      <c r="AA14" s="121"/>
      <c r="AB14" s="940"/>
      <c r="AC14" s="940"/>
      <c r="AD14" s="941"/>
      <c r="AE14" s="121"/>
      <c r="AF14" s="940"/>
      <c r="AG14" s="940"/>
      <c r="AH14" s="940"/>
      <c r="AI14" s="941"/>
      <c r="AJ14" s="121" t="s">
        <v>0</v>
      </c>
      <c r="AK14" s="940"/>
      <c r="AL14" s="122"/>
      <c r="AM14" s="39"/>
      <c r="AN14" s="289" t="s">
        <v>24</v>
      </c>
      <c r="AO14" s="404"/>
      <c r="AP14" s="443">
        <f t="shared" si="3"/>
        <v>30</v>
      </c>
      <c r="AQ14" s="230"/>
      <c r="AR14" s="173" t="str">
        <f>IF(ISNUMBER($AO14),IF(AND($AO14&gt;=60,$AO14&lt;=100),"●",""),"")</f>
        <v/>
      </c>
      <c r="AS14" s="45"/>
      <c r="AT14" s="46"/>
      <c r="AU14" s="47"/>
      <c r="AV14" s="48"/>
      <c r="AW14" s="46"/>
      <c r="AX14" s="46"/>
      <c r="AY14" s="46"/>
      <c r="AZ14" s="290" t="str">
        <f>IF(ISNUMBER($AO14),IF(AND($AO14&gt;=60,$AO14&lt;=100),"●",""),"")</f>
        <v/>
      </c>
      <c r="BA14" s="372" t="str">
        <f t="shared" si="4"/>
        <v/>
      </c>
      <c r="BB14" s="159"/>
      <c r="BC14" s="287" t="str">
        <f>IF(ISNUMBER($AO14),IF(AND($AO14&gt;=60,$AO14&lt;=100),$AP14*45/60,""),"")</f>
        <v/>
      </c>
      <c r="BD14" s="288"/>
      <c r="BE14" s="237"/>
      <c r="BF14" s="115"/>
      <c r="BG14" s="116" t="str">
        <f>IF(ISNUMBER($AO14),IF(AND($AO14&gt;=60,$AO14&lt;=100),$H14,""),"")</f>
        <v/>
      </c>
      <c r="BH14" s="393"/>
      <c r="BI14" s="194"/>
      <c r="BJ14" s="116"/>
      <c r="BK14" s="290"/>
      <c r="BL14" s="237"/>
    </row>
    <row r="15" spans="1:64" s="257" customFormat="1" ht="17.100000000000001" customHeight="1">
      <c r="A15" s="237"/>
      <c r="B15" s="1435"/>
      <c r="C15" s="1438"/>
      <c r="D15" s="291" t="s">
        <v>198</v>
      </c>
      <c r="E15" s="1440"/>
      <c r="F15" s="216"/>
      <c r="G15" s="275" t="s">
        <v>9</v>
      </c>
      <c r="H15" s="276">
        <f t="shared" si="9"/>
        <v>2</v>
      </c>
      <c r="I15" s="99">
        <v>0</v>
      </c>
      <c r="J15" s="98">
        <v>0</v>
      </c>
      <c r="K15" s="1441">
        <v>2</v>
      </c>
      <c r="L15" s="1442"/>
      <c r="M15" s="276">
        <f t="shared" si="1"/>
        <v>30</v>
      </c>
      <c r="N15" s="277">
        <f t="shared" si="2"/>
        <v>22.5</v>
      </c>
      <c r="O15" s="278" t="s">
        <v>199</v>
      </c>
      <c r="P15" s="292" t="s">
        <v>104</v>
      </c>
      <c r="Q15" s="100"/>
      <c r="R15" s="98" t="s">
        <v>161</v>
      </c>
      <c r="S15" s="280" t="s">
        <v>196</v>
      </c>
      <c r="T15" s="94" t="str">
        <f t="shared" si="6"/>
        <v/>
      </c>
      <c r="U15" s="105"/>
      <c r="V15" s="281"/>
      <c r="W15" s="425" t="str">
        <f t="shared" si="7"/>
        <v/>
      </c>
      <c r="X15" s="248"/>
      <c r="Y15" s="97"/>
      <c r="Z15" s="98"/>
      <c r="AA15" s="99"/>
      <c r="AB15" s="100"/>
      <c r="AC15" s="100"/>
      <c r="AD15" s="98"/>
      <c r="AE15" s="99"/>
      <c r="AF15" s="100" t="s">
        <v>0</v>
      </c>
      <c r="AG15" s="100"/>
      <c r="AH15" s="100"/>
      <c r="AI15" s="98"/>
      <c r="AJ15" s="99"/>
      <c r="AK15" s="100"/>
      <c r="AL15" s="101"/>
      <c r="AM15" s="39"/>
      <c r="AN15" s="282" t="s">
        <v>196</v>
      </c>
      <c r="AO15" s="405"/>
      <c r="AP15" s="414">
        <f t="shared" si="3"/>
        <v>30</v>
      </c>
      <c r="AQ15" s="230"/>
      <c r="AR15" s="151" t="str">
        <f>IF(ISNUMBER($AO15),IF(AND($AO15&gt;=60,$AO15&lt;=100),"●",""),"")</f>
        <v/>
      </c>
      <c r="AS15" s="152"/>
      <c r="AT15" s="105"/>
      <c r="AU15" s="106"/>
      <c r="AV15" s="107"/>
      <c r="AW15" s="105"/>
      <c r="AX15" s="105"/>
      <c r="AY15" s="105"/>
      <c r="AZ15" s="108"/>
      <c r="BA15" s="371" t="str">
        <f t="shared" si="4"/>
        <v/>
      </c>
      <c r="BB15" s="109" t="str">
        <f>IF(ISNUMBER($AO15),IF(AND($AO15&gt;=60,$AO15&lt;=100),$AP15*45/60,""),"")</f>
        <v/>
      </c>
      <c r="BC15" s="105"/>
      <c r="BD15" s="281"/>
      <c r="BE15" s="237"/>
      <c r="BF15" s="90"/>
      <c r="BG15" s="145" t="str">
        <f>IF(ISNUMBER($AO15),IF(AND($AO15&gt;=60,$AO15&lt;=100),$H15,""),"")</f>
        <v/>
      </c>
      <c r="BH15" s="185"/>
      <c r="BI15" s="284"/>
      <c r="BJ15" s="145"/>
      <c r="BK15" s="329"/>
      <c r="BL15" s="237"/>
    </row>
    <row r="16" spans="1:64" s="257" customFormat="1" ht="17.100000000000001" customHeight="1">
      <c r="A16" s="237"/>
      <c r="B16" s="1435"/>
      <c r="C16" s="1438"/>
      <c r="D16" s="944" t="s">
        <v>62</v>
      </c>
      <c r="E16" s="1443" t="s">
        <v>186</v>
      </c>
      <c r="F16" s="945"/>
      <c r="G16" s="946" t="s">
        <v>192</v>
      </c>
      <c r="H16" s="947">
        <f t="shared" si="9"/>
        <v>2</v>
      </c>
      <c r="I16" s="948">
        <v>2</v>
      </c>
      <c r="J16" s="949">
        <v>0</v>
      </c>
      <c r="K16" s="948">
        <v>0</v>
      </c>
      <c r="L16" s="949">
        <v>0</v>
      </c>
      <c r="M16" s="947">
        <f t="shared" si="1"/>
        <v>30</v>
      </c>
      <c r="N16" s="950">
        <f t="shared" si="2"/>
        <v>22.5</v>
      </c>
      <c r="O16" s="951" t="s">
        <v>199</v>
      </c>
      <c r="P16" s="952" t="s">
        <v>104</v>
      </c>
      <c r="Q16" s="298" t="s">
        <v>104</v>
      </c>
      <c r="R16" s="242"/>
      <c r="S16" s="286" t="s">
        <v>196</v>
      </c>
      <c r="T16" s="118"/>
      <c r="U16" s="119" t="str">
        <f t="shared" ref="U16:U22" si="10">IF($W16="○",N16,"")</f>
        <v/>
      </c>
      <c r="V16" s="299"/>
      <c r="W16" s="426" t="str">
        <f t="shared" si="7"/>
        <v/>
      </c>
      <c r="X16" s="300"/>
      <c r="Y16" s="938"/>
      <c r="Z16" s="941"/>
      <c r="AA16" s="121" t="s">
        <v>0</v>
      </c>
      <c r="AB16" s="940"/>
      <c r="AC16" s="940"/>
      <c r="AD16" s="941"/>
      <c r="AE16" s="121"/>
      <c r="AF16" s="940"/>
      <c r="AG16" s="940"/>
      <c r="AH16" s="940"/>
      <c r="AI16" s="941"/>
      <c r="AJ16" s="121"/>
      <c r="AK16" s="940"/>
      <c r="AL16" s="122"/>
      <c r="AM16" s="12"/>
      <c r="AN16" s="289" t="s">
        <v>196</v>
      </c>
      <c r="AO16" s="406"/>
      <c r="AP16" s="443">
        <f t="shared" si="3"/>
        <v>30</v>
      </c>
      <c r="AQ16" s="230"/>
      <c r="AR16" s="173" t="str">
        <f>IF(ISNUMBER($AO16),IF(AND($AO16&gt;=60,$AO16&lt;=100),"●",""),"")</f>
        <v/>
      </c>
      <c r="AS16" s="45"/>
      <c r="AT16" s="46"/>
      <c r="AU16" s="47"/>
      <c r="AV16" s="48"/>
      <c r="AW16" s="46"/>
      <c r="AX16" s="46"/>
      <c r="AY16" s="46"/>
      <c r="AZ16" s="49"/>
      <c r="BA16" s="372" t="str">
        <f t="shared" si="4"/>
        <v/>
      </c>
      <c r="BB16" s="125"/>
      <c r="BC16" s="119" t="str">
        <f t="shared" ref="BC16:BC22" si="11">IF(ISNUMBER($AO16),IF(AND($AO16&gt;=60,$AO16&lt;=100),$AP16*45/60,""),"")</f>
        <v/>
      </c>
      <c r="BD16" s="299"/>
      <c r="BE16" s="237"/>
      <c r="BF16" s="115"/>
      <c r="BG16" s="116"/>
      <c r="BH16" s="393"/>
      <c r="BI16" s="194"/>
      <c r="BJ16" s="116" t="str">
        <f t="shared" ref="BJ16:BJ22" si="12">IF(ISNUMBER($AO16),IF(AND($AO16&gt;=60,$AO16&lt;=100),$H16,""),"")</f>
        <v/>
      </c>
      <c r="BK16" s="290"/>
      <c r="BL16" s="237"/>
    </row>
    <row r="17" spans="1:64" s="257" customFormat="1" ht="17.100000000000001" customHeight="1">
      <c r="A17" s="237"/>
      <c r="B17" s="1435"/>
      <c r="C17" s="1438"/>
      <c r="D17" s="953" t="s">
        <v>62</v>
      </c>
      <c r="E17" s="1444"/>
      <c r="F17" s="945"/>
      <c r="G17" s="954" t="s">
        <v>193</v>
      </c>
      <c r="H17" s="955">
        <f t="shared" si="9"/>
        <v>2</v>
      </c>
      <c r="I17" s="535">
        <v>0</v>
      </c>
      <c r="J17" s="956">
        <v>0</v>
      </c>
      <c r="K17" s="535">
        <v>2</v>
      </c>
      <c r="L17" s="956">
        <v>0</v>
      </c>
      <c r="M17" s="955">
        <f t="shared" si="1"/>
        <v>30</v>
      </c>
      <c r="N17" s="957">
        <f t="shared" si="2"/>
        <v>22.5</v>
      </c>
      <c r="O17" s="958" t="s">
        <v>199</v>
      </c>
      <c r="P17" s="959"/>
      <c r="Q17" s="298"/>
      <c r="R17" s="62" t="s">
        <v>161</v>
      </c>
      <c r="S17" s="264"/>
      <c r="T17" s="133"/>
      <c r="U17" s="301" t="str">
        <f t="shared" si="10"/>
        <v/>
      </c>
      <c r="V17" s="302"/>
      <c r="W17" s="423" t="str">
        <f t="shared" si="7"/>
        <v/>
      </c>
      <c r="X17" s="248"/>
      <c r="Y17" s="61"/>
      <c r="Z17" s="62"/>
      <c r="AA17" s="63" t="s">
        <v>1</v>
      </c>
      <c r="AB17" s="64"/>
      <c r="AC17" s="64"/>
      <c r="AD17" s="62"/>
      <c r="AE17" s="63"/>
      <c r="AF17" s="64"/>
      <c r="AG17" s="64"/>
      <c r="AH17" s="64"/>
      <c r="AI17" s="62"/>
      <c r="AJ17" s="63"/>
      <c r="AK17" s="64"/>
      <c r="AL17" s="65"/>
      <c r="AM17" s="39"/>
      <c r="AN17" s="266"/>
      <c r="AO17" s="403"/>
      <c r="AP17" s="411">
        <f t="shared" si="3"/>
        <v>30</v>
      </c>
      <c r="AQ17" s="230"/>
      <c r="AR17" s="80"/>
      <c r="AS17" s="68"/>
      <c r="AT17" s="82"/>
      <c r="AU17" s="70"/>
      <c r="AV17" s="81"/>
      <c r="AW17" s="82"/>
      <c r="AX17" s="82"/>
      <c r="AY17" s="82"/>
      <c r="AZ17" s="83"/>
      <c r="BA17" s="370" t="str">
        <f t="shared" si="4"/>
        <v/>
      </c>
      <c r="BB17" s="139"/>
      <c r="BC17" s="301" t="str">
        <f t="shared" si="11"/>
        <v/>
      </c>
      <c r="BD17" s="302"/>
      <c r="BE17" s="237"/>
      <c r="BF17" s="84"/>
      <c r="BG17" s="131"/>
      <c r="BH17" s="165"/>
      <c r="BI17" s="164"/>
      <c r="BJ17" s="131" t="str">
        <f t="shared" si="12"/>
        <v/>
      </c>
      <c r="BK17" s="193"/>
      <c r="BL17" s="237"/>
    </row>
    <row r="18" spans="1:64" s="257" customFormat="1" ht="17.100000000000001" customHeight="1">
      <c r="A18" s="237"/>
      <c r="B18" s="1435"/>
      <c r="C18" s="1438"/>
      <c r="D18" s="953" t="s">
        <v>62</v>
      </c>
      <c r="E18" s="1444"/>
      <c r="F18" s="945"/>
      <c r="G18" s="954" t="s">
        <v>10</v>
      </c>
      <c r="H18" s="955">
        <f t="shared" si="9"/>
        <v>2</v>
      </c>
      <c r="I18" s="535">
        <v>0</v>
      </c>
      <c r="J18" s="956">
        <v>2</v>
      </c>
      <c r="K18" s="535">
        <v>0</v>
      </c>
      <c r="L18" s="956">
        <v>0</v>
      </c>
      <c r="M18" s="955">
        <f t="shared" si="1"/>
        <v>30</v>
      </c>
      <c r="N18" s="957">
        <f t="shared" si="2"/>
        <v>22.5</v>
      </c>
      <c r="O18" s="958" t="s">
        <v>199</v>
      </c>
      <c r="P18" s="959" t="s">
        <v>196</v>
      </c>
      <c r="Q18" s="298" t="s">
        <v>104</v>
      </c>
      <c r="R18" s="62" t="s">
        <v>161</v>
      </c>
      <c r="S18" s="264" t="s">
        <v>196</v>
      </c>
      <c r="T18" s="133"/>
      <c r="U18" s="301" t="str">
        <f t="shared" si="10"/>
        <v/>
      </c>
      <c r="V18" s="302"/>
      <c r="W18" s="423" t="str">
        <f t="shared" si="7"/>
        <v/>
      </c>
      <c r="X18" s="248"/>
      <c r="Y18" s="61"/>
      <c r="Z18" s="62"/>
      <c r="AA18" s="63" t="s">
        <v>0</v>
      </c>
      <c r="AB18" s="64"/>
      <c r="AC18" s="64"/>
      <c r="AD18" s="62"/>
      <c r="AE18" s="63"/>
      <c r="AF18" s="64"/>
      <c r="AG18" s="64"/>
      <c r="AH18" s="64"/>
      <c r="AI18" s="62"/>
      <c r="AJ18" s="63"/>
      <c r="AK18" s="64"/>
      <c r="AL18" s="65"/>
      <c r="AM18" s="39"/>
      <c r="AN18" s="266" t="s">
        <v>196</v>
      </c>
      <c r="AO18" s="403"/>
      <c r="AP18" s="411">
        <f t="shared" si="3"/>
        <v>30</v>
      </c>
      <c r="AQ18" s="230"/>
      <c r="AR18" s="158" t="str">
        <f>IF(ISNUMBER($AO18),IF(AND($AO18&gt;=60,$AO18&lt;=100),"●",""),"")</f>
        <v/>
      </c>
      <c r="AS18" s="68"/>
      <c r="AT18" s="82"/>
      <c r="AU18" s="70"/>
      <c r="AV18" s="81"/>
      <c r="AW18" s="82"/>
      <c r="AX18" s="82"/>
      <c r="AY18" s="82"/>
      <c r="AZ18" s="83"/>
      <c r="BA18" s="370" t="str">
        <f t="shared" si="4"/>
        <v/>
      </c>
      <c r="BB18" s="139"/>
      <c r="BC18" s="301" t="str">
        <f t="shared" si="11"/>
        <v/>
      </c>
      <c r="BD18" s="302"/>
      <c r="BE18" s="237"/>
      <c r="BF18" s="84"/>
      <c r="BG18" s="131"/>
      <c r="BH18" s="165"/>
      <c r="BI18" s="164"/>
      <c r="BJ18" s="131" t="str">
        <f t="shared" si="12"/>
        <v/>
      </c>
      <c r="BK18" s="193"/>
      <c r="BL18" s="237"/>
    </row>
    <row r="19" spans="1:64" s="257" customFormat="1" ht="17.100000000000001" customHeight="1">
      <c r="A19" s="237"/>
      <c r="B19" s="1435"/>
      <c r="C19" s="1438"/>
      <c r="D19" s="953" t="s">
        <v>62</v>
      </c>
      <c r="E19" s="1444"/>
      <c r="F19" s="945"/>
      <c r="G19" s="954" t="s">
        <v>108</v>
      </c>
      <c r="H19" s="955">
        <f t="shared" si="9"/>
        <v>2</v>
      </c>
      <c r="I19" s="535">
        <v>0</v>
      </c>
      <c r="J19" s="956">
        <v>0</v>
      </c>
      <c r="K19" s="535">
        <v>0</v>
      </c>
      <c r="L19" s="956">
        <v>2</v>
      </c>
      <c r="M19" s="955">
        <f t="shared" si="1"/>
        <v>30</v>
      </c>
      <c r="N19" s="957">
        <f t="shared" si="2"/>
        <v>22.5</v>
      </c>
      <c r="O19" s="958" t="s">
        <v>199</v>
      </c>
      <c r="P19" s="959" t="s">
        <v>161</v>
      </c>
      <c r="Q19" s="64"/>
      <c r="R19" s="62" t="s">
        <v>161</v>
      </c>
      <c r="S19" s="264"/>
      <c r="T19" s="133"/>
      <c r="U19" s="301" t="str">
        <f t="shared" si="10"/>
        <v/>
      </c>
      <c r="V19" s="302"/>
      <c r="W19" s="423" t="str">
        <f t="shared" si="7"/>
        <v/>
      </c>
      <c r="X19" s="248"/>
      <c r="Y19" s="61"/>
      <c r="Z19" s="62"/>
      <c r="AA19" s="63"/>
      <c r="AB19" s="64" t="s">
        <v>0</v>
      </c>
      <c r="AC19" s="64"/>
      <c r="AD19" s="62"/>
      <c r="AE19" s="63"/>
      <c r="AF19" s="64"/>
      <c r="AG19" s="64"/>
      <c r="AH19" s="64"/>
      <c r="AI19" s="62"/>
      <c r="AJ19" s="63"/>
      <c r="AK19" s="64"/>
      <c r="AL19" s="65"/>
      <c r="AM19" s="39"/>
      <c r="AN19" s="266"/>
      <c r="AO19" s="403"/>
      <c r="AP19" s="418">
        <f t="shared" si="3"/>
        <v>30</v>
      </c>
      <c r="AQ19" s="230"/>
      <c r="AR19" s="80"/>
      <c r="AS19" s="68"/>
      <c r="AT19" s="138"/>
      <c r="AU19" s="137"/>
      <c r="AV19" s="133"/>
      <c r="AW19" s="138"/>
      <c r="AX19" s="138"/>
      <c r="AY19" s="138"/>
      <c r="AZ19" s="135"/>
      <c r="BA19" s="370" t="str">
        <f>IF(ISNUMBER($AO19),IF(AND($AO19&gt;=60,$AO19&lt;=100),$H19,""),"")</f>
        <v/>
      </c>
      <c r="BB19" s="139"/>
      <c r="BC19" s="301" t="str">
        <f t="shared" si="11"/>
        <v/>
      </c>
      <c r="BD19" s="302"/>
      <c r="BE19" s="237"/>
      <c r="BF19" s="84"/>
      <c r="BG19" s="131"/>
      <c r="BH19" s="62"/>
      <c r="BI19" s="63"/>
      <c r="BJ19" s="131" t="str">
        <f>IF(ISNUMBER($AO19),IF(AND($AO19&gt;=60,$AO19&lt;=100),$H19,""),"")</f>
        <v/>
      </c>
      <c r="BK19" s="65"/>
      <c r="BL19" s="237"/>
    </row>
    <row r="20" spans="1:64" s="257" customFormat="1" ht="17.100000000000001" customHeight="1">
      <c r="A20" s="237"/>
      <c r="B20" s="1435"/>
      <c r="C20" s="1438"/>
      <c r="D20" s="953" t="s">
        <v>62</v>
      </c>
      <c r="E20" s="1444"/>
      <c r="F20" s="945"/>
      <c r="G20" s="954" t="s">
        <v>109</v>
      </c>
      <c r="H20" s="955">
        <f t="shared" si="9"/>
        <v>2</v>
      </c>
      <c r="I20" s="535">
        <v>0</v>
      </c>
      <c r="J20" s="956">
        <v>0</v>
      </c>
      <c r="K20" s="535">
        <v>0</v>
      </c>
      <c r="L20" s="956">
        <v>2</v>
      </c>
      <c r="M20" s="955">
        <f t="shared" si="1"/>
        <v>30</v>
      </c>
      <c r="N20" s="957">
        <f t="shared" si="2"/>
        <v>22.5</v>
      </c>
      <c r="O20" s="958" t="s">
        <v>199</v>
      </c>
      <c r="P20" s="959" t="s">
        <v>1</v>
      </c>
      <c r="Q20" s="64" t="s">
        <v>11</v>
      </c>
      <c r="R20" s="62" t="s">
        <v>161</v>
      </c>
      <c r="S20" s="264" t="s">
        <v>52</v>
      </c>
      <c r="T20" s="133"/>
      <c r="U20" s="301" t="str">
        <f t="shared" si="10"/>
        <v/>
      </c>
      <c r="V20" s="302"/>
      <c r="W20" s="423" t="str">
        <f t="shared" si="7"/>
        <v/>
      </c>
      <c r="X20" s="248"/>
      <c r="Y20" s="61"/>
      <c r="Z20" s="62"/>
      <c r="AA20" s="63"/>
      <c r="AB20" s="64" t="s">
        <v>0</v>
      </c>
      <c r="AC20" s="64"/>
      <c r="AD20" s="62"/>
      <c r="AE20" s="63"/>
      <c r="AF20" s="64"/>
      <c r="AG20" s="64"/>
      <c r="AH20" s="64"/>
      <c r="AI20" s="62"/>
      <c r="AJ20" s="63"/>
      <c r="AK20" s="64"/>
      <c r="AL20" s="65"/>
      <c r="AM20" s="39"/>
      <c r="AN20" s="266" t="s">
        <v>245</v>
      </c>
      <c r="AO20" s="403"/>
      <c r="AP20" s="418">
        <f t="shared" si="3"/>
        <v>30</v>
      </c>
      <c r="AQ20" s="230"/>
      <c r="AR20" s="158" t="str">
        <f t="shared" ref="AR20:AR31" si="13">IF(ISNUMBER($AO20),IF(AND($AO20&gt;=60,$AO20&lt;=100),"●",""),"")</f>
        <v/>
      </c>
      <c r="AS20" s="68"/>
      <c r="AT20" s="138"/>
      <c r="AU20" s="137"/>
      <c r="AV20" s="133"/>
      <c r="AW20" s="138"/>
      <c r="AX20" s="138"/>
      <c r="AY20" s="64" t="str">
        <f>IF(ISNUMBER($AO20),IF(AND($AO20&gt;=60,$AO20&lt;=100),"●",""),"")</f>
        <v/>
      </c>
      <c r="AZ20" s="135"/>
      <c r="BA20" s="370" t="str">
        <f t="shared" si="4"/>
        <v/>
      </c>
      <c r="BB20" s="139"/>
      <c r="BC20" s="301" t="str">
        <f t="shared" si="11"/>
        <v/>
      </c>
      <c r="BD20" s="302"/>
      <c r="BE20" s="237"/>
      <c r="BF20" s="84"/>
      <c r="BG20" s="131"/>
      <c r="BH20" s="62"/>
      <c r="BI20" s="63"/>
      <c r="BJ20" s="131" t="str">
        <f t="shared" si="12"/>
        <v/>
      </c>
      <c r="BK20" s="65"/>
      <c r="BL20" s="237"/>
    </row>
    <row r="21" spans="1:64" s="257" customFormat="1" ht="17.100000000000001" customHeight="1">
      <c r="A21" s="237"/>
      <c r="B21" s="1435"/>
      <c r="C21" s="1438"/>
      <c r="D21" s="953" t="s">
        <v>62</v>
      </c>
      <c r="E21" s="1444"/>
      <c r="F21" s="945"/>
      <c r="G21" s="954" t="s">
        <v>53</v>
      </c>
      <c r="H21" s="955">
        <f t="shared" si="9"/>
        <v>2</v>
      </c>
      <c r="I21" s="535">
        <v>0</v>
      </c>
      <c r="J21" s="956">
        <v>2</v>
      </c>
      <c r="K21" s="535">
        <v>0</v>
      </c>
      <c r="L21" s="956">
        <v>0</v>
      </c>
      <c r="M21" s="955">
        <f t="shared" si="1"/>
        <v>30</v>
      </c>
      <c r="N21" s="957">
        <f t="shared" si="2"/>
        <v>22.5</v>
      </c>
      <c r="O21" s="958" t="s">
        <v>199</v>
      </c>
      <c r="P21" s="959" t="s">
        <v>196</v>
      </c>
      <c r="Q21" s="298" t="s">
        <v>104</v>
      </c>
      <c r="R21" s="62"/>
      <c r="S21" s="303" t="s">
        <v>196</v>
      </c>
      <c r="T21" s="133"/>
      <c r="U21" s="301" t="str">
        <f t="shared" si="10"/>
        <v/>
      </c>
      <c r="V21" s="302"/>
      <c r="W21" s="427" t="str">
        <f t="shared" si="7"/>
        <v/>
      </c>
      <c r="X21" s="248"/>
      <c r="Y21" s="61"/>
      <c r="Z21" s="62"/>
      <c r="AA21" s="63" t="s">
        <v>0</v>
      </c>
      <c r="AB21" s="64"/>
      <c r="AC21" s="64"/>
      <c r="AD21" s="62"/>
      <c r="AE21" s="63"/>
      <c r="AF21" s="64"/>
      <c r="AG21" s="64"/>
      <c r="AH21" s="64"/>
      <c r="AI21" s="62"/>
      <c r="AJ21" s="63"/>
      <c r="AK21" s="64"/>
      <c r="AL21" s="65"/>
      <c r="AM21" s="39"/>
      <c r="AN21" s="304" t="s">
        <v>196</v>
      </c>
      <c r="AO21" s="403"/>
      <c r="AP21" s="418">
        <f t="shared" si="3"/>
        <v>30</v>
      </c>
      <c r="AQ21" s="230"/>
      <c r="AR21" s="158" t="str">
        <f t="shared" si="13"/>
        <v/>
      </c>
      <c r="AS21" s="68"/>
      <c r="AT21" s="82"/>
      <c r="AU21" s="70"/>
      <c r="AV21" s="81"/>
      <c r="AW21" s="82"/>
      <c r="AX21" s="82"/>
      <c r="AY21" s="82"/>
      <c r="AZ21" s="83"/>
      <c r="BA21" s="370" t="str">
        <f>IF(ISNUMBER($AO21),IF(AND($AO21&gt;=60,$AO21&lt;=100),$H21,""),"")</f>
        <v/>
      </c>
      <c r="BB21" s="139"/>
      <c r="BC21" s="301" t="str">
        <f t="shared" si="11"/>
        <v/>
      </c>
      <c r="BD21" s="302"/>
      <c r="BE21" s="237"/>
      <c r="BF21" s="84"/>
      <c r="BG21" s="131"/>
      <c r="BH21" s="165"/>
      <c r="BI21" s="164"/>
      <c r="BJ21" s="131" t="str">
        <f t="shared" si="12"/>
        <v/>
      </c>
      <c r="BK21" s="193"/>
      <c r="BL21" s="237"/>
    </row>
    <row r="22" spans="1:64" s="257" customFormat="1" ht="17.100000000000001" customHeight="1">
      <c r="A22" s="237"/>
      <c r="B22" s="1435"/>
      <c r="C22" s="1438"/>
      <c r="D22" s="953" t="s">
        <v>263</v>
      </c>
      <c r="E22" s="1444"/>
      <c r="F22" s="945"/>
      <c r="G22" s="954" t="s">
        <v>54</v>
      </c>
      <c r="H22" s="955">
        <f t="shared" si="9"/>
        <v>2</v>
      </c>
      <c r="I22" s="535" t="s">
        <v>244</v>
      </c>
      <c r="J22" s="956">
        <v>0</v>
      </c>
      <c r="K22" s="535">
        <v>2</v>
      </c>
      <c r="L22" s="956">
        <v>0</v>
      </c>
      <c r="M22" s="955">
        <f>H22*15*1</f>
        <v>30</v>
      </c>
      <c r="N22" s="957">
        <f>M22*45/60</f>
        <v>22.5</v>
      </c>
      <c r="O22" s="958" t="s">
        <v>265</v>
      </c>
      <c r="P22" s="959" t="s">
        <v>196</v>
      </c>
      <c r="Q22" s="64" t="s">
        <v>55</v>
      </c>
      <c r="R22" s="62"/>
      <c r="S22" s="264" t="s">
        <v>56</v>
      </c>
      <c r="T22" s="133"/>
      <c r="U22" s="301" t="str">
        <f t="shared" si="10"/>
        <v/>
      </c>
      <c r="V22" s="302"/>
      <c r="W22" s="423" t="str">
        <f t="shared" si="7"/>
        <v/>
      </c>
      <c r="X22" s="248"/>
      <c r="Y22" s="61"/>
      <c r="Z22" s="62"/>
      <c r="AA22" s="63" t="s">
        <v>0</v>
      </c>
      <c r="AB22" s="64" t="s">
        <v>0</v>
      </c>
      <c r="AC22" s="64"/>
      <c r="AD22" s="62"/>
      <c r="AE22" s="63"/>
      <c r="AF22" s="64"/>
      <c r="AG22" s="64"/>
      <c r="AH22" s="64"/>
      <c r="AI22" s="62"/>
      <c r="AJ22" s="63"/>
      <c r="AK22" s="64"/>
      <c r="AL22" s="65"/>
      <c r="AM22" s="39"/>
      <c r="AN22" s="266" t="s">
        <v>3</v>
      </c>
      <c r="AO22" s="403"/>
      <c r="AP22" s="418">
        <f t="shared" si="3"/>
        <v>30</v>
      </c>
      <c r="AQ22" s="230"/>
      <c r="AR22" s="158" t="str">
        <f t="shared" si="13"/>
        <v/>
      </c>
      <c r="AS22" s="68"/>
      <c r="AT22" s="82"/>
      <c r="AU22" s="70"/>
      <c r="AV22" s="81"/>
      <c r="AW22" s="131" t="str">
        <f>IF(ISNUMBER($AO22),IF(AND($AO22&gt;=60,$AO22&lt;=100),"●",""),"")</f>
        <v/>
      </c>
      <c r="AX22" s="82"/>
      <c r="AY22" s="82"/>
      <c r="AZ22" s="83"/>
      <c r="BA22" s="370" t="str">
        <f t="shared" si="4"/>
        <v/>
      </c>
      <c r="BB22" s="139"/>
      <c r="BC22" s="301" t="str">
        <f t="shared" si="11"/>
        <v/>
      </c>
      <c r="BD22" s="302"/>
      <c r="BE22" s="237"/>
      <c r="BF22" s="84"/>
      <c r="BG22" s="131"/>
      <c r="BH22" s="165"/>
      <c r="BI22" s="164"/>
      <c r="BJ22" s="131" t="str">
        <f t="shared" si="12"/>
        <v/>
      </c>
      <c r="BK22" s="193"/>
      <c r="BL22" s="237"/>
    </row>
    <row r="23" spans="1:64" s="257" customFormat="1" ht="17.100000000000001" customHeight="1">
      <c r="A23" s="237"/>
      <c r="B23" s="1435"/>
      <c r="C23" s="943"/>
      <c r="D23" s="960" t="s">
        <v>263</v>
      </c>
      <c r="E23" s="1445"/>
      <c r="F23" s="945"/>
      <c r="G23" s="961" t="s">
        <v>264</v>
      </c>
      <c r="H23" s="962">
        <v>2</v>
      </c>
      <c r="I23" s="963"/>
      <c r="J23" s="964"/>
      <c r="K23" s="963">
        <v>2</v>
      </c>
      <c r="L23" s="964"/>
      <c r="M23" s="955">
        <f>H23*15*1</f>
        <v>30</v>
      </c>
      <c r="N23" s="957">
        <f>M23*45/60</f>
        <v>22.5</v>
      </c>
      <c r="O23" s="965" t="s">
        <v>265</v>
      </c>
      <c r="P23" s="966"/>
      <c r="Q23" s="538"/>
      <c r="R23" s="539"/>
      <c r="S23" s="540"/>
      <c r="T23" s="541"/>
      <c r="U23" s="542"/>
      <c r="V23" s="316" t="str">
        <f>IF($W23="○",N23,"")</f>
        <v/>
      </c>
      <c r="W23" s="425" t="str">
        <f t="shared" si="7"/>
        <v/>
      </c>
      <c r="X23" s="543"/>
      <c r="Y23" s="537"/>
      <c r="Z23" s="539"/>
      <c r="AA23" s="544"/>
      <c r="AB23" s="538"/>
      <c r="AC23" s="538"/>
      <c r="AD23" s="1000" t="s">
        <v>117</v>
      </c>
      <c r="AE23" s="544"/>
      <c r="AF23" s="538"/>
      <c r="AG23" s="538"/>
      <c r="AH23" s="538"/>
      <c r="AI23" s="539"/>
      <c r="AJ23" s="544"/>
      <c r="AK23" s="538"/>
      <c r="AL23" s="545"/>
      <c r="AM23" s="546"/>
      <c r="AN23" s="547"/>
      <c r="AO23" s="1001"/>
      <c r="AP23" s="418">
        <f t="shared" si="3"/>
        <v>30</v>
      </c>
      <c r="AQ23" s="548"/>
      <c r="AR23" s="549"/>
      <c r="AS23" s="550"/>
      <c r="AT23" s="551"/>
      <c r="AU23" s="552"/>
      <c r="AV23" s="553"/>
      <c r="AW23" s="554"/>
      <c r="AX23" s="551"/>
      <c r="AY23" s="551"/>
      <c r="AZ23" s="555"/>
      <c r="BA23" s="1002" t="str">
        <f>IF(ISNUMBER($AO23),IF(AND($AO23&gt;=60,$AO23&lt;=100),$H23,""),"")</f>
        <v/>
      </c>
      <c r="BB23" s="556"/>
      <c r="BC23" s="557"/>
      <c r="BD23" s="536" t="str">
        <f t="shared" ref="BD23:BD46" si="14">IF(ISNUMBER($AO23),IF(AND($AO23&gt;=60,$AO23&lt;=100),$AP23*45/60,""),"")</f>
        <v/>
      </c>
      <c r="BE23" s="558"/>
      <c r="BF23" s="186"/>
      <c r="BG23" s="531"/>
      <c r="BH23" s="532"/>
      <c r="BI23" s="533"/>
      <c r="BJ23" s="531" t="str">
        <f>IF(ISNUMBER($AO23),IF(AND($AO23&gt;=60,$AO23&lt;=100),$H23,""),"")</f>
        <v/>
      </c>
      <c r="BK23" s="534"/>
      <c r="BL23" s="237"/>
    </row>
    <row r="24" spans="1:64" s="257" customFormat="1" ht="17.100000000000001" customHeight="1">
      <c r="A24" s="237"/>
      <c r="B24" s="1435"/>
      <c r="C24" s="1437" t="s">
        <v>20</v>
      </c>
      <c r="D24" s="948" t="s">
        <v>198</v>
      </c>
      <c r="E24" s="967">
        <v>2</v>
      </c>
      <c r="F24" s="945"/>
      <c r="G24" s="946" t="s">
        <v>167</v>
      </c>
      <c r="H24" s="947">
        <f t="shared" si="9"/>
        <v>2</v>
      </c>
      <c r="I24" s="948"/>
      <c r="J24" s="949">
        <v>2</v>
      </c>
      <c r="K24" s="948">
        <v>0</v>
      </c>
      <c r="L24" s="949">
        <v>0</v>
      </c>
      <c r="M24" s="968">
        <f>H24*15*1</f>
        <v>30</v>
      </c>
      <c r="N24" s="950">
        <f t="shared" si="2"/>
        <v>22.5</v>
      </c>
      <c r="O24" s="951" t="s">
        <v>199</v>
      </c>
      <c r="P24" s="969" t="s">
        <v>1</v>
      </c>
      <c r="Q24" s="298"/>
      <c r="R24" s="242"/>
      <c r="S24" s="272" t="s">
        <v>1</v>
      </c>
      <c r="T24" s="179"/>
      <c r="U24" s="180"/>
      <c r="V24" s="536" t="str">
        <f>IF($W24="○",N24,"")</f>
        <v/>
      </c>
      <c r="W24" s="424" t="str">
        <f t="shared" si="7"/>
        <v/>
      </c>
      <c r="X24" s="248"/>
      <c r="Y24" s="285"/>
      <c r="Z24" s="242"/>
      <c r="AA24" s="241"/>
      <c r="AB24" s="298"/>
      <c r="AC24" s="298"/>
      <c r="AD24" s="242"/>
      <c r="AE24" s="241"/>
      <c r="AF24" s="298"/>
      <c r="AG24" s="298" t="s">
        <v>0</v>
      </c>
      <c r="AH24" s="298"/>
      <c r="AI24" s="242"/>
      <c r="AJ24" s="241"/>
      <c r="AK24" s="298"/>
      <c r="AL24" s="310"/>
      <c r="AM24" s="39"/>
      <c r="AN24" s="273" t="s">
        <v>196</v>
      </c>
      <c r="AO24" s="406"/>
      <c r="AP24" s="416">
        <f t="shared" si="3"/>
        <v>30</v>
      </c>
      <c r="AQ24" s="230"/>
      <c r="AR24" s="173" t="str">
        <f t="shared" si="13"/>
        <v/>
      </c>
      <c r="AS24" s="45"/>
      <c r="AT24" s="46"/>
      <c r="AU24" s="47"/>
      <c r="AV24" s="48"/>
      <c r="AW24" s="46"/>
      <c r="AX24" s="46"/>
      <c r="AY24" s="46"/>
      <c r="AZ24" s="49"/>
      <c r="BA24" s="373" t="str">
        <f t="shared" si="4"/>
        <v/>
      </c>
      <c r="BB24" s="159"/>
      <c r="BC24" s="46"/>
      <c r="BD24" s="309" t="str">
        <f t="shared" si="14"/>
        <v/>
      </c>
      <c r="BE24" s="237"/>
      <c r="BF24" s="115"/>
      <c r="BG24" s="116"/>
      <c r="BH24" s="116" t="str">
        <f t="shared" ref="BH24:BH31" si="15">IF(ISNUMBER($AO24),IF(AND($AO24&gt;=60,$AO24&lt;=100),$H24,""),"")</f>
        <v/>
      </c>
      <c r="BI24" s="194"/>
      <c r="BJ24" s="116"/>
      <c r="BK24" s="290"/>
      <c r="BL24" s="237"/>
    </row>
    <row r="25" spans="1:64" s="257" customFormat="1" ht="17.100000000000001" customHeight="1">
      <c r="A25" s="237"/>
      <c r="B25" s="1435"/>
      <c r="C25" s="1438"/>
      <c r="D25" s="63" t="s">
        <v>198</v>
      </c>
      <c r="E25" s="311">
        <v>4</v>
      </c>
      <c r="F25" s="216"/>
      <c r="G25" s="259" t="s">
        <v>77</v>
      </c>
      <c r="H25" s="260">
        <f t="shared" si="9"/>
        <v>4</v>
      </c>
      <c r="I25" s="63">
        <v>2</v>
      </c>
      <c r="J25" s="62">
        <v>2</v>
      </c>
      <c r="K25" s="63">
        <v>0</v>
      </c>
      <c r="L25" s="62">
        <v>0</v>
      </c>
      <c r="M25" s="312">
        <f>H25*15*3</f>
        <v>180</v>
      </c>
      <c r="N25" s="261">
        <f t="shared" si="2"/>
        <v>135</v>
      </c>
      <c r="O25" s="262" t="s">
        <v>70</v>
      </c>
      <c r="P25" s="61" t="s">
        <v>1</v>
      </c>
      <c r="Q25" s="313"/>
      <c r="R25" s="62" t="s">
        <v>1</v>
      </c>
      <c r="S25" s="264" t="s">
        <v>1</v>
      </c>
      <c r="T25" s="81"/>
      <c r="U25" s="82"/>
      <c r="V25" s="161" t="str">
        <f t="shared" ref="V25:V46" si="16">IF($W25="○",N25,"")</f>
        <v/>
      </c>
      <c r="W25" s="423" t="str">
        <f t="shared" si="7"/>
        <v/>
      </c>
      <c r="X25" s="248"/>
      <c r="Y25" s="61" t="s">
        <v>1</v>
      </c>
      <c r="Z25" s="62"/>
      <c r="AA25" s="63"/>
      <c r="AB25" s="64"/>
      <c r="AC25" s="64" t="s">
        <v>0</v>
      </c>
      <c r="AD25" s="62"/>
      <c r="AE25" s="63"/>
      <c r="AF25" s="64"/>
      <c r="AG25" s="64"/>
      <c r="AH25" s="64"/>
      <c r="AI25" s="62"/>
      <c r="AJ25" s="63"/>
      <c r="AK25" s="64" t="s">
        <v>0</v>
      </c>
      <c r="AL25" s="65"/>
      <c r="AM25" s="39"/>
      <c r="AN25" s="266" t="s">
        <v>196</v>
      </c>
      <c r="AO25" s="403"/>
      <c r="AP25" s="418">
        <f t="shared" si="3"/>
        <v>180</v>
      </c>
      <c r="AQ25" s="230"/>
      <c r="AR25" s="158" t="str">
        <f t="shared" si="13"/>
        <v/>
      </c>
      <c r="AS25" s="68"/>
      <c r="AT25" s="82"/>
      <c r="AU25" s="70"/>
      <c r="AV25" s="81"/>
      <c r="AW25" s="82"/>
      <c r="AX25" s="82"/>
      <c r="AY25" s="82"/>
      <c r="AZ25" s="83"/>
      <c r="BA25" s="370" t="str">
        <f t="shared" si="4"/>
        <v/>
      </c>
      <c r="BB25" s="163"/>
      <c r="BC25" s="82"/>
      <c r="BD25" s="161" t="str">
        <f t="shared" si="14"/>
        <v/>
      </c>
      <c r="BE25" s="237"/>
      <c r="BF25" s="84"/>
      <c r="BG25" s="131"/>
      <c r="BH25" s="131" t="str">
        <f t="shared" si="15"/>
        <v/>
      </c>
      <c r="BI25" s="164"/>
      <c r="BJ25" s="131"/>
      <c r="BK25" s="193"/>
      <c r="BL25" s="237"/>
    </row>
    <row r="26" spans="1:64" s="257" customFormat="1" ht="17.100000000000001" customHeight="1">
      <c r="A26" s="237"/>
      <c r="B26" s="1435"/>
      <c r="C26" s="1438"/>
      <c r="D26" s="63" t="s">
        <v>174</v>
      </c>
      <c r="E26" s="311">
        <v>1</v>
      </c>
      <c r="F26" s="216"/>
      <c r="G26" s="239" t="s">
        <v>226</v>
      </c>
      <c r="H26" s="260">
        <f t="shared" si="9"/>
        <v>1</v>
      </c>
      <c r="I26" s="63">
        <v>1</v>
      </c>
      <c r="J26" s="62"/>
      <c r="K26" s="63"/>
      <c r="L26" s="62"/>
      <c r="M26" s="312">
        <f>H26*15*2</f>
        <v>30</v>
      </c>
      <c r="N26" s="261">
        <f t="shared" si="2"/>
        <v>22.5</v>
      </c>
      <c r="O26" s="262" t="s">
        <v>227</v>
      </c>
      <c r="P26" s="61" t="s">
        <v>1</v>
      </c>
      <c r="Q26" s="313"/>
      <c r="R26" s="62" t="s">
        <v>1</v>
      </c>
      <c r="S26" s="264" t="s">
        <v>1</v>
      </c>
      <c r="T26" s="81"/>
      <c r="U26" s="82"/>
      <c r="V26" s="161" t="str">
        <f t="shared" si="16"/>
        <v/>
      </c>
      <c r="W26" s="423" t="str">
        <f t="shared" si="7"/>
        <v/>
      </c>
      <c r="X26" s="248"/>
      <c r="Y26" s="61"/>
      <c r="Z26" s="62" t="s">
        <v>0</v>
      </c>
      <c r="AA26" s="63"/>
      <c r="AB26" s="64"/>
      <c r="AC26" s="64"/>
      <c r="AD26" s="62"/>
      <c r="AE26" s="63"/>
      <c r="AF26" s="64"/>
      <c r="AG26" s="64"/>
      <c r="AH26" s="64"/>
      <c r="AI26" s="62"/>
      <c r="AJ26" s="63"/>
      <c r="AK26" s="64"/>
      <c r="AL26" s="65"/>
      <c r="AM26" s="39"/>
      <c r="AN26" s="266" t="s">
        <v>196</v>
      </c>
      <c r="AO26" s="404"/>
      <c r="AP26" s="418">
        <f t="shared" si="3"/>
        <v>30</v>
      </c>
      <c r="AQ26" s="230"/>
      <c r="AR26" s="158" t="str">
        <f t="shared" si="13"/>
        <v/>
      </c>
      <c r="AS26" s="68"/>
      <c r="AT26" s="82"/>
      <c r="AU26" s="70"/>
      <c r="AV26" s="81"/>
      <c r="AW26" s="82"/>
      <c r="AX26" s="82"/>
      <c r="AY26" s="82"/>
      <c r="AZ26" s="83"/>
      <c r="BA26" s="370" t="str">
        <f t="shared" si="4"/>
        <v/>
      </c>
      <c r="BB26" s="163"/>
      <c r="BC26" s="82"/>
      <c r="BD26" s="161" t="str">
        <f t="shared" si="14"/>
        <v/>
      </c>
      <c r="BE26" s="237"/>
      <c r="BF26" s="84"/>
      <c r="BG26" s="131"/>
      <c r="BH26" s="131" t="str">
        <f t="shared" si="15"/>
        <v/>
      </c>
      <c r="BI26" s="164"/>
      <c r="BJ26" s="131"/>
      <c r="BK26" s="193"/>
      <c r="BL26" s="237"/>
    </row>
    <row r="27" spans="1:64" s="257" customFormat="1" ht="17.100000000000001" customHeight="1">
      <c r="A27" s="237"/>
      <c r="B27" s="1435"/>
      <c r="C27" s="1438"/>
      <c r="D27" s="63" t="s">
        <v>198</v>
      </c>
      <c r="E27" s="311">
        <v>3</v>
      </c>
      <c r="F27" s="216"/>
      <c r="G27" s="239" t="s">
        <v>168</v>
      </c>
      <c r="H27" s="260">
        <f t="shared" si="9"/>
        <v>3</v>
      </c>
      <c r="I27" s="63"/>
      <c r="J27" s="62">
        <v>1</v>
      </c>
      <c r="K27" s="63">
        <v>1</v>
      </c>
      <c r="L27" s="62">
        <v>1</v>
      </c>
      <c r="M27" s="312">
        <f>H27*15*2</f>
        <v>90</v>
      </c>
      <c r="N27" s="261">
        <f t="shared" si="2"/>
        <v>67.5</v>
      </c>
      <c r="O27" s="262" t="s">
        <v>15</v>
      </c>
      <c r="P27" s="61" t="s">
        <v>1</v>
      </c>
      <c r="Q27" s="64"/>
      <c r="R27" s="62" t="s">
        <v>1</v>
      </c>
      <c r="S27" s="264" t="s">
        <v>1</v>
      </c>
      <c r="T27" s="81"/>
      <c r="U27" s="82"/>
      <c r="V27" s="161" t="str">
        <f t="shared" si="16"/>
        <v/>
      </c>
      <c r="W27" s="423" t="str">
        <f t="shared" si="7"/>
        <v/>
      </c>
      <c r="X27" s="248"/>
      <c r="Y27" s="61"/>
      <c r="Z27" s="62" t="s">
        <v>0</v>
      </c>
      <c r="AA27" s="63"/>
      <c r="AB27" s="64"/>
      <c r="AC27" s="64"/>
      <c r="AD27" s="62"/>
      <c r="AE27" s="63"/>
      <c r="AF27" s="64"/>
      <c r="AG27" s="64"/>
      <c r="AH27" s="64"/>
      <c r="AI27" s="62"/>
      <c r="AJ27" s="63"/>
      <c r="AK27" s="64"/>
      <c r="AL27" s="65"/>
      <c r="AM27" s="39"/>
      <c r="AN27" s="266" t="s">
        <v>196</v>
      </c>
      <c r="AO27" s="404"/>
      <c r="AP27" s="418">
        <f t="shared" si="3"/>
        <v>90</v>
      </c>
      <c r="AQ27" s="230"/>
      <c r="AR27" s="158" t="str">
        <f t="shared" si="13"/>
        <v/>
      </c>
      <c r="AS27" s="68"/>
      <c r="AT27" s="82"/>
      <c r="AU27" s="70"/>
      <c r="AV27" s="81"/>
      <c r="AW27" s="82"/>
      <c r="AX27" s="82"/>
      <c r="AY27" s="82"/>
      <c r="AZ27" s="83"/>
      <c r="BA27" s="370" t="str">
        <f t="shared" si="4"/>
        <v/>
      </c>
      <c r="BB27" s="163"/>
      <c r="BC27" s="82"/>
      <c r="BD27" s="161" t="str">
        <f t="shared" si="14"/>
        <v/>
      </c>
      <c r="BE27" s="237"/>
      <c r="BF27" s="84"/>
      <c r="BG27" s="131"/>
      <c r="BH27" s="131" t="str">
        <f t="shared" si="15"/>
        <v/>
      </c>
      <c r="BI27" s="164"/>
      <c r="BJ27" s="131"/>
      <c r="BK27" s="193"/>
      <c r="BL27" s="237"/>
    </row>
    <row r="28" spans="1:64" s="257" customFormat="1" ht="17.100000000000001" customHeight="1">
      <c r="A28" s="237"/>
      <c r="B28" s="1435"/>
      <c r="C28" s="1438"/>
      <c r="D28" s="63" t="s">
        <v>198</v>
      </c>
      <c r="E28" s="311">
        <v>2</v>
      </c>
      <c r="F28" s="216"/>
      <c r="G28" s="259" t="s">
        <v>49</v>
      </c>
      <c r="H28" s="260">
        <f t="shared" si="9"/>
        <v>2</v>
      </c>
      <c r="I28" s="1447">
        <v>2</v>
      </c>
      <c r="J28" s="1448"/>
      <c r="K28" s="63">
        <v>0</v>
      </c>
      <c r="L28" s="62">
        <v>0</v>
      </c>
      <c r="M28" s="312">
        <f>H28*15*3</f>
        <v>90</v>
      </c>
      <c r="N28" s="261">
        <f t="shared" si="2"/>
        <v>67.5</v>
      </c>
      <c r="O28" s="262" t="s">
        <v>71</v>
      </c>
      <c r="P28" s="61" t="s">
        <v>1</v>
      </c>
      <c r="Q28" s="64"/>
      <c r="R28" s="62" t="s">
        <v>1</v>
      </c>
      <c r="S28" s="264" t="s">
        <v>1</v>
      </c>
      <c r="T28" s="81"/>
      <c r="U28" s="82"/>
      <c r="V28" s="161" t="str">
        <f t="shared" si="16"/>
        <v/>
      </c>
      <c r="W28" s="423" t="str">
        <f t="shared" si="7"/>
        <v/>
      </c>
      <c r="X28" s="248"/>
      <c r="Y28" s="61" t="s">
        <v>1</v>
      </c>
      <c r="Z28" s="62"/>
      <c r="AA28" s="63"/>
      <c r="AB28" s="64"/>
      <c r="AC28" s="64" t="s">
        <v>0</v>
      </c>
      <c r="AD28" s="62"/>
      <c r="AE28" s="63"/>
      <c r="AF28" s="64"/>
      <c r="AG28" s="64"/>
      <c r="AH28" s="64"/>
      <c r="AI28" s="62" t="s">
        <v>0</v>
      </c>
      <c r="AJ28" s="63"/>
      <c r="AK28" s="64" t="s">
        <v>1</v>
      </c>
      <c r="AL28" s="65" t="s">
        <v>0</v>
      </c>
      <c r="AM28" s="39"/>
      <c r="AN28" s="266" t="s">
        <v>196</v>
      </c>
      <c r="AO28" s="403"/>
      <c r="AP28" s="418">
        <f t="shared" si="3"/>
        <v>90</v>
      </c>
      <c r="AQ28" s="230"/>
      <c r="AR28" s="158" t="str">
        <f t="shared" si="13"/>
        <v/>
      </c>
      <c r="AS28" s="68"/>
      <c r="AT28" s="82"/>
      <c r="AU28" s="70"/>
      <c r="AV28" s="81"/>
      <c r="AW28" s="82"/>
      <c r="AX28" s="82"/>
      <c r="AY28" s="82"/>
      <c r="AZ28" s="83"/>
      <c r="BA28" s="370" t="str">
        <f t="shared" si="4"/>
        <v/>
      </c>
      <c r="BB28" s="163"/>
      <c r="BC28" s="82"/>
      <c r="BD28" s="161" t="str">
        <f t="shared" si="14"/>
        <v/>
      </c>
      <c r="BE28" s="237"/>
      <c r="BF28" s="84"/>
      <c r="BG28" s="131"/>
      <c r="BH28" s="131" t="str">
        <f t="shared" si="15"/>
        <v/>
      </c>
      <c r="BI28" s="164"/>
      <c r="BJ28" s="131"/>
      <c r="BK28" s="193"/>
      <c r="BL28" s="237"/>
    </row>
    <row r="29" spans="1:64" s="257" customFormat="1" ht="17.100000000000001" customHeight="1">
      <c r="A29" s="237"/>
      <c r="B29" s="1435"/>
      <c r="C29" s="1438"/>
      <c r="D29" s="63" t="s">
        <v>198</v>
      </c>
      <c r="E29" s="311">
        <v>2</v>
      </c>
      <c r="F29" s="216"/>
      <c r="G29" s="239" t="s">
        <v>78</v>
      </c>
      <c r="H29" s="260">
        <f t="shared" si="9"/>
        <v>2</v>
      </c>
      <c r="I29" s="63">
        <v>1</v>
      </c>
      <c r="J29" s="62">
        <v>1</v>
      </c>
      <c r="K29" s="63">
        <v>0</v>
      </c>
      <c r="L29" s="62">
        <v>0</v>
      </c>
      <c r="M29" s="312">
        <f>H29*15*2</f>
        <v>60</v>
      </c>
      <c r="N29" s="261">
        <f t="shared" si="2"/>
        <v>45</v>
      </c>
      <c r="O29" s="262" t="s">
        <v>15</v>
      </c>
      <c r="P29" s="285" t="s">
        <v>1</v>
      </c>
      <c r="Q29" s="298"/>
      <c r="R29" s="242" t="s">
        <v>1</v>
      </c>
      <c r="S29" s="272" t="s">
        <v>1</v>
      </c>
      <c r="T29" s="81"/>
      <c r="U29" s="82"/>
      <c r="V29" s="314" t="str">
        <f t="shared" si="16"/>
        <v/>
      </c>
      <c r="W29" s="424" t="str">
        <f t="shared" si="7"/>
        <v/>
      </c>
      <c r="X29" s="248"/>
      <c r="Y29" s="61" t="s">
        <v>1</v>
      </c>
      <c r="Z29" s="62"/>
      <c r="AA29" s="63"/>
      <c r="AB29" s="64"/>
      <c r="AC29" s="64" t="s">
        <v>1</v>
      </c>
      <c r="AD29" s="62"/>
      <c r="AE29" s="63"/>
      <c r="AF29" s="64"/>
      <c r="AG29" s="64"/>
      <c r="AH29" s="64"/>
      <c r="AI29" s="62"/>
      <c r="AJ29" s="63"/>
      <c r="AK29" s="64"/>
      <c r="AL29" s="65"/>
      <c r="AM29" s="39"/>
      <c r="AN29" s="273" t="s">
        <v>196</v>
      </c>
      <c r="AO29" s="404"/>
      <c r="AP29" s="418">
        <f t="shared" si="3"/>
        <v>60</v>
      </c>
      <c r="AQ29" s="230"/>
      <c r="AR29" s="158" t="str">
        <f t="shared" si="13"/>
        <v/>
      </c>
      <c r="AS29" s="68"/>
      <c r="AT29" s="82"/>
      <c r="AU29" s="70"/>
      <c r="AV29" s="81"/>
      <c r="AW29" s="82"/>
      <c r="AX29" s="82"/>
      <c r="AY29" s="82"/>
      <c r="AZ29" s="83"/>
      <c r="BA29" s="372" t="str">
        <f t="shared" si="4"/>
        <v/>
      </c>
      <c r="BB29" s="163"/>
      <c r="BC29" s="82"/>
      <c r="BD29" s="314" t="str">
        <f t="shared" si="14"/>
        <v/>
      </c>
      <c r="BE29" s="237"/>
      <c r="BF29" s="84"/>
      <c r="BG29" s="131"/>
      <c r="BH29" s="131" t="str">
        <f t="shared" si="15"/>
        <v/>
      </c>
      <c r="BI29" s="164"/>
      <c r="BJ29" s="131"/>
      <c r="BK29" s="193"/>
      <c r="BL29" s="237"/>
    </row>
    <row r="30" spans="1:64" s="257" customFormat="1" ht="17.100000000000001" customHeight="1">
      <c r="A30" s="237"/>
      <c r="B30" s="1435"/>
      <c r="C30" s="1438"/>
      <c r="D30" s="63" t="s">
        <v>198</v>
      </c>
      <c r="E30" s="311">
        <v>6</v>
      </c>
      <c r="F30" s="454"/>
      <c r="G30" s="259" t="s">
        <v>224</v>
      </c>
      <c r="H30" s="260">
        <f t="shared" si="9"/>
        <v>6</v>
      </c>
      <c r="I30" s="63">
        <v>3</v>
      </c>
      <c r="J30" s="62">
        <v>3</v>
      </c>
      <c r="K30" s="63"/>
      <c r="L30" s="62"/>
      <c r="M30" s="312">
        <f>H30*15*3</f>
        <v>270</v>
      </c>
      <c r="N30" s="261">
        <f t="shared" si="2"/>
        <v>202.5</v>
      </c>
      <c r="O30" s="262" t="s">
        <v>70</v>
      </c>
      <c r="P30" s="61" t="s">
        <v>1</v>
      </c>
      <c r="Q30" s="64"/>
      <c r="R30" s="62" t="s">
        <v>1</v>
      </c>
      <c r="S30" s="264" t="s">
        <v>1</v>
      </c>
      <c r="T30" s="81"/>
      <c r="U30" s="82"/>
      <c r="V30" s="314" t="str">
        <f t="shared" si="16"/>
        <v/>
      </c>
      <c r="W30" s="423" t="str">
        <f t="shared" si="7"/>
        <v/>
      </c>
      <c r="X30" s="248"/>
      <c r="Y30" s="317" t="s">
        <v>0</v>
      </c>
      <c r="Z30" s="318" t="s">
        <v>0</v>
      </c>
      <c r="AA30" s="319"/>
      <c r="AB30" s="320"/>
      <c r="AC30" s="320" t="s">
        <v>0</v>
      </c>
      <c r="AD30" s="318" t="s">
        <v>0</v>
      </c>
      <c r="AE30" s="319"/>
      <c r="AF30" s="320"/>
      <c r="AG30" s="320"/>
      <c r="AH30" s="320"/>
      <c r="AI30" s="318" t="s">
        <v>0</v>
      </c>
      <c r="AJ30" s="319"/>
      <c r="AK30" s="320" t="s">
        <v>0</v>
      </c>
      <c r="AL30" s="321" t="s">
        <v>0</v>
      </c>
      <c r="AM30" s="39"/>
      <c r="AN30" s="266" t="s">
        <v>196</v>
      </c>
      <c r="AO30" s="407"/>
      <c r="AP30" s="444">
        <f t="shared" si="3"/>
        <v>270</v>
      </c>
      <c r="AQ30" s="230"/>
      <c r="AR30" s="169" t="str">
        <f t="shared" si="13"/>
        <v/>
      </c>
      <c r="AS30" s="170"/>
      <c r="AT30" s="72"/>
      <c r="AU30" s="171"/>
      <c r="AV30" s="71"/>
      <c r="AW30" s="72"/>
      <c r="AX30" s="72"/>
      <c r="AY30" s="72"/>
      <c r="AZ30" s="73"/>
      <c r="BA30" s="372" t="str">
        <f t="shared" si="4"/>
        <v/>
      </c>
      <c r="BB30" s="322"/>
      <c r="BC30" s="72"/>
      <c r="BD30" s="314" t="str">
        <f t="shared" si="14"/>
        <v/>
      </c>
      <c r="BE30" s="237"/>
      <c r="BF30" s="451"/>
      <c r="BG30" s="187"/>
      <c r="BH30" s="131" t="str">
        <f t="shared" si="15"/>
        <v/>
      </c>
      <c r="BI30" s="452"/>
      <c r="BJ30" s="187"/>
      <c r="BK30" s="453"/>
      <c r="BL30" s="237"/>
    </row>
    <row r="31" spans="1:64" s="257" customFormat="1" ht="17.100000000000001" customHeight="1">
      <c r="A31" s="237"/>
      <c r="B31" s="1435"/>
      <c r="C31" s="1438"/>
      <c r="D31" s="99" t="s">
        <v>198</v>
      </c>
      <c r="E31" s="315">
        <v>8</v>
      </c>
      <c r="F31" s="455"/>
      <c r="G31" s="275" t="s">
        <v>225</v>
      </c>
      <c r="H31" s="260">
        <f t="shared" si="9"/>
        <v>8</v>
      </c>
      <c r="I31" s="99"/>
      <c r="J31" s="98"/>
      <c r="K31" s="99">
        <v>4</v>
      </c>
      <c r="L31" s="98">
        <v>4</v>
      </c>
      <c r="M31" s="312">
        <f>H31*15*3</f>
        <v>360</v>
      </c>
      <c r="N31" s="277">
        <f t="shared" si="2"/>
        <v>270</v>
      </c>
      <c r="O31" s="278" t="s">
        <v>70</v>
      </c>
      <c r="P31" s="97" t="s">
        <v>1</v>
      </c>
      <c r="Q31" s="100"/>
      <c r="R31" s="98" t="s">
        <v>1</v>
      </c>
      <c r="S31" s="280" t="s">
        <v>1</v>
      </c>
      <c r="T31" s="107"/>
      <c r="U31" s="105"/>
      <c r="V31" s="316" t="str">
        <f t="shared" si="16"/>
        <v/>
      </c>
      <c r="W31" s="425" t="str">
        <f t="shared" si="7"/>
        <v/>
      </c>
      <c r="X31" s="248"/>
      <c r="Y31" s="317" t="s">
        <v>0</v>
      </c>
      <c r="Z31" s="318" t="s">
        <v>0</v>
      </c>
      <c r="AA31" s="319"/>
      <c r="AB31" s="320"/>
      <c r="AC31" s="320" t="s">
        <v>0</v>
      </c>
      <c r="AD31" s="318" t="s">
        <v>0</v>
      </c>
      <c r="AE31" s="319"/>
      <c r="AF31" s="320"/>
      <c r="AG31" s="320"/>
      <c r="AH31" s="320"/>
      <c r="AI31" s="318" t="s">
        <v>0</v>
      </c>
      <c r="AJ31" s="319"/>
      <c r="AK31" s="320" t="s">
        <v>0</v>
      </c>
      <c r="AL31" s="321" t="s">
        <v>0</v>
      </c>
      <c r="AM31" s="39"/>
      <c r="AN31" s="282" t="s">
        <v>196</v>
      </c>
      <c r="AO31" s="407"/>
      <c r="AP31" s="444">
        <f t="shared" si="3"/>
        <v>360</v>
      </c>
      <c r="AQ31" s="230"/>
      <c r="AR31" s="169" t="str">
        <f t="shared" si="13"/>
        <v/>
      </c>
      <c r="AS31" s="170"/>
      <c r="AT31" s="72"/>
      <c r="AU31" s="171"/>
      <c r="AV31" s="71"/>
      <c r="AW31" s="72"/>
      <c r="AX31" s="72"/>
      <c r="AY31" s="72"/>
      <c r="AZ31" s="73"/>
      <c r="BA31" s="374" t="str">
        <f t="shared" si="4"/>
        <v/>
      </c>
      <c r="BB31" s="322"/>
      <c r="BC31" s="72"/>
      <c r="BD31" s="323" t="str">
        <f t="shared" si="14"/>
        <v/>
      </c>
      <c r="BE31" s="237"/>
      <c r="BF31" s="90"/>
      <c r="BG31" s="145"/>
      <c r="BH31" s="145" t="str">
        <f t="shared" si="15"/>
        <v/>
      </c>
      <c r="BI31" s="284"/>
      <c r="BJ31" s="145"/>
      <c r="BK31" s="329"/>
      <c r="BL31" s="237"/>
    </row>
    <row r="32" spans="1:64" s="257" customFormat="1" ht="17.100000000000001" customHeight="1">
      <c r="A32" s="237"/>
      <c r="B32" s="1435"/>
      <c r="C32" s="1438"/>
      <c r="D32" s="324" t="s">
        <v>62</v>
      </c>
      <c r="E32" s="1439" t="s">
        <v>32</v>
      </c>
      <c r="F32" s="216"/>
      <c r="G32" s="293" t="s">
        <v>79</v>
      </c>
      <c r="H32" s="294">
        <f t="shared" si="9"/>
        <v>2</v>
      </c>
      <c r="I32" s="121">
        <v>0</v>
      </c>
      <c r="J32" s="941">
        <v>0</v>
      </c>
      <c r="K32" s="121">
        <v>2</v>
      </c>
      <c r="L32" s="941">
        <v>0</v>
      </c>
      <c r="M32" s="294">
        <f t="shared" ref="M32:M46" si="17">H32*15*1</f>
        <v>30</v>
      </c>
      <c r="N32" s="295">
        <f t="shared" si="2"/>
        <v>22.5</v>
      </c>
      <c r="O32" s="296" t="s">
        <v>199</v>
      </c>
      <c r="P32" s="938"/>
      <c r="Q32" s="940"/>
      <c r="R32" s="941"/>
      <c r="S32" s="325"/>
      <c r="T32" s="48"/>
      <c r="U32" s="46"/>
      <c r="V32" s="309" t="str">
        <f t="shared" si="16"/>
        <v/>
      </c>
      <c r="W32" s="428" t="str">
        <f t="shared" si="7"/>
        <v/>
      </c>
      <c r="X32" s="248"/>
      <c r="Y32" s="938"/>
      <c r="Z32" s="941"/>
      <c r="AA32" s="121"/>
      <c r="AB32" s="940" t="s">
        <v>1</v>
      </c>
      <c r="AC32" s="940"/>
      <c r="AD32" s="941"/>
      <c r="AE32" s="121"/>
      <c r="AF32" s="940"/>
      <c r="AG32" s="940"/>
      <c r="AH32" s="940"/>
      <c r="AI32" s="941"/>
      <c r="AJ32" s="121"/>
      <c r="AK32" s="940"/>
      <c r="AL32" s="122"/>
      <c r="AM32" s="39"/>
      <c r="AN32" s="326"/>
      <c r="AO32" s="406"/>
      <c r="AP32" s="416">
        <f t="shared" si="3"/>
        <v>30</v>
      </c>
      <c r="AQ32" s="230"/>
      <c r="AR32" s="195"/>
      <c r="AS32" s="45"/>
      <c r="AT32" s="46"/>
      <c r="AU32" s="47"/>
      <c r="AV32" s="48"/>
      <c r="AW32" s="46"/>
      <c r="AX32" s="46"/>
      <c r="AY32" s="46"/>
      <c r="AZ32" s="49"/>
      <c r="BA32" s="373" t="str">
        <f t="shared" si="4"/>
        <v/>
      </c>
      <c r="BB32" s="159"/>
      <c r="BC32" s="46"/>
      <c r="BD32" s="309" t="str">
        <f t="shared" si="14"/>
        <v/>
      </c>
      <c r="BE32" s="237"/>
      <c r="BF32" s="115"/>
      <c r="BG32" s="116"/>
      <c r="BH32" s="393"/>
      <c r="BI32" s="194"/>
      <c r="BJ32" s="116"/>
      <c r="BK32" s="290" t="str">
        <f t="shared" ref="BK32:BK46" si="18">IF(ISNUMBER($AO32),IF(AND($AO32&gt;=60,$AO32&lt;=100),$H32,""),"")</f>
        <v/>
      </c>
      <c r="BL32" s="237"/>
    </row>
    <row r="33" spans="1:64" s="257" customFormat="1" ht="17.100000000000001" customHeight="1">
      <c r="A33" s="237"/>
      <c r="B33" s="1435"/>
      <c r="C33" s="1438"/>
      <c r="D33" s="327" t="s">
        <v>62</v>
      </c>
      <c r="E33" s="1449"/>
      <c r="F33" s="216"/>
      <c r="G33" s="259" t="s">
        <v>80</v>
      </c>
      <c r="H33" s="260">
        <f t="shared" si="9"/>
        <v>2</v>
      </c>
      <c r="I33" s="63">
        <v>2</v>
      </c>
      <c r="J33" s="62">
        <v>0</v>
      </c>
      <c r="K33" s="63">
        <v>0</v>
      </c>
      <c r="L33" s="62">
        <v>0</v>
      </c>
      <c r="M33" s="260">
        <f t="shared" si="17"/>
        <v>30</v>
      </c>
      <c r="N33" s="261">
        <f t="shared" si="2"/>
        <v>22.5</v>
      </c>
      <c r="O33" s="262" t="s">
        <v>199</v>
      </c>
      <c r="P33" s="61"/>
      <c r="Q33" s="64"/>
      <c r="R33" s="62"/>
      <c r="S33" s="264"/>
      <c r="T33" s="81"/>
      <c r="U33" s="59"/>
      <c r="V33" s="314" t="str">
        <f t="shared" si="16"/>
        <v/>
      </c>
      <c r="W33" s="423" t="str">
        <f t="shared" si="7"/>
        <v/>
      </c>
      <c r="X33" s="248"/>
      <c r="Y33" s="61"/>
      <c r="Z33" s="62"/>
      <c r="AA33" s="63"/>
      <c r="AB33" s="64" t="s">
        <v>1</v>
      </c>
      <c r="AC33" s="64"/>
      <c r="AD33" s="62"/>
      <c r="AE33" s="63"/>
      <c r="AF33" s="64"/>
      <c r="AG33" s="64"/>
      <c r="AH33" s="64"/>
      <c r="AI33" s="62"/>
      <c r="AJ33" s="63"/>
      <c r="AK33" s="64"/>
      <c r="AL33" s="65"/>
      <c r="AM33" s="39"/>
      <c r="AN33" s="266"/>
      <c r="AO33" s="403"/>
      <c r="AP33" s="418">
        <f t="shared" si="3"/>
        <v>30</v>
      </c>
      <c r="AQ33" s="230"/>
      <c r="AR33" s="80"/>
      <c r="AS33" s="68"/>
      <c r="AT33" s="82"/>
      <c r="AU33" s="70"/>
      <c r="AV33" s="81"/>
      <c r="AW33" s="82"/>
      <c r="AX33" s="82"/>
      <c r="AY33" s="82"/>
      <c r="AZ33" s="83"/>
      <c r="BA33" s="370" t="str">
        <f t="shared" si="4"/>
        <v/>
      </c>
      <c r="BB33" s="163"/>
      <c r="BC33" s="59"/>
      <c r="BD33" s="314" t="str">
        <f t="shared" si="14"/>
        <v/>
      </c>
      <c r="BE33" s="237"/>
      <c r="BF33" s="84"/>
      <c r="BG33" s="131"/>
      <c r="BH33" s="165"/>
      <c r="BI33" s="164"/>
      <c r="BJ33" s="131"/>
      <c r="BK33" s="193" t="str">
        <f t="shared" si="18"/>
        <v/>
      </c>
      <c r="BL33" s="237"/>
    </row>
    <row r="34" spans="1:64" s="257" customFormat="1" ht="17.100000000000001" customHeight="1">
      <c r="A34" s="237"/>
      <c r="B34" s="1435"/>
      <c r="C34" s="1438"/>
      <c r="D34" s="327" t="s">
        <v>62</v>
      </c>
      <c r="E34" s="1449"/>
      <c r="F34" s="216"/>
      <c r="G34" s="259" t="s">
        <v>43</v>
      </c>
      <c r="H34" s="260">
        <f t="shared" si="9"/>
        <v>2</v>
      </c>
      <c r="I34" s="63">
        <v>2</v>
      </c>
      <c r="J34" s="62">
        <v>0</v>
      </c>
      <c r="K34" s="63">
        <v>0</v>
      </c>
      <c r="L34" s="62">
        <v>0</v>
      </c>
      <c r="M34" s="260">
        <f t="shared" si="17"/>
        <v>30</v>
      </c>
      <c r="N34" s="261">
        <f t="shared" si="2"/>
        <v>22.5</v>
      </c>
      <c r="O34" s="262" t="s">
        <v>199</v>
      </c>
      <c r="P34" s="61"/>
      <c r="Q34" s="131"/>
      <c r="R34" s="165"/>
      <c r="S34" s="78"/>
      <c r="T34" s="81"/>
      <c r="U34" s="59"/>
      <c r="V34" s="314" t="str">
        <f t="shared" si="16"/>
        <v/>
      </c>
      <c r="W34" s="423" t="str">
        <f t="shared" si="7"/>
        <v/>
      </c>
      <c r="X34" s="248"/>
      <c r="Y34" s="61"/>
      <c r="Z34" s="62"/>
      <c r="AA34" s="63"/>
      <c r="AB34" s="64" t="s">
        <v>1</v>
      </c>
      <c r="AC34" s="64"/>
      <c r="AD34" s="62"/>
      <c r="AE34" s="63"/>
      <c r="AF34" s="64"/>
      <c r="AG34" s="64"/>
      <c r="AH34" s="64"/>
      <c r="AI34" s="62"/>
      <c r="AJ34" s="63"/>
      <c r="AK34" s="64"/>
      <c r="AL34" s="65"/>
      <c r="AM34" s="39"/>
      <c r="AN34" s="136"/>
      <c r="AO34" s="403"/>
      <c r="AP34" s="418">
        <f t="shared" si="3"/>
        <v>30</v>
      </c>
      <c r="AQ34" s="230"/>
      <c r="AR34" s="80"/>
      <c r="AS34" s="68"/>
      <c r="AT34" s="82"/>
      <c r="AU34" s="70"/>
      <c r="AV34" s="81"/>
      <c r="AW34" s="82"/>
      <c r="AX34" s="82"/>
      <c r="AY34" s="82"/>
      <c r="AZ34" s="83"/>
      <c r="BA34" s="370" t="str">
        <f t="shared" si="4"/>
        <v/>
      </c>
      <c r="BB34" s="163"/>
      <c r="BC34" s="59"/>
      <c r="BD34" s="314" t="str">
        <f t="shared" si="14"/>
        <v/>
      </c>
      <c r="BE34" s="237"/>
      <c r="BF34" s="84"/>
      <c r="BG34" s="131"/>
      <c r="BH34" s="165"/>
      <c r="BI34" s="164"/>
      <c r="BJ34" s="131"/>
      <c r="BK34" s="193" t="str">
        <f t="shared" si="18"/>
        <v/>
      </c>
      <c r="BL34" s="237"/>
    </row>
    <row r="35" spans="1:64" s="257" customFormat="1" ht="17.100000000000001" customHeight="1">
      <c r="A35" s="237"/>
      <c r="B35" s="1435"/>
      <c r="C35" s="1438"/>
      <c r="D35" s="327" t="s">
        <v>62</v>
      </c>
      <c r="E35" s="1449"/>
      <c r="F35" s="216"/>
      <c r="G35" s="259" t="s">
        <v>81</v>
      </c>
      <c r="H35" s="260">
        <f t="shared" si="9"/>
        <v>2</v>
      </c>
      <c r="I35" s="63">
        <v>0</v>
      </c>
      <c r="J35" s="62">
        <v>0</v>
      </c>
      <c r="K35" s="63">
        <v>0</v>
      </c>
      <c r="L35" s="62">
        <v>2</v>
      </c>
      <c r="M35" s="260">
        <f t="shared" si="17"/>
        <v>30</v>
      </c>
      <c r="N35" s="261">
        <f t="shared" si="2"/>
        <v>22.5</v>
      </c>
      <c r="O35" s="262" t="s">
        <v>199</v>
      </c>
      <c r="P35" s="61"/>
      <c r="Q35" s="64"/>
      <c r="R35" s="62"/>
      <c r="S35" s="264"/>
      <c r="T35" s="81"/>
      <c r="U35" s="59"/>
      <c r="V35" s="314" t="str">
        <f t="shared" si="16"/>
        <v/>
      </c>
      <c r="W35" s="423" t="str">
        <f t="shared" si="7"/>
        <v/>
      </c>
      <c r="X35" s="248"/>
      <c r="Y35" s="61"/>
      <c r="Z35" s="62"/>
      <c r="AA35" s="63"/>
      <c r="AB35" s="64" t="s">
        <v>1</v>
      </c>
      <c r="AC35" s="64"/>
      <c r="AD35" s="62"/>
      <c r="AE35" s="63"/>
      <c r="AF35" s="64"/>
      <c r="AG35" s="64"/>
      <c r="AH35" s="64"/>
      <c r="AI35" s="62"/>
      <c r="AJ35" s="63"/>
      <c r="AK35" s="64"/>
      <c r="AL35" s="65"/>
      <c r="AM35" s="39"/>
      <c r="AN35" s="266"/>
      <c r="AO35" s="403"/>
      <c r="AP35" s="418">
        <f t="shared" si="3"/>
        <v>30</v>
      </c>
      <c r="AQ35" s="230"/>
      <c r="AR35" s="80"/>
      <c r="AS35" s="68"/>
      <c r="AT35" s="82"/>
      <c r="AU35" s="70"/>
      <c r="AV35" s="81"/>
      <c r="AW35" s="82"/>
      <c r="AX35" s="82"/>
      <c r="AY35" s="82"/>
      <c r="AZ35" s="83"/>
      <c r="BA35" s="370" t="str">
        <f t="shared" si="4"/>
        <v/>
      </c>
      <c r="BB35" s="163"/>
      <c r="BC35" s="59"/>
      <c r="BD35" s="314" t="str">
        <f t="shared" si="14"/>
        <v/>
      </c>
      <c r="BE35" s="237"/>
      <c r="BF35" s="84"/>
      <c r="BG35" s="131"/>
      <c r="BH35" s="165"/>
      <c r="BI35" s="164"/>
      <c r="BJ35" s="131"/>
      <c r="BK35" s="193" t="str">
        <f t="shared" si="18"/>
        <v/>
      </c>
      <c r="BL35" s="237"/>
    </row>
    <row r="36" spans="1:64" s="257" customFormat="1" ht="17.100000000000001" customHeight="1">
      <c r="A36" s="237"/>
      <c r="B36" s="1435"/>
      <c r="C36" s="1438"/>
      <c r="D36" s="327" t="s">
        <v>62</v>
      </c>
      <c r="E36" s="1449"/>
      <c r="F36" s="216"/>
      <c r="G36" s="259" t="s">
        <v>44</v>
      </c>
      <c r="H36" s="260">
        <f t="shared" si="9"/>
        <v>2</v>
      </c>
      <c r="I36" s="63">
        <v>0</v>
      </c>
      <c r="J36" s="62">
        <v>0</v>
      </c>
      <c r="K36" s="63">
        <v>0</v>
      </c>
      <c r="L36" s="62">
        <v>2</v>
      </c>
      <c r="M36" s="260">
        <f t="shared" si="17"/>
        <v>30</v>
      </c>
      <c r="N36" s="261">
        <f t="shared" si="2"/>
        <v>22.5</v>
      </c>
      <c r="O36" s="262" t="s">
        <v>199</v>
      </c>
      <c r="P36" s="61"/>
      <c r="Q36" s="64" t="s">
        <v>120</v>
      </c>
      <c r="R36" s="62"/>
      <c r="S36" s="264" t="s">
        <v>120</v>
      </c>
      <c r="T36" s="81"/>
      <c r="U36" s="59"/>
      <c r="V36" s="314" t="str">
        <f t="shared" si="16"/>
        <v/>
      </c>
      <c r="W36" s="423" t="str">
        <f t="shared" si="7"/>
        <v/>
      </c>
      <c r="X36" s="248"/>
      <c r="Y36" s="61"/>
      <c r="Z36" s="62"/>
      <c r="AA36" s="63"/>
      <c r="AB36" s="64" t="s">
        <v>1</v>
      </c>
      <c r="AC36" s="64"/>
      <c r="AD36" s="62"/>
      <c r="AE36" s="63"/>
      <c r="AF36" s="64"/>
      <c r="AG36" s="64"/>
      <c r="AH36" s="64"/>
      <c r="AI36" s="62"/>
      <c r="AJ36" s="63"/>
      <c r="AK36" s="64"/>
      <c r="AL36" s="65"/>
      <c r="AM36" s="39"/>
      <c r="AN36" s="266" t="s">
        <v>4</v>
      </c>
      <c r="AO36" s="403"/>
      <c r="AP36" s="418">
        <f t="shared" si="3"/>
        <v>30</v>
      </c>
      <c r="AQ36" s="230"/>
      <c r="AR36" s="80"/>
      <c r="AS36" s="68"/>
      <c r="AT36" s="82"/>
      <c r="AU36" s="70"/>
      <c r="AV36" s="81"/>
      <c r="AW36" s="82"/>
      <c r="AX36" s="131" t="str">
        <f>IF(ISNUMBER($AO36),IF(AND($AO36&gt;=60,$AO36&lt;=100),"●",""),"")</f>
        <v/>
      </c>
      <c r="AY36" s="82"/>
      <c r="AZ36" s="83"/>
      <c r="BA36" s="370" t="str">
        <f t="shared" si="4"/>
        <v/>
      </c>
      <c r="BB36" s="163"/>
      <c r="BC36" s="59"/>
      <c r="BD36" s="314" t="str">
        <f t="shared" si="14"/>
        <v/>
      </c>
      <c r="BE36" s="237"/>
      <c r="BF36" s="84"/>
      <c r="BG36" s="131"/>
      <c r="BH36" s="165"/>
      <c r="BI36" s="164"/>
      <c r="BJ36" s="131"/>
      <c r="BK36" s="193" t="str">
        <f t="shared" si="18"/>
        <v/>
      </c>
      <c r="BL36" s="237"/>
    </row>
    <row r="37" spans="1:64" s="257" customFormat="1" ht="17.100000000000001" customHeight="1">
      <c r="A37" s="237"/>
      <c r="B37" s="1435"/>
      <c r="C37" s="1438"/>
      <c r="D37" s="327" t="s">
        <v>62</v>
      </c>
      <c r="E37" s="1449"/>
      <c r="F37" s="216"/>
      <c r="G37" s="259" t="s">
        <v>45</v>
      </c>
      <c r="H37" s="260">
        <f t="shared" si="9"/>
        <v>2</v>
      </c>
      <c r="I37" s="63">
        <v>2</v>
      </c>
      <c r="J37" s="62">
        <v>0</v>
      </c>
      <c r="K37" s="63">
        <v>0</v>
      </c>
      <c r="L37" s="62">
        <v>0</v>
      </c>
      <c r="M37" s="260">
        <f t="shared" si="17"/>
        <v>30</v>
      </c>
      <c r="N37" s="261">
        <f t="shared" si="2"/>
        <v>22.5</v>
      </c>
      <c r="O37" s="262" t="s">
        <v>199</v>
      </c>
      <c r="P37" s="61"/>
      <c r="Q37" s="64" t="s">
        <v>120</v>
      </c>
      <c r="R37" s="62"/>
      <c r="S37" s="264" t="s">
        <v>120</v>
      </c>
      <c r="T37" s="81"/>
      <c r="U37" s="59"/>
      <c r="V37" s="314" t="str">
        <f t="shared" si="16"/>
        <v/>
      </c>
      <c r="W37" s="423" t="str">
        <f t="shared" si="7"/>
        <v/>
      </c>
      <c r="X37" s="248"/>
      <c r="Y37" s="61"/>
      <c r="Z37" s="62"/>
      <c r="AA37" s="63"/>
      <c r="AB37" s="64" t="s">
        <v>1</v>
      </c>
      <c r="AC37" s="64"/>
      <c r="AD37" s="62"/>
      <c r="AE37" s="63"/>
      <c r="AF37" s="64"/>
      <c r="AG37" s="64"/>
      <c r="AH37" s="64"/>
      <c r="AI37" s="62"/>
      <c r="AJ37" s="63"/>
      <c r="AK37" s="64"/>
      <c r="AL37" s="65"/>
      <c r="AM37" s="39"/>
      <c r="AN37" s="266" t="s">
        <v>4</v>
      </c>
      <c r="AO37" s="403"/>
      <c r="AP37" s="418">
        <f t="shared" si="3"/>
        <v>30</v>
      </c>
      <c r="AQ37" s="230"/>
      <c r="AR37" s="80"/>
      <c r="AS37" s="68"/>
      <c r="AT37" s="82"/>
      <c r="AU37" s="70"/>
      <c r="AV37" s="81"/>
      <c r="AW37" s="82"/>
      <c r="AX37" s="131" t="str">
        <f>IF(ISNUMBER($AO37),IF(AND($AO37&gt;=60,$AO37&lt;=100),"●",""),"")</f>
        <v/>
      </c>
      <c r="AY37" s="82"/>
      <c r="AZ37" s="83"/>
      <c r="BA37" s="370" t="str">
        <f t="shared" si="4"/>
        <v/>
      </c>
      <c r="BB37" s="163"/>
      <c r="BC37" s="59"/>
      <c r="BD37" s="314" t="str">
        <f t="shared" si="14"/>
        <v/>
      </c>
      <c r="BE37" s="237"/>
      <c r="BF37" s="84"/>
      <c r="BG37" s="131"/>
      <c r="BH37" s="165"/>
      <c r="BI37" s="164"/>
      <c r="BJ37" s="131"/>
      <c r="BK37" s="193" t="str">
        <f t="shared" si="18"/>
        <v/>
      </c>
      <c r="BL37" s="237"/>
    </row>
    <row r="38" spans="1:64" s="257" customFormat="1" ht="17.100000000000001" customHeight="1">
      <c r="A38" s="237"/>
      <c r="B38" s="1435"/>
      <c r="C38" s="1438"/>
      <c r="D38" s="327" t="s">
        <v>62</v>
      </c>
      <c r="E38" s="1449"/>
      <c r="F38" s="216"/>
      <c r="G38" s="259" t="s">
        <v>27</v>
      </c>
      <c r="H38" s="260">
        <f t="shared" si="9"/>
        <v>2</v>
      </c>
      <c r="I38" s="63">
        <v>0</v>
      </c>
      <c r="J38" s="62">
        <v>0</v>
      </c>
      <c r="K38" s="63">
        <v>0</v>
      </c>
      <c r="L38" s="62">
        <v>2</v>
      </c>
      <c r="M38" s="260">
        <f t="shared" si="17"/>
        <v>30</v>
      </c>
      <c r="N38" s="261">
        <f t="shared" si="2"/>
        <v>22.5</v>
      </c>
      <c r="O38" s="262" t="s">
        <v>199</v>
      </c>
      <c r="P38" s="84"/>
      <c r="Q38" s="64" t="s">
        <v>120</v>
      </c>
      <c r="R38" s="165"/>
      <c r="S38" s="78" t="s">
        <v>120</v>
      </c>
      <c r="T38" s="81"/>
      <c r="U38" s="59"/>
      <c r="V38" s="314" t="str">
        <f t="shared" si="16"/>
        <v/>
      </c>
      <c r="W38" s="423" t="str">
        <f t="shared" si="7"/>
        <v/>
      </c>
      <c r="X38" s="248"/>
      <c r="Y38" s="61"/>
      <c r="Z38" s="62"/>
      <c r="AA38" s="63"/>
      <c r="AB38" s="64" t="s">
        <v>1</v>
      </c>
      <c r="AC38" s="64"/>
      <c r="AD38" s="62"/>
      <c r="AE38" s="63"/>
      <c r="AF38" s="64"/>
      <c r="AG38" s="64"/>
      <c r="AH38" s="64"/>
      <c r="AI38" s="62"/>
      <c r="AJ38" s="63"/>
      <c r="AK38" s="64"/>
      <c r="AL38" s="65"/>
      <c r="AM38" s="39"/>
      <c r="AN38" s="136" t="s">
        <v>4</v>
      </c>
      <c r="AO38" s="403"/>
      <c r="AP38" s="418">
        <f t="shared" si="3"/>
        <v>30</v>
      </c>
      <c r="AQ38" s="230"/>
      <c r="AR38" s="80"/>
      <c r="AS38" s="68"/>
      <c r="AT38" s="82"/>
      <c r="AU38" s="70"/>
      <c r="AV38" s="81"/>
      <c r="AW38" s="82"/>
      <c r="AX38" s="131" t="str">
        <f>IF(ISNUMBER($AO38),IF(AND($AO38&gt;=60,$AO38&lt;=100),"●",""),"")</f>
        <v/>
      </c>
      <c r="AY38" s="82"/>
      <c r="AZ38" s="83"/>
      <c r="BA38" s="370" t="str">
        <f t="shared" si="4"/>
        <v/>
      </c>
      <c r="BB38" s="163"/>
      <c r="BC38" s="59"/>
      <c r="BD38" s="314" t="str">
        <f t="shared" si="14"/>
        <v/>
      </c>
      <c r="BE38" s="237"/>
      <c r="BF38" s="84"/>
      <c r="BG38" s="131"/>
      <c r="BH38" s="165"/>
      <c r="BI38" s="164"/>
      <c r="BJ38" s="131"/>
      <c r="BK38" s="193" t="str">
        <f t="shared" si="18"/>
        <v/>
      </c>
      <c r="BL38" s="237"/>
    </row>
    <row r="39" spans="1:64" s="257" customFormat="1" ht="17.100000000000001" customHeight="1">
      <c r="A39" s="237"/>
      <c r="B39" s="1435"/>
      <c r="C39" s="1438"/>
      <c r="D39" s="327" t="s">
        <v>62</v>
      </c>
      <c r="E39" s="1449"/>
      <c r="F39" s="216"/>
      <c r="G39" s="259" t="s">
        <v>28</v>
      </c>
      <c r="H39" s="260">
        <f t="shared" si="9"/>
        <v>2</v>
      </c>
      <c r="I39" s="63">
        <v>0</v>
      </c>
      <c r="J39" s="62">
        <v>0</v>
      </c>
      <c r="K39" s="63">
        <v>0</v>
      </c>
      <c r="L39" s="62">
        <v>2</v>
      </c>
      <c r="M39" s="260">
        <f t="shared" si="17"/>
        <v>30</v>
      </c>
      <c r="N39" s="261">
        <f t="shared" si="2"/>
        <v>22.5</v>
      </c>
      <c r="O39" s="262" t="s">
        <v>199</v>
      </c>
      <c r="P39" s="61"/>
      <c r="Q39" s="64"/>
      <c r="R39" s="62"/>
      <c r="S39" s="264"/>
      <c r="T39" s="81"/>
      <c r="U39" s="59"/>
      <c r="V39" s="314" t="str">
        <f t="shared" si="16"/>
        <v/>
      </c>
      <c r="W39" s="423" t="str">
        <f t="shared" si="7"/>
        <v/>
      </c>
      <c r="X39" s="248"/>
      <c r="Y39" s="61"/>
      <c r="Z39" s="62"/>
      <c r="AA39" s="63"/>
      <c r="AB39" s="64" t="s">
        <v>1</v>
      </c>
      <c r="AC39" s="64"/>
      <c r="AD39" s="62"/>
      <c r="AE39" s="63"/>
      <c r="AF39" s="64"/>
      <c r="AG39" s="64"/>
      <c r="AH39" s="64"/>
      <c r="AI39" s="62"/>
      <c r="AJ39" s="63"/>
      <c r="AK39" s="64"/>
      <c r="AL39" s="65"/>
      <c r="AM39" s="39"/>
      <c r="AN39" s="266"/>
      <c r="AO39" s="403"/>
      <c r="AP39" s="418">
        <f t="shared" si="3"/>
        <v>30</v>
      </c>
      <c r="AQ39" s="230"/>
      <c r="AR39" s="80"/>
      <c r="AS39" s="68"/>
      <c r="AT39" s="82"/>
      <c r="AU39" s="70"/>
      <c r="AV39" s="81"/>
      <c r="AW39" s="82"/>
      <c r="AX39" s="491"/>
      <c r="AY39" s="82"/>
      <c r="AZ39" s="83"/>
      <c r="BA39" s="370" t="str">
        <f t="shared" si="4"/>
        <v/>
      </c>
      <c r="BB39" s="163"/>
      <c r="BC39" s="59"/>
      <c r="BD39" s="314" t="str">
        <f t="shared" si="14"/>
        <v/>
      </c>
      <c r="BE39" s="237"/>
      <c r="BF39" s="84"/>
      <c r="BG39" s="131"/>
      <c r="BH39" s="165"/>
      <c r="BI39" s="164"/>
      <c r="BJ39" s="131"/>
      <c r="BK39" s="193" t="str">
        <f t="shared" si="18"/>
        <v/>
      </c>
      <c r="BL39" s="237"/>
    </row>
    <row r="40" spans="1:64" s="257" customFormat="1" ht="17.100000000000001" customHeight="1">
      <c r="A40" s="237"/>
      <c r="B40" s="1435"/>
      <c r="C40" s="1438"/>
      <c r="D40" s="327" t="s">
        <v>62</v>
      </c>
      <c r="E40" s="1449"/>
      <c r="F40" s="216"/>
      <c r="G40" s="259" t="s">
        <v>29</v>
      </c>
      <c r="H40" s="260">
        <f t="shared" si="9"/>
        <v>2</v>
      </c>
      <c r="I40" s="63">
        <v>2</v>
      </c>
      <c r="J40" s="62">
        <v>0</v>
      </c>
      <c r="K40" s="63">
        <v>0</v>
      </c>
      <c r="L40" s="62">
        <v>0</v>
      </c>
      <c r="M40" s="260">
        <f t="shared" si="17"/>
        <v>30</v>
      </c>
      <c r="N40" s="261">
        <f t="shared" si="2"/>
        <v>22.5</v>
      </c>
      <c r="O40" s="262" t="s">
        <v>199</v>
      </c>
      <c r="P40" s="61"/>
      <c r="Q40" s="64" t="s">
        <v>120</v>
      </c>
      <c r="R40" s="62"/>
      <c r="S40" s="264" t="s">
        <v>120</v>
      </c>
      <c r="T40" s="81"/>
      <c r="U40" s="59"/>
      <c r="V40" s="314" t="str">
        <f t="shared" si="16"/>
        <v/>
      </c>
      <c r="W40" s="423" t="str">
        <f t="shared" si="7"/>
        <v/>
      </c>
      <c r="X40" s="248"/>
      <c r="Y40" s="61"/>
      <c r="Z40" s="62"/>
      <c r="AA40" s="63"/>
      <c r="AB40" s="64" t="s">
        <v>1</v>
      </c>
      <c r="AC40" s="64"/>
      <c r="AD40" s="62"/>
      <c r="AE40" s="63"/>
      <c r="AF40" s="64"/>
      <c r="AG40" s="64"/>
      <c r="AH40" s="64"/>
      <c r="AI40" s="62"/>
      <c r="AJ40" s="63"/>
      <c r="AK40" s="64"/>
      <c r="AL40" s="65"/>
      <c r="AM40" s="39"/>
      <c r="AN40" s="266" t="s">
        <v>4</v>
      </c>
      <c r="AO40" s="403"/>
      <c r="AP40" s="418">
        <f t="shared" si="3"/>
        <v>30</v>
      </c>
      <c r="AQ40" s="230"/>
      <c r="AR40" s="80"/>
      <c r="AS40" s="68"/>
      <c r="AT40" s="82"/>
      <c r="AU40" s="70"/>
      <c r="AV40" s="81"/>
      <c r="AW40" s="82"/>
      <c r="AX40" s="131" t="str">
        <f t="shared" ref="AX40:AX44" si="19">IF(ISNUMBER($AO40),IF(AND($AO40&gt;=60,$AO40&lt;=100),"●",""),"")</f>
        <v/>
      </c>
      <c r="AY40" s="82"/>
      <c r="AZ40" s="83"/>
      <c r="BA40" s="370" t="str">
        <f t="shared" si="4"/>
        <v/>
      </c>
      <c r="BB40" s="163"/>
      <c r="BC40" s="59"/>
      <c r="BD40" s="314" t="str">
        <f t="shared" si="14"/>
        <v/>
      </c>
      <c r="BE40" s="237"/>
      <c r="BF40" s="84"/>
      <c r="BG40" s="131"/>
      <c r="BH40" s="165"/>
      <c r="BI40" s="164"/>
      <c r="BJ40" s="131"/>
      <c r="BK40" s="193" t="str">
        <f t="shared" si="18"/>
        <v/>
      </c>
      <c r="BL40" s="237"/>
    </row>
    <row r="41" spans="1:64" s="257" customFormat="1" ht="17.100000000000001" customHeight="1">
      <c r="A41" s="237"/>
      <c r="B41" s="1435"/>
      <c r="C41" s="1438"/>
      <c r="D41" s="327" t="s">
        <v>62</v>
      </c>
      <c r="E41" s="1449"/>
      <c r="F41" s="216"/>
      <c r="G41" s="259" t="s">
        <v>46</v>
      </c>
      <c r="H41" s="260">
        <f t="shared" si="9"/>
        <v>2</v>
      </c>
      <c r="I41" s="63">
        <v>0</v>
      </c>
      <c r="J41" s="62">
        <v>2</v>
      </c>
      <c r="K41" s="63">
        <v>0</v>
      </c>
      <c r="L41" s="62">
        <v>0</v>
      </c>
      <c r="M41" s="260">
        <f t="shared" si="17"/>
        <v>30</v>
      </c>
      <c r="N41" s="261">
        <f t="shared" si="2"/>
        <v>22.5</v>
      </c>
      <c r="O41" s="262" t="s">
        <v>199</v>
      </c>
      <c r="P41" s="61"/>
      <c r="Q41" s="64" t="s">
        <v>120</v>
      </c>
      <c r="R41" s="62"/>
      <c r="S41" s="264" t="s">
        <v>120</v>
      </c>
      <c r="T41" s="81"/>
      <c r="U41" s="59"/>
      <c r="V41" s="314" t="str">
        <f t="shared" si="16"/>
        <v/>
      </c>
      <c r="W41" s="423" t="str">
        <f t="shared" si="7"/>
        <v/>
      </c>
      <c r="X41" s="248"/>
      <c r="Y41" s="61"/>
      <c r="Z41" s="62"/>
      <c r="AA41" s="63"/>
      <c r="AB41" s="64" t="s">
        <v>1</v>
      </c>
      <c r="AC41" s="64"/>
      <c r="AD41" s="62"/>
      <c r="AE41" s="63"/>
      <c r="AF41" s="64"/>
      <c r="AG41" s="64"/>
      <c r="AH41" s="64"/>
      <c r="AI41" s="62"/>
      <c r="AJ41" s="63"/>
      <c r="AK41" s="64"/>
      <c r="AL41" s="65"/>
      <c r="AM41" s="39"/>
      <c r="AN41" s="266" t="s">
        <v>4</v>
      </c>
      <c r="AO41" s="403"/>
      <c r="AP41" s="418">
        <f t="shared" si="3"/>
        <v>30</v>
      </c>
      <c r="AQ41" s="230"/>
      <c r="AR41" s="80"/>
      <c r="AS41" s="68"/>
      <c r="AT41" s="82"/>
      <c r="AU41" s="70"/>
      <c r="AV41" s="81"/>
      <c r="AW41" s="82"/>
      <c r="AX41" s="131" t="str">
        <f t="shared" si="19"/>
        <v/>
      </c>
      <c r="AY41" s="82"/>
      <c r="AZ41" s="83"/>
      <c r="BA41" s="370" t="str">
        <f t="shared" si="4"/>
        <v/>
      </c>
      <c r="BB41" s="163"/>
      <c r="BC41" s="59"/>
      <c r="BD41" s="314" t="str">
        <f t="shared" si="14"/>
        <v/>
      </c>
      <c r="BE41" s="237"/>
      <c r="BF41" s="84"/>
      <c r="BG41" s="131"/>
      <c r="BH41" s="165"/>
      <c r="BI41" s="164"/>
      <c r="BJ41" s="131"/>
      <c r="BK41" s="193" t="str">
        <f t="shared" si="18"/>
        <v/>
      </c>
      <c r="BL41" s="237"/>
    </row>
    <row r="42" spans="1:64" s="257" customFormat="1" ht="17.100000000000001" customHeight="1">
      <c r="A42" s="237"/>
      <c r="B42" s="1435"/>
      <c r="C42" s="1438"/>
      <c r="D42" s="327" t="s">
        <v>62</v>
      </c>
      <c r="E42" s="1449"/>
      <c r="F42" s="216"/>
      <c r="G42" s="259" t="s">
        <v>30</v>
      </c>
      <c r="H42" s="260">
        <f t="shared" si="9"/>
        <v>2</v>
      </c>
      <c r="I42" s="63">
        <v>0</v>
      </c>
      <c r="J42" s="62">
        <v>0</v>
      </c>
      <c r="K42" s="63">
        <v>2</v>
      </c>
      <c r="L42" s="62">
        <v>0</v>
      </c>
      <c r="M42" s="260">
        <f t="shared" si="17"/>
        <v>30</v>
      </c>
      <c r="N42" s="261">
        <f t="shared" si="2"/>
        <v>22.5</v>
      </c>
      <c r="O42" s="262" t="s">
        <v>199</v>
      </c>
      <c r="P42" s="61" t="s">
        <v>1</v>
      </c>
      <c r="Q42" s="131" t="s">
        <v>120</v>
      </c>
      <c r="R42" s="165"/>
      <c r="S42" s="78" t="s">
        <v>121</v>
      </c>
      <c r="T42" s="81"/>
      <c r="U42" s="59"/>
      <c r="V42" s="314" t="str">
        <f t="shared" si="16"/>
        <v/>
      </c>
      <c r="W42" s="423" t="str">
        <f t="shared" si="7"/>
        <v/>
      </c>
      <c r="X42" s="248"/>
      <c r="Y42" s="61"/>
      <c r="Z42" s="62"/>
      <c r="AA42" s="63"/>
      <c r="AB42" s="64" t="s">
        <v>0</v>
      </c>
      <c r="AC42" s="64"/>
      <c r="AD42" s="62"/>
      <c r="AE42" s="63"/>
      <c r="AF42" s="64"/>
      <c r="AG42" s="64"/>
      <c r="AH42" s="64"/>
      <c r="AI42" s="62"/>
      <c r="AJ42" s="63"/>
      <c r="AK42" s="64"/>
      <c r="AL42" s="65"/>
      <c r="AM42" s="39"/>
      <c r="AN42" s="136" t="s">
        <v>5</v>
      </c>
      <c r="AO42" s="403"/>
      <c r="AP42" s="418">
        <f t="shared" si="3"/>
        <v>30</v>
      </c>
      <c r="AQ42" s="230"/>
      <c r="AR42" s="158" t="str">
        <f>IF(ISNUMBER($AO42),IF(AND($AO42&gt;=60,$AO42&lt;=100),"●",""),"")</f>
        <v/>
      </c>
      <c r="AS42" s="68"/>
      <c r="AT42" s="82"/>
      <c r="AU42" s="70"/>
      <c r="AV42" s="81"/>
      <c r="AW42" s="82"/>
      <c r="AX42" s="131" t="str">
        <f t="shared" si="19"/>
        <v/>
      </c>
      <c r="AY42" s="82"/>
      <c r="AZ42" s="83"/>
      <c r="BA42" s="370" t="str">
        <f t="shared" si="4"/>
        <v/>
      </c>
      <c r="BB42" s="163"/>
      <c r="BC42" s="59"/>
      <c r="BD42" s="314" t="str">
        <f t="shared" si="14"/>
        <v/>
      </c>
      <c r="BE42" s="237"/>
      <c r="BF42" s="84"/>
      <c r="BG42" s="131"/>
      <c r="BH42" s="165"/>
      <c r="BI42" s="164"/>
      <c r="BJ42" s="131"/>
      <c r="BK42" s="193" t="str">
        <f t="shared" si="18"/>
        <v/>
      </c>
      <c r="BL42" s="237"/>
    </row>
    <row r="43" spans="1:64" s="257" customFormat="1" ht="17.100000000000001" customHeight="1">
      <c r="A43" s="237"/>
      <c r="B43" s="1435"/>
      <c r="C43" s="1438"/>
      <c r="D43" s="327" t="s">
        <v>62</v>
      </c>
      <c r="E43" s="1449"/>
      <c r="F43" s="216"/>
      <c r="G43" s="259" t="s">
        <v>47</v>
      </c>
      <c r="H43" s="260">
        <f t="shared" si="9"/>
        <v>2</v>
      </c>
      <c r="I43" s="63">
        <v>0</v>
      </c>
      <c r="J43" s="62">
        <v>0</v>
      </c>
      <c r="K43" s="63">
        <v>2</v>
      </c>
      <c r="L43" s="62">
        <v>0</v>
      </c>
      <c r="M43" s="260">
        <f t="shared" si="17"/>
        <v>30</v>
      </c>
      <c r="N43" s="261">
        <f t="shared" si="2"/>
        <v>22.5</v>
      </c>
      <c r="O43" s="262" t="s">
        <v>199</v>
      </c>
      <c r="P43" s="61"/>
      <c r="Q43" s="64" t="s">
        <v>120</v>
      </c>
      <c r="R43" s="62"/>
      <c r="S43" s="264" t="s">
        <v>120</v>
      </c>
      <c r="T43" s="81"/>
      <c r="U43" s="59"/>
      <c r="V43" s="314" t="str">
        <f t="shared" si="16"/>
        <v/>
      </c>
      <c r="W43" s="423" t="str">
        <f t="shared" si="7"/>
        <v/>
      </c>
      <c r="X43" s="248"/>
      <c r="Y43" s="61"/>
      <c r="Z43" s="62"/>
      <c r="AA43" s="63"/>
      <c r="AB43" s="64" t="s">
        <v>1</v>
      </c>
      <c r="AC43" s="64"/>
      <c r="AD43" s="62"/>
      <c r="AE43" s="63"/>
      <c r="AF43" s="64"/>
      <c r="AG43" s="64"/>
      <c r="AH43" s="64"/>
      <c r="AI43" s="62"/>
      <c r="AJ43" s="63"/>
      <c r="AK43" s="64"/>
      <c r="AL43" s="65"/>
      <c r="AM43" s="39"/>
      <c r="AN43" s="266" t="s">
        <v>4</v>
      </c>
      <c r="AO43" s="403"/>
      <c r="AP43" s="418">
        <f t="shared" si="3"/>
        <v>30</v>
      </c>
      <c r="AQ43" s="230"/>
      <c r="AR43" s="80"/>
      <c r="AS43" s="68"/>
      <c r="AT43" s="82"/>
      <c r="AU43" s="70"/>
      <c r="AV43" s="81"/>
      <c r="AW43" s="82"/>
      <c r="AX43" s="131" t="str">
        <f t="shared" si="19"/>
        <v/>
      </c>
      <c r="AY43" s="82"/>
      <c r="AZ43" s="83"/>
      <c r="BA43" s="370" t="str">
        <f t="shared" si="4"/>
        <v/>
      </c>
      <c r="BB43" s="163"/>
      <c r="BC43" s="59"/>
      <c r="BD43" s="314" t="str">
        <f t="shared" si="14"/>
        <v/>
      </c>
      <c r="BE43" s="237"/>
      <c r="BF43" s="84"/>
      <c r="BG43" s="131"/>
      <c r="BH43" s="165"/>
      <c r="BI43" s="164"/>
      <c r="BJ43" s="131"/>
      <c r="BK43" s="193" t="str">
        <f t="shared" si="18"/>
        <v/>
      </c>
      <c r="BL43" s="237"/>
    </row>
    <row r="44" spans="1:64" s="257" customFormat="1" ht="17.100000000000001" customHeight="1">
      <c r="A44" s="237"/>
      <c r="B44" s="1435"/>
      <c r="C44" s="1438"/>
      <c r="D44" s="327" t="s">
        <v>62</v>
      </c>
      <c r="E44" s="1449"/>
      <c r="F44" s="216"/>
      <c r="G44" s="259" t="s">
        <v>48</v>
      </c>
      <c r="H44" s="260">
        <f t="shared" si="9"/>
        <v>2</v>
      </c>
      <c r="I44" s="63">
        <v>0</v>
      </c>
      <c r="J44" s="62">
        <v>2</v>
      </c>
      <c r="K44" s="63">
        <v>0</v>
      </c>
      <c r="L44" s="62">
        <v>0</v>
      </c>
      <c r="M44" s="260">
        <f t="shared" si="17"/>
        <v>30</v>
      </c>
      <c r="N44" s="261">
        <f t="shared" si="2"/>
        <v>22.5</v>
      </c>
      <c r="O44" s="262" t="s">
        <v>199</v>
      </c>
      <c r="P44" s="61"/>
      <c r="Q44" s="64" t="s">
        <v>120</v>
      </c>
      <c r="R44" s="62"/>
      <c r="S44" s="264" t="s">
        <v>120</v>
      </c>
      <c r="T44" s="81"/>
      <c r="U44" s="59"/>
      <c r="V44" s="314" t="str">
        <f t="shared" si="16"/>
        <v/>
      </c>
      <c r="W44" s="423" t="str">
        <f t="shared" si="7"/>
        <v/>
      </c>
      <c r="X44" s="248"/>
      <c r="Y44" s="61"/>
      <c r="Z44" s="62"/>
      <c r="AA44" s="63"/>
      <c r="AB44" s="64" t="s">
        <v>1</v>
      </c>
      <c r="AC44" s="64"/>
      <c r="AD44" s="62"/>
      <c r="AE44" s="63"/>
      <c r="AF44" s="64"/>
      <c r="AG44" s="64"/>
      <c r="AH44" s="64"/>
      <c r="AI44" s="62"/>
      <c r="AJ44" s="63"/>
      <c r="AK44" s="64"/>
      <c r="AL44" s="65"/>
      <c r="AM44" s="39"/>
      <c r="AN44" s="266" t="s">
        <v>4</v>
      </c>
      <c r="AO44" s="403"/>
      <c r="AP44" s="418">
        <f t="shared" si="3"/>
        <v>30</v>
      </c>
      <c r="AQ44" s="230"/>
      <c r="AR44" s="80"/>
      <c r="AS44" s="68"/>
      <c r="AT44" s="82"/>
      <c r="AU44" s="70"/>
      <c r="AV44" s="81"/>
      <c r="AW44" s="82"/>
      <c r="AX44" s="131" t="str">
        <f t="shared" si="19"/>
        <v/>
      </c>
      <c r="AY44" s="82"/>
      <c r="AZ44" s="83"/>
      <c r="BA44" s="370" t="str">
        <f t="shared" si="4"/>
        <v/>
      </c>
      <c r="BB44" s="163"/>
      <c r="BC44" s="59"/>
      <c r="BD44" s="314" t="str">
        <f t="shared" si="14"/>
        <v/>
      </c>
      <c r="BE44" s="237"/>
      <c r="BF44" s="84"/>
      <c r="BG44" s="131"/>
      <c r="BH44" s="165"/>
      <c r="BI44" s="164"/>
      <c r="BJ44" s="131"/>
      <c r="BK44" s="193" t="str">
        <f t="shared" si="18"/>
        <v/>
      </c>
      <c r="BL44" s="237"/>
    </row>
    <row r="45" spans="1:64" s="257" customFormat="1" ht="17.100000000000001" customHeight="1">
      <c r="A45" s="237"/>
      <c r="B45" s="1435"/>
      <c r="C45" s="1438"/>
      <c r="D45" s="328" t="s">
        <v>62</v>
      </c>
      <c r="E45" s="1449"/>
      <c r="F45" s="216"/>
      <c r="G45" s="275" t="s">
        <v>31</v>
      </c>
      <c r="H45" s="276">
        <f t="shared" si="9"/>
        <v>2</v>
      </c>
      <c r="I45" s="99">
        <v>0</v>
      </c>
      <c r="J45" s="98">
        <v>0</v>
      </c>
      <c r="K45" s="99">
        <v>0</v>
      </c>
      <c r="L45" s="98">
        <v>2</v>
      </c>
      <c r="M45" s="276">
        <f t="shared" si="17"/>
        <v>30</v>
      </c>
      <c r="N45" s="277">
        <f t="shared" si="2"/>
        <v>22.5</v>
      </c>
      <c r="O45" s="278" t="s">
        <v>199</v>
      </c>
      <c r="P45" s="97" t="s">
        <v>1</v>
      </c>
      <c r="Q45" s="100" t="s">
        <v>123</v>
      </c>
      <c r="R45" s="98"/>
      <c r="S45" s="280" t="s">
        <v>124</v>
      </c>
      <c r="T45" s="107"/>
      <c r="U45" s="95"/>
      <c r="V45" s="316" t="str">
        <f t="shared" si="16"/>
        <v/>
      </c>
      <c r="W45" s="425" t="str">
        <f t="shared" si="7"/>
        <v/>
      </c>
      <c r="X45" s="248"/>
      <c r="Y45" s="97"/>
      <c r="Z45" s="98"/>
      <c r="AA45" s="99"/>
      <c r="AB45" s="100" t="s">
        <v>0</v>
      </c>
      <c r="AC45" s="100"/>
      <c r="AD45" s="98"/>
      <c r="AE45" s="99"/>
      <c r="AF45" s="100"/>
      <c r="AG45" s="100"/>
      <c r="AH45" s="100"/>
      <c r="AI45" s="98"/>
      <c r="AJ45" s="99"/>
      <c r="AK45" s="100"/>
      <c r="AL45" s="101"/>
      <c r="AM45" s="39"/>
      <c r="AN45" s="282" t="s">
        <v>24</v>
      </c>
      <c r="AO45" s="405"/>
      <c r="AP45" s="420">
        <f t="shared" si="3"/>
        <v>30</v>
      </c>
      <c r="AQ45" s="230"/>
      <c r="AR45" s="151" t="str">
        <f>IF(ISNUMBER($AO45),IF(AND($AO45&gt;=60,$AO45&lt;=100),"●",""),"")</f>
        <v/>
      </c>
      <c r="AS45" s="152"/>
      <c r="AT45" s="105"/>
      <c r="AU45" s="106"/>
      <c r="AV45" s="107"/>
      <c r="AW45" s="105"/>
      <c r="AX45" s="105"/>
      <c r="AY45" s="105"/>
      <c r="AZ45" s="329" t="str">
        <f>IF(ISNUMBER($AO45),IF(AND($AO45&gt;=60,$AO45&lt;=100),"●",""),"")</f>
        <v/>
      </c>
      <c r="BA45" s="371" t="str">
        <f t="shared" si="4"/>
        <v/>
      </c>
      <c r="BB45" s="172"/>
      <c r="BC45" s="95"/>
      <c r="BD45" s="316" t="str">
        <f t="shared" si="14"/>
        <v/>
      </c>
      <c r="BE45" s="237"/>
      <c r="BF45" s="90"/>
      <c r="BG45" s="145"/>
      <c r="BH45" s="185"/>
      <c r="BI45" s="284"/>
      <c r="BJ45" s="145"/>
      <c r="BK45" s="329" t="str">
        <f t="shared" si="18"/>
        <v/>
      </c>
      <c r="BL45" s="237"/>
    </row>
    <row r="46" spans="1:64" s="257" customFormat="1" ht="17.100000000000001" customHeight="1" thickBot="1">
      <c r="A46" s="237"/>
      <c r="B46" s="1436"/>
      <c r="C46" s="1446"/>
      <c r="D46" s="204" t="s">
        <v>62</v>
      </c>
      <c r="E46" s="1450"/>
      <c r="F46" s="330"/>
      <c r="G46" s="331" t="s">
        <v>154</v>
      </c>
      <c r="H46" s="332">
        <f t="shared" si="9"/>
        <v>2</v>
      </c>
      <c r="I46" s="20">
        <v>0</v>
      </c>
      <c r="J46" s="19">
        <v>2</v>
      </c>
      <c r="K46" s="20">
        <v>0</v>
      </c>
      <c r="L46" s="19">
        <v>0</v>
      </c>
      <c r="M46" s="332">
        <f t="shared" si="17"/>
        <v>30</v>
      </c>
      <c r="N46" s="333">
        <f t="shared" si="2"/>
        <v>22.5</v>
      </c>
      <c r="O46" s="334" t="s">
        <v>199</v>
      </c>
      <c r="P46" s="18" t="s">
        <v>1</v>
      </c>
      <c r="Q46" s="21" t="s">
        <v>57</v>
      </c>
      <c r="R46" s="19"/>
      <c r="S46" s="335" t="s">
        <v>58</v>
      </c>
      <c r="T46" s="336"/>
      <c r="U46" s="337"/>
      <c r="V46" s="338" t="str">
        <f t="shared" si="16"/>
        <v/>
      </c>
      <c r="W46" s="937" t="str">
        <f t="shared" si="7"/>
        <v/>
      </c>
      <c r="X46" s="248"/>
      <c r="Y46" s="18"/>
      <c r="Z46" s="19"/>
      <c r="AA46" s="20"/>
      <c r="AB46" s="21" t="s">
        <v>0</v>
      </c>
      <c r="AC46" s="21"/>
      <c r="AD46" s="19"/>
      <c r="AE46" s="20"/>
      <c r="AF46" s="21"/>
      <c r="AG46" s="21"/>
      <c r="AH46" s="21"/>
      <c r="AI46" s="19"/>
      <c r="AJ46" s="20"/>
      <c r="AK46" s="21"/>
      <c r="AL46" s="22"/>
      <c r="AM46" s="39"/>
      <c r="AN46" s="339" t="s">
        <v>6</v>
      </c>
      <c r="AO46" s="408"/>
      <c r="AP46" s="445">
        <f t="shared" si="3"/>
        <v>30</v>
      </c>
      <c r="AQ46" s="230"/>
      <c r="AR46" s="340" t="str">
        <f>IF(ISNUMBER($AO46),IF(AND($AO46&gt;=60,$AO46&lt;=100),"●",""),"")</f>
        <v/>
      </c>
      <c r="AS46" s="341"/>
      <c r="AT46" s="342"/>
      <c r="AU46" s="342"/>
      <c r="AV46" s="343" t="str">
        <f>IF(ISNUMBER($AO46),IF(AND($AO46&gt;=60,$AO46&lt;=100),"●",""),"")</f>
        <v/>
      </c>
      <c r="AW46" s="342"/>
      <c r="AX46" s="342"/>
      <c r="AY46" s="342"/>
      <c r="AZ46" s="344"/>
      <c r="BA46" s="375" t="str">
        <f t="shared" si="4"/>
        <v/>
      </c>
      <c r="BB46" s="345"/>
      <c r="BC46" s="337"/>
      <c r="BD46" s="338" t="str">
        <f t="shared" si="14"/>
        <v/>
      </c>
      <c r="BE46" s="237"/>
      <c r="BF46" s="394"/>
      <c r="BG46" s="395"/>
      <c r="BH46" s="396"/>
      <c r="BI46" s="397"/>
      <c r="BJ46" s="395"/>
      <c r="BK46" s="346" t="str">
        <f t="shared" si="18"/>
        <v/>
      </c>
      <c r="BL46" s="237"/>
    </row>
    <row r="47" spans="1:64" ht="3.95" customHeight="1" thickBot="1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6"/>
      <c r="BB47" s="217"/>
      <c r="BC47" s="217"/>
      <c r="BD47" s="217"/>
      <c r="BE47" s="4"/>
      <c r="BF47" s="6"/>
      <c r="BL47" s="4"/>
    </row>
    <row r="48" spans="1:64" ht="35.1" customHeight="1">
      <c r="A48" s="4"/>
      <c r="B48" s="6"/>
      <c r="C48" s="6"/>
      <c r="D48" s="6"/>
      <c r="E48" s="6"/>
      <c r="F48" s="6"/>
      <c r="G48" s="1032" t="s">
        <v>2</v>
      </c>
      <c r="H48" s="1032"/>
      <c r="I48" s="1032"/>
      <c r="J48" s="1032"/>
      <c r="K48" s="1032"/>
      <c r="L48" s="1032"/>
      <c r="M48" s="1032"/>
      <c r="N48" s="1032"/>
      <c r="O48" s="1032"/>
      <c r="P48" s="1032"/>
      <c r="Q48" s="1032"/>
      <c r="R48" s="1032"/>
      <c r="S48" s="6"/>
      <c r="T48" s="1013" t="s">
        <v>188</v>
      </c>
      <c r="U48" s="1014"/>
      <c r="V48" s="1015"/>
      <c r="W48" s="6"/>
      <c r="X48" s="217"/>
      <c r="Y48" s="217"/>
      <c r="Z48" s="217"/>
      <c r="AA48" s="217"/>
      <c r="AB48" s="230"/>
      <c r="AC48" s="230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 s="217"/>
      <c r="AR48" s="1127" t="s">
        <v>183</v>
      </c>
      <c r="AS48" s="1128"/>
      <c r="AT48" s="1128"/>
      <c r="AU48" s="1128"/>
      <c r="AV48" s="1128"/>
      <c r="AW48" s="1128"/>
      <c r="AX48" s="1128"/>
      <c r="AY48" s="1128"/>
      <c r="AZ48" s="1129"/>
      <c r="BA48" s="376" t="s">
        <v>163</v>
      </c>
      <c r="BB48" s="1013" t="s">
        <v>278</v>
      </c>
      <c r="BC48" s="1014"/>
      <c r="BD48" s="1015"/>
      <c r="BE48" s="4"/>
      <c r="BF48" s="1127" t="s">
        <v>51</v>
      </c>
      <c r="BG48" s="1128"/>
      <c r="BH48" s="1421"/>
      <c r="BI48" s="1413" t="s">
        <v>194</v>
      </c>
      <c r="BJ48" s="1128"/>
      <c r="BK48" s="1129"/>
      <c r="BL48" s="4"/>
    </row>
    <row r="49" spans="1:65" ht="21.95" customHeight="1">
      <c r="A49" s="4"/>
      <c r="B49" s="347"/>
      <c r="C49" s="347"/>
      <c r="D49" s="348"/>
      <c r="E49" s="348"/>
      <c r="F49" s="230"/>
      <c r="G49" s="1032"/>
      <c r="H49" s="1032"/>
      <c r="I49" s="1032"/>
      <c r="J49" s="1032"/>
      <c r="K49" s="1032"/>
      <c r="L49" s="1032"/>
      <c r="M49" s="1032"/>
      <c r="N49" s="1032"/>
      <c r="O49" s="1032"/>
      <c r="P49" s="1032"/>
      <c r="Q49" s="1032"/>
      <c r="R49" s="1032"/>
      <c r="S49" s="348"/>
      <c r="T49" s="218">
        <f>SUM(T7:T46)+'（C）17H29～18H30プログラム入学'!T57</f>
        <v>0</v>
      </c>
      <c r="U49" s="219">
        <f>SUM(U7:U46)+'（C）17H29～18H30プログラム入学'!U57</f>
        <v>0</v>
      </c>
      <c r="V49" s="220">
        <f>SUM(V7:V46)+'（C）17H29～18H30プログラム入学'!V57</f>
        <v>0</v>
      </c>
      <c r="W49" s="6"/>
      <c r="X49" s="217"/>
      <c r="Y49" s="230"/>
      <c r="Z49" s="230"/>
      <c r="AA49" s="230"/>
      <c r="AB49" s="230"/>
      <c r="AC49" s="230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 s="230"/>
      <c r="AR49" s="1414">
        <f>COUNTIF(AR7:AR46,"●")+'（C）17H29～18H30プログラム入学'!AR57</f>
        <v>0</v>
      </c>
      <c r="AS49" s="1416">
        <f>COUNTIF(AS7:AS46,"●")+'（C）17H29～18H30プログラム入学'!AS57</f>
        <v>0</v>
      </c>
      <c r="AT49" s="1416">
        <f>COUNTIF(AT7:AT46,"●")+'（C）17H29～18H30プログラム入学'!AT57</f>
        <v>0</v>
      </c>
      <c r="AU49" s="1417">
        <f>COUNTIF(AU7:AU46,"●")+'（C）17H29～18H30プログラム入学'!AU57</f>
        <v>0</v>
      </c>
      <c r="AV49" s="349">
        <f>COUNTIF(AV7:AV46,"●")+'（C）17H29～18H30プログラム入学'!AV57</f>
        <v>0</v>
      </c>
      <c r="AW49" s="298">
        <f>COUNTIF(AW7:AW46,"●")+'（C）17H29～18H30プログラム入学'!AW57</f>
        <v>0</v>
      </c>
      <c r="AX49" s="298">
        <f>COUNTIF(AX7:AX46,"●")+'（C）17H29～18H30プログラム入学'!AX57</f>
        <v>0</v>
      </c>
      <c r="AY49" s="298">
        <f>COUNTIF(AY7:AY46,"●")+'（C）17H29～18H30プログラム入学'!AY57</f>
        <v>0</v>
      </c>
      <c r="AZ49" s="310">
        <f>COUNTIF(AZ7:AZ46,"●")+'（C）17H29～18H30プログラム入学'!AZ57</f>
        <v>0</v>
      </c>
      <c r="BA49" s="1419">
        <f>SUM(BA7:BA46)+'（C）17H29～18H30プログラム入学'!BA57</f>
        <v>0</v>
      </c>
      <c r="BB49" s="218">
        <f>SUM(BB7:BB46)+'（C）17H29～18H30プログラム入学'!BB57</f>
        <v>0</v>
      </c>
      <c r="BC49" s="219">
        <f>SUM(BC7:BC46)+'（C）17H29～18H30プログラム入学'!BC57</f>
        <v>0</v>
      </c>
      <c r="BD49" s="220">
        <f>SUM(BD7:BD46)+'（C）17H29～18H30プログラム入学'!BD57</f>
        <v>0</v>
      </c>
      <c r="BE49" s="4"/>
      <c r="BF49" s="382">
        <f t="shared" ref="BF49:BK49" si="20">SUM(BF7:BF46)</f>
        <v>0</v>
      </c>
      <c r="BG49" s="383">
        <f t="shared" si="20"/>
        <v>0</v>
      </c>
      <c r="BH49" s="384">
        <f>SUM(BH7:BH46)</f>
        <v>0</v>
      </c>
      <c r="BI49" s="385">
        <f t="shared" si="20"/>
        <v>0</v>
      </c>
      <c r="BJ49" s="383">
        <f t="shared" si="20"/>
        <v>0</v>
      </c>
      <c r="BK49" s="386">
        <f t="shared" si="20"/>
        <v>0</v>
      </c>
      <c r="BL49" s="4"/>
    </row>
    <row r="50" spans="1:65" s="192" customFormat="1" ht="21.95" customHeight="1" thickBot="1">
      <c r="A50" s="229"/>
      <c r="B50" s="347"/>
      <c r="C50" s="347"/>
      <c r="D50" s="348"/>
      <c r="E50" s="348"/>
      <c r="F50" s="230"/>
      <c r="G50" s="1032"/>
      <c r="H50" s="1032"/>
      <c r="I50" s="1032"/>
      <c r="J50" s="1032"/>
      <c r="K50" s="1032"/>
      <c r="L50" s="1032"/>
      <c r="M50" s="1032"/>
      <c r="N50" s="1032"/>
      <c r="O50" s="1032"/>
      <c r="P50" s="1032"/>
      <c r="Q50" s="1032"/>
      <c r="R50" s="1032"/>
      <c r="S50" s="350"/>
      <c r="T50" s="1027">
        <f>T49+U49+V49</f>
        <v>0</v>
      </c>
      <c r="U50" s="1028"/>
      <c r="V50" s="1029"/>
      <c r="W50" s="6"/>
      <c r="X50" s="217"/>
      <c r="AD50"/>
      <c r="AE50"/>
      <c r="AF50"/>
      <c r="AG50"/>
      <c r="AH50"/>
      <c r="AI50"/>
      <c r="AJ50"/>
      <c r="AK50"/>
      <c r="AL50"/>
      <c r="AM50"/>
      <c r="AN50"/>
      <c r="AO50"/>
      <c r="AP50"/>
      <c r="AR50" s="1415"/>
      <c r="AS50" s="1024"/>
      <c r="AT50" s="1024"/>
      <c r="AU50" s="1418"/>
      <c r="AV50" s="1030">
        <f>SUM(AV49:AZ49)</f>
        <v>0</v>
      </c>
      <c r="AW50" s="1030"/>
      <c r="AX50" s="1030"/>
      <c r="AY50" s="1030"/>
      <c r="AZ50" s="1031"/>
      <c r="BA50" s="1026"/>
      <c r="BB50" s="1004">
        <f>BB49+BC49+BD49</f>
        <v>0</v>
      </c>
      <c r="BC50" s="1005"/>
      <c r="BD50" s="1006"/>
      <c r="BE50" s="229"/>
      <c r="BF50" s="1420">
        <f>SUM(BF49:BK49)</f>
        <v>0</v>
      </c>
      <c r="BG50" s="1136"/>
      <c r="BH50" s="1136"/>
      <c r="BI50" s="1136"/>
      <c r="BJ50" s="1136"/>
      <c r="BK50" s="1137"/>
      <c r="BL50" s="229"/>
    </row>
    <row r="51" spans="1:65" ht="11.1" customHeight="1">
      <c r="A51" s="4"/>
      <c r="B51" s="4"/>
      <c r="C51" s="4"/>
      <c r="D51" s="227"/>
      <c r="E51" s="227"/>
      <c r="F51" s="4"/>
      <c r="G51" s="4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8"/>
      <c r="W51" s="227"/>
      <c r="X51" s="227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227"/>
      <c r="AN51" s="227"/>
      <c r="AO51" s="227"/>
      <c r="AP51" s="1"/>
      <c r="AQ51" s="4"/>
      <c r="AR51" s="1"/>
      <c r="AS51" s="1"/>
      <c r="AT51" s="1"/>
      <c r="AU51" s="1"/>
      <c r="AV51" s="1"/>
      <c r="AW51" s="1"/>
      <c r="AX51" s="1"/>
      <c r="AY51" s="4"/>
      <c r="AZ51" s="4"/>
      <c r="BA51" s="229"/>
      <c r="BB51" s="1"/>
      <c r="BC51" s="1"/>
      <c r="BD51" s="1"/>
      <c r="BE51" s="4"/>
      <c r="BF51" s="1"/>
      <c r="BG51" s="1"/>
      <c r="BH51" s="1"/>
      <c r="BI51" s="1"/>
      <c r="BJ51" s="1"/>
      <c r="BK51" s="4"/>
      <c r="BL51" s="4"/>
    </row>
    <row r="52" spans="1:65" ht="15" customHeight="1" thickBot="1">
      <c r="AS52"/>
      <c r="AT52"/>
      <c r="AU52"/>
      <c r="AV52"/>
      <c r="AW52"/>
      <c r="AX52"/>
      <c r="AY52"/>
      <c r="AZ52"/>
      <c r="BA52"/>
      <c r="BB52"/>
      <c r="BC52"/>
      <c r="BD52"/>
      <c r="BE52"/>
      <c r="BM52"/>
    </row>
    <row r="53" spans="1:65" ht="21.95" customHeight="1">
      <c r="A53"/>
      <c r="B53" s="230"/>
      <c r="C53" s="230"/>
      <c r="D53" s="348"/>
      <c r="E53" s="348"/>
      <c r="F53" s="230"/>
      <c r="G53" s="351"/>
      <c r="H53" s="351"/>
      <c r="I53" s="351"/>
      <c r="J53" s="351"/>
      <c r="K53" s="351"/>
      <c r="L53" s="351"/>
      <c r="M53" s="351"/>
      <c r="N53" s="351"/>
      <c r="O53" s="351"/>
      <c r="P53" s="351"/>
      <c r="Q53" s="351"/>
      <c r="R53" s="351"/>
      <c r="S53" s="348"/>
      <c r="T53" s="352" t="str">
        <f>IF(T49&gt;=250,"合","")</f>
        <v/>
      </c>
      <c r="U53" s="353" t="str">
        <f>IF(U49&gt;=250,"合","-")</f>
        <v>-</v>
      </c>
      <c r="V53" s="354" t="str">
        <f>IF(V49&gt;=900,"合","")</f>
        <v/>
      </c>
      <c r="W53" s="348"/>
      <c r="X53" s="348"/>
      <c r="Y53" s="230"/>
      <c r="Z53" s="230"/>
      <c r="AA53" s="230"/>
      <c r="AB53" s="230"/>
      <c r="AC53" s="230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 s="1382" t="s">
        <v>110</v>
      </c>
      <c r="AR53" s="1385" t="str">
        <f>IF(AR49&gt;=48,"合","-")</f>
        <v>-</v>
      </c>
      <c r="AS53" s="1387" t="str">
        <f>IF(AS49&gt;=1,"合","-")</f>
        <v>-</v>
      </c>
      <c r="AT53" s="1387" t="str">
        <f t="shared" ref="AT53:AZ53" si="21">IF(AT49&gt;=1,"合","-")</f>
        <v>-</v>
      </c>
      <c r="AU53" s="1389" t="str">
        <f t="shared" si="21"/>
        <v>-</v>
      </c>
      <c r="AV53" s="355" t="str">
        <f>IF(AV49&gt;=1,"合","-")</f>
        <v>-</v>
      </c>
      <c r="AW53" s="356" t="str">
        <f t="shared" si="21"/>
        <v>-</v>
      </c>
      <c r="AX53" s="356" t="str">
        <f t="shared" si="21"/>
        <v>-</v>
      </c>
      <c r="AY53" s="356" t="str">
        <f t="shared" si="21"/>
        <v>-</v>
      </c>
      <c r="AZ53" s="357" t="str">
        <f t="shared" si="21"/>
        <v>-</v>
      </c>
      <c r="BA53" s="1365" t="str">
        <f>IF(BA49&gt;=124,"合","-")</f>
        <v>-</v>
      </c>
      <c r="BB53" s="358" t="str">
        <f>IF(BB49&gt;=250,"合","-")</f>
        <v>-</v>
      </c>
      <c r="BC53" s="359" t="str">
        <f>IF(BC49&gt;=250,"合","-")</f>
        <v>-</v>
      </c>
      <c r="BD53" s="360" t="str">
        <f>IF(BD49&gt;=900,"合","-")</f>
        <v>-</v>
      </c>
      <c r="BE53"/>
      <c r="BF53" s="387" t="str">
        <f>IF(BF49&gt;=2,"合","-")</f>
        <v>-</v>
      </c>
      <c r="BG53" s="356" t="str">
        <f>IF(BG49&gt;=4,"合","-")</f>
        <v>-</v>
      </c>
      <c r="BH53" s="356" t="str">
        <f>IF(BH49&gt;=28,"合","-")</f>
        <v>-</v>
      </c>
      <c r="BI53" s="355" t="str">
        <f>IF(BI49&gt;=4,"合","-")</f>
        <v>-</v>
      </c>
      <c r="BJ53" s="356" t="str">
        <f>IF(BJ49&gt;=4,"合","-")</f>
        <v>-</v>
      </c>
      <c r="BK53" s="357" t="str">
        <f>IF(BK49&gt;=10,"合","-")</f>
        <v>-</v>
      </c>
      <c r="BL53"/>
    </row>
    <row r="54" spans="1:65" ht="21.95" customHeight="1" thickBot="1">
      <c r="A54"/>
      <c r="B54" s="230"/>
      <c r="C54" s="230"/>
      <c r="D54" s="348"/>
      <c r="E54" s="348"/>
      <c r="F54" s="230"/>
      <c r="G54" s="351"/>
      <c r="H54" s="351"/>
      <c r="I54" s="351"/>
      <c r="J54" s="351"/>
      <c r="K54" s="351"/>
      <c r="L54" s="351"/>
      <c r="M54" s="351"/>
      <c r="N54" s="351"/>
      <c r="O54" s="351"/>
      <c r="P54" s="351"/>
      <c r="Q54" s="351"/>
      <c r="R54" s="351"/>
      <c r="S54" s="348"/>
      <c r="T54" s="1356" t="str">
        <f>IF(T50&gt;=1600,"合","-")</f>
        <v>-</v>
      </c>
      <c r="U54" s="1357"/>
      <c r="V54" s="1358"/>
      <c r="W54" s="348"/>
      <c r="X54" s="348"/>
      <c r="Y54" s="230"/>
      <c r="Z54" s="230"/>
      <c r="AA54" s="230"/>
      <c r="AB54" s="217"/>
      <c r="AC54" s="217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 s="1383"/>
      <c r="AR54" s="1386"/>
      <c r="AS54" s="1388"/>
      <c r="AT54" s="1388"/>
      <c r="AU54" s="1390"/>
      <c r="AV54" s="1359" t="str">
        <f>IF(AV50&gt;=6,"合","-")</f>
        <v>-</v>
      </c>
      <c r="AW54" s="1360"/>
      <c r="AX54" s="1360"/>
      <c r="AY54" s="1360"/>
      <c r="AZ54" s="1361"/>
      <c r="BA54" s="1366"/>
      <c r="BB54" s="1362" t="str">
        <f>IF(BB50&gt;=1600,"合","-")</f>
        <v>-</v>
      </c>
      <c r="BC54" s="1363"/>
      <c r="BD54" s="1364"/>
      <c r="BE54"/>
      <c r="BF54" s="1370" t="str">
        <f>IF(BF50&gt;=62,"合","-")</f>
        <v>-</v>
      </c>
      <c r="BG54" s="1371"/>
      <c r="BH54" s="1371"/>
      <c r="BI54" s="1371"/>
      <c r="BJ54" s="1371"/>
      <c r="BK54" s="1372"/>
      <c r="BL54"/>
    </row>
    <row r="55" spans="1:65" ht="35.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 s="1383"/>
      <c r="AR55" s="1391" t="s">
        <v>72</v>
      </c>
      <c r="AS55" s="1392"/>
      <c r="AT55" s="1392"/>
      <c r="AU55" s="1392"/>
      <c r="AV55" s="1392"/>
      <c r="AW55" s="1392"/>
      <c r="AX55" s="1392"/>
      <c r="AY55" s="1392"/>
      <c r="AZ55" s="1393"/>
      <c r="BA55" s="1373" t="s">
        <v>201</v>
      </c>
      <c r="BB55" s="1376" t="s">
        <v>189</v>
      </c>
      <c r="BC55" s="1377"/>
      <c r="BD55" s="1378"/>
      <c r="BE55" s="5"/>
      <c r="BF55"/>
      <c r="BG55"/>
      <c r="BH55"/>
      <c r="BI55"/>
      <c r="BJ55"/>
      <c r="BK55"/>
    </row>
    <row r="56" spans="1:65" ht="21.95" customHeight="1">
      <c r="AQ56" s="1383"/>
      <c r="AR56" s="1394" t="s">
        <v>277</v>
      </c>
      <c r="AS56" s="1397" t="s">
        <v>202</v>
      </c>
      <c r="AT56" s="1398"/>
      <c r="AU56" s="1399"/>
      <c r="AV56" s="1401" t="s">
        <v>132</v>
      </c>
      <c r="AW56" s="1401"/>
      <c r="AX56" s="1401"/>
      <c r="AY56" s="1401"/>
      <c r="AZ56" s="1406"/>
      <c r="BA56" s="1374"/>
      <c r="BB56" s="1367" t="s">
        <v>209</v>
      </c>
      <c r="BC56" s="1368" t="s">
        <v>209</v>
      </c>
      <c r="BD56" s="1369" t="s">
        <v>94</v>
      </c>
      <c r="BE56" s="5"/>
      <c r="BF56" s="6"/>
      <c r="BK56" s="5"/>
    </row>
    <row r="57" spans="1:65" ht="21.95" customHeight="1">
      <c r="AQ57" s="1383"/>
      <c r="AR57" s="1395"/>
      <c r="AS57" s="1400"/>
      <c r="AT57" s="1401"/>
      <c r="AU57" s="1402"/>
      <c r="AV57" s="1407"/>
      <c r="AW57" s="1407"/>
      <c r="AX57" s="1407"/>
      <c r="AY57" s="1407"/>
      <c r="AZ57" s="1408"/>
      <c r="BA57" s="1374"/>
      <c r="BB57" s="1367"/>
      <c r="BC57" s="1368"/>
      <c r="BD57" s="1369"/>
      <c r="BE57" s="5"/>
      <c r="BF57" s="6"/>
      <c r="BK57" s="5"/>
    </row>
    <row r="58" spans="1:65" ht="21.95" customHeight="1">
      <c r="AQ58" s="1383"/>
      <c r="AR58" s="1395"/>
      <c r="AS58" s="1400"/>
      <c r="AT58" s="1401"/>
      <c r="AU58" s="1402"/>
      <c r="AV58" s="1409" t="s">
        <v>61</v>
      </c>
      <c r="AW58" s="1409"/>
      <c r="AX58" s="1409"/>
      <c r="AY58" s="1409"/>
      <c r="AZ58" s="1410"/>
      <c r="BA58" s="1374"/>
      <c r="BB58" s="1367"/>
      <c r="BC58" s="1368"/>
      <c r="BD58" s="1369"/>
      <c r="BE58" s="5"/>
      <c r="BF58" s="6"/>
      <c r="BK58" s="5"/>
    </row>
    <row r="59" spans="1:65" ht="21.95" customHeight="1" thickBot="1">
      <c r="AQ59" s="1384"/>
      <c r="AR59" s="1396"/>
      <c r="AS59" s="1403"/>
      <c r="AT59" s="1404"/>
      <c r="AU59" s="1405"/>
      <c r="AV59" s="1411"/>
      <c r="AW59" s="1411"/>
      <c r="AX59" s="1411"/>
      <c r="AY59" s="1411"/>
      <c r="AZ59" s="1412"/>
      <c r="BA59" s="1375"/>
      <c r="BB59" s="1379" t="s">
        <v>133</v>
      </c>
      <c r="BC59" s="1380"/>
      <c r="BD59" s="1381"/>
      <c r="BE59" s="5"/>
      <c r="BF59" s="6"/>
      <c r="BK59" s="5"/>
    </row>
    <row r="60" spans="1:65" ht="15" customHeight="1">
      <c r="AS60"/>
      <c r="AT60"/>
      <c r="AU60"/>
      <c r="AV60"/>
      <c r="AW60"/>
      <c r="AX60"/>
      <c r="AY60"/>
      <c r="AZ60"/>
      <c r="BA60"/>
      <c r="BB60"/>
      <c r="BC60"/>
      <c r="BD60"/>
      <c r="BE60"/>
    </row>
    <row r="61" spans="1:65" ht="15" customHeight="1">
      <c r="AS61"/>
      <c r="AT61"/>
      <c r="AU61"/>
      <c r="AV61"/>
      <c r="AW61"/>
      <c r="AX61"/>
      <c r="AY61"/>
      <c r="AZ61"/>
      <c r="BA61"/>
      <c r="BB61"/>
      <c r="BC61"/>
      <c r="BD61"/>
      <c r="BE61"/>
    </row>
    <row r="62" spans="1:65" ht="15" customHeight="1">
      <c r="AS62"/>
      <c r="AT62"/>
      <c r="AU62"/>
      <c r="AV62"/>
      <c r="AW62"/>
      <c r="AX62"/>
      <c r="AY62"/>
      <c r="AZ62"/>
      <c r="BA62"/>
      <c r="BB62"/>
      <c r="BC62"/>
      <c r="BD62"/>
      <c r="BE62"/>
    </row>
    <row r="63" spans="1:65" ht="15" customHeight="1">
      <c r="AS63"/>
      <c r="AT63"/>
      <c r="AU63"/>
      <c r="AV63"/>
      <c r="AW63"/>
      <c r="AX63"/>
      <c r="AY63"/>
      <c r="AZ63"/>
      <c r="BA63"/>
      <c r="BB63"/>
      <c r="BC63"/>
      <c r="BD63"/>
      <c r="BE63"/>
    </row>
  </sheetData>
  <mergeCells count="86">
    <mergeCell ref="P1:W1"/>
    <mergeCell ref="Y1:BG1"/>
    <mergeCell ref="B3:P3"/>
    <mergeCell ref="Q3:W3"/>
    <mergeCell ref="H4:H6"/>
    <mergeCell ref="I4:L4"/>
    <mergeCell ref="M4:M5"/>
    <mergeCell ref="B1:C1"/>
    <mergeCell ref="D1:E1"/>
    <mergeCell ref="G1:L1"/>
    <mergeCell ref="AR4:AZ4"/>
    <mergeCell ref="BB4:BD4"/>
    <mergeCell ref="BF4:BK4"/>
    <mergeCell ref="I5:J5"/>
    <mergeCell ref="AN4:AN6"/>
    <mergeCell ref="Y5:Z5"/>
    <mergeCell ref="B14:B46"/>
    <mergeCell ref="C14:C22"/>
    <mergeCell ref="E14:E15"/>
    <mergeCell ref="K15:L15"/>
    <mergeCell ref="E16:E23"/>
    <mergeCell ref="C24:C46"/>
    <mergeCell ref="I28:J28"/>
    <mergeCell ref="E32:E46"/>
    <mergeCell ref="AA5:AD5"/>
    <mergeCell ref="AE5:AI5"/>
    <mergeCell ref="AJ5:AL5"/>
    <mergeCell ref="N4:N5"/>
    <mergeCell ref="BB6:BD6"/>
    <mergeCell ref="BF6:BH6"/>
    <mergeCell ref="BI6:BK6"/>
    <mergeCell ref="AS5:AU5"/>
    <mergeCell ref="AV5:AZ5"/>
    <mergeCell ref="BA5:BA6"/>
    <mergeCell ref="B7:C13"/>
    <mergeCell ref="E8:E13"/>
    <mergeCell ref="AO5:AO6"/>
    <mergeCell ref="AP5:AP6"/>
    <mergeCell ref="AR5:AR6"/>
    <mergeCell ref="P6:R6"/>
    <mergeCell ref="T6:V6"/>
    <mergeCell ref="B4:C6"/>
    <mergeCell ref="D4:E6"/>
    <mergeCell ref="G4:G6"/>
    <mergeCell ref="O4:O6"/>
    <mergeCell ref="P4:V4"/>
    <mergeCell ref="K5:L5"/>
    <mergeCell ref="S5:S6"/>
    <mergeCell ref="W4:W6"/>
    <mergeCell ref="Y4:AL4"/>
    <mergeCell ref="G48:R50"/>
    <mergeCell ref="T48:V48"/>
    <mergeCell ref="T50:V50"/>
    <mergeCell ref="BB48:BD48"/>
    <mergeCell ref="BF48:BH48"/>
    <mergeCell ref="BI48:BK48"/>
    <mergeCell ref="AR49:AR50"/>
    <mergeCell ref="AS49:AS50"/>
    <mergeCell ref="AT49:AT50"/>
    <mergeCell ref="AU49:AU50"/>
    <mergeCell ref="BA49:BA50"/>
    <mergeCell ref="AV50:AZ50"/>
    <mergeCell ref="BB50:BD50"/>
    <mergeCell ref="AR48:AZ48"/>
    <mergeCell ref="BF50:BK50"/>
    <mergeCell ref="BF54:BK54"/>
    <mergeCell ref="BA55:BA59"/>
    <mergeCell ref="BB55:BD55"/>
    <mergeCell ref="BB59:BD59"/>
    <mergeCell ref="AQ53:AQ59"/>
    <mergeCell ref="AR53:AR54"/>
    <mergeCell ref="AS53:AS54"/>
    <mergeCell ref="AT53:AT54"/>
    <mergeCell ref="AU53:AU54"/>
    <mergeCell ref="AR55:AZ55"/>
    <mergeCell ref="AR56:AR59"/>
    <mergeCell ref="AS56:AU59"/>
    <mergeCell ref="AV56:AZ57"/>
    <mergeCell ref="AV58:AZ59"/>
    <mergeCell ref="T54:V54"/>
    <mergeCell ref="AV54:AZ54"/>
    <mergeCell ref="BB54:BD54"/>
    <mergeCell ref="BA53:BA54"/>
    <mergeCell ref="BB56:BB58"/>
    <mergeCell ref="BC56:BC58"/>
    <mergeCell ref="BD56:BD58"/>
  </mergeCells>
  <phoneticPr fontId="3"/>
  <conditionalFormatting sqref="AO7:AO29 AO31:AO46">
    <cfRule type="cellIs" dxfId="3" priority="2" stopIfTrue="1" operator="notBetween">
      <formula>100</formula>
      <formula>0</formula>
    </cfRule>
  </conditionalFormatting>
  <conditionalFormatting sqref="AO30">
    <cfRule type="cellIs" dxfId="2" priority="1" stopIfTrue="1" operator="notBetween">
      <formula>100</formula>
      <formula>0</formula>
    </cfRule>
  </conditionalFormatting>
  <printOptions horizontalCentered="1"/>
  <pageMargins left="0.79000000000000015" right="0.79000000000000015" top="0.79000000000000015" bottom="0.79000000000000015" header="0.39000000000000007" footer="0.39000000000000007"/>
  <pageSetup paperSize="9" scale="66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62"/>
  <sheetViews>
    <sheetView showGridLines="0" showZeros="0" topLeftCell="E1" zoomScale="80" zoomScaleNormal="80" zoomScaleSheetLayoutView="75" workbookViewId="0">
      <selection activeCell="AO48" sqref="AO48"/>
    </sheetView>
  </sheetViews>
  <sheetFormatPr defaultColWidth="10.625" defaultRowHeight="15" customHeight="1"/>
  <cols>
    <col min="1" max="1" width="1.875" style="5" customWidth="1"/>
    <col min="2" max="3" width="2.875" style="5" customWidth="1"/>
    <col min="4" max="4" width="5.125" style="361" customWidth="1"/>
    <col min="5" max="5" width="3.625" style="361" customWidth="1"/>
    <col min="6" max="6" width="0.625" style="5" customWidth="1"/>
    <col min="7" max="7" width="21.875" style="5" customWidth="1"/>
    <col min="8" max="12" width="3.625" style="361" customWidth="1"/>
    <col min="13" max="18" width="5.875" style="361" customWidth="1"/>
    <col min="19" max="19" width="7.375" style="361" customWidth="1"/>
    <col min="20" max="21" width="5.875" style="361" customWidth="1"/>
    <col min="22" max="22" width="5.875" style="362" customWidth="1"/>
    <col min="23" max="23" width="5.125" style="361" customWidth="1"/>
    <col min="24" max="24" width="1.5" style="361" customWidth="1"/>
    <col min="25" max="39" width="3.625" style="5" customWidth="1"/>
    <col min="40" max="40" width="6.5" style="361" customWidth="1"/>
    <col min="41" max="42" width="7.375" style="361" customWidth="1"/>
    <col min="43" max="43" width="7.375" style="6" customWidth="1"/>
    <col min="44" max="44" width="3.625" style="5" customWidth="1"/>
    <col min="45" max="51" width="3.625" style="6" customWidth="1"/>
    <col min="52" max="52" width="3.625" style="5" customWidth="1"/>
    <col min="53" max="53" width="5.625" style="5" customWidth="1"/>
    <col min="54" max="54" width="7.375" style="192" customWidth="1"/>
    <col min="55" max="57" width="7.375" style="6" customWidth="1"/>
    <col min="58" max="58" width="3" style="5" customWidth="1"/>
    <col min="59" max="63" width="3.625" style="6" customWidth="1"/>
    <col min="64" max="64" width="3.625" style="5" customWidth="1"/>
    <col min="65" max="65" width="1.875" style="5" customWidth="1"/>
    <col min="66" max="16384" width="10.625" style="5"/>
  </cols>
  <sheetData>
    <row r="1" spans="1:64" ht="35.1" customHeight="1">
      <c r="B1" s="1138" t="s">
        <v>170</v>
      </c>
      <c r="C1" s="1139"/>
      <c r="D1" s="1140"/>
      <c r="E1" s="1141"/>
      <c r="F1" s="9"/>
      <c r="G1" s="1142" t="s">
        <v>169</v>
      </c>
      <c r="H1" s="1143"/>
      <c r="I1" s="1143"/>
      <c r="J1" s="1143"/>
      <c r="K1" s="1143"/>
      <c r="L1" s="1144"/>
      <c r="M1" s="5"/>
      <c r="N1" s="479"/>
      <c r="O1" s="479"/>
      <c r="P1" s="1145" t="s">
        <v>243</v>
      </c>
      <c r="Q1" s="1145"/>
      <c r="R1" s="1145"/>
      <c r="S1" s="1145"/>
      <c r="T1" s="1145"/>
      <c r="U1" s="1145"/>
      <c r="V1" s="1145"/>
      <c r="W1" s="1145"/>
      <c r="X1" s="7"/>
      <c r="Y1" s="1146" t="s">
        <v>214</v>
      </c>
      <c r="Z1" s="1146"/>
      <c r="AA1" s="1146"/>
      <c r="AB1" s="1146"/>
      <c r="AC1" s="1146"/>
      <c r="AD1" s="1146"/>
      <c r="AE1" s="1146"/>
      <c r="AF1" s="1146"/>
      <c r="AG1" s="1146"/>
      <c r="AH1" s="1146"/>
      <c r="AI1" s="1146"/>
      <c r="AJ1" s="1146"/>
      <c r="AK1" s="1146"/>
      <c r="AL1" s="1146"/>
      <c r="AM1" s="1146"/>
      <c r="AN1" s="1146"/>
      <c r="AO1" s="1146"/>
      <c r="AP1" s="1146"/>
      <c r="AQ1" s="1146"/>
      <c r="AR1" s="1146"/>
      <c r="AS1" s="1146"/>
      <c r="AT1" s="1146"/>
      <c r="AU1" s="1146"/>
      <c r="AV1" s="1146"/>
      <c r="AW1" s="1146"/>
      <c r="AX1" s="1146"/>
      <c r="AY1" s="1146"/>
      <c r="AZ1" s="1146"/>
      <c r="BA1" s="1146"/>
      <c r="BB1" s="1146"/>
      <c r="BC1" s="1146"/>
      <c r="BD1" s="1146"/>
      <c r="BE1" s="1146"/>
      <c r="BF1" s="1146"/>
      <c r="BG1" s="1146"/>
    </row>
    <row r="2" spans="1:64" ht="11.1" customHeight="1">
      <c r="A2" s="4"/>
      <c r="B2" s="4"/>
      <c r="C2" s="4"/>
      <c r="D2" s="227"/>
      <c r="E2" s="227"/>
      <c r="F2" s="4"/>
      <c r="G2" s="4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8"/>
      <c r="W2" s="227"/>
      <c r="X2" s="227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27"/>
      <c r="AO2" s="227"/>
      <c r="AP2" s="227"/>
      <c r="AQ2" s="1"/>
      <c r="AR2" s="4"/>
      <c r="AS2" s="1"/>
      <c r="AT2" s="1"/>
      <c r="AU2" s="1"/>
      <c r="AV2" s="1"/>
      <c r="AW2" s="1"/>
      <c r="AX2" s="1"/>
      <c r="AY2" s="1"/>
      <c r="AZ2" s="4"/>
      <c r="BA2" s="4"/>
      <c r="BB2" s="229"/>
      <c r="BC2" s="1"/>
      <c r="BD2" s="1"/>
      <c r="BE2" s="4">
        <v>1</v>
      </c>
      <c r="BF2" s="1"/>
      <c r="BG2" s="1"/>
      <c r="BH2" s="1"/>
      <c r="BI2" s="1"/>
      <c r="BJ2" s="1"/>
      <c r="BK2" s="4"/>
      <c r="BL2" s="4">
        <v>1</v>
      </c>
    </row>
    <row r="3" spans="1:64" ht="33" customHeight="1" thickBot="1">
      <c r="A3" s="4"/>
      <c r="B3" s="1451" t="s">
        <v>260</v>
      </c>
      <c r="C3" s="1451"/>
      <c r="D3" s="1451"/>
      <c r="E3" s="1451"/>
      <c r="F3" s="1451"/>
      <c r="G3" s="1451"/>
      <c r="H3" s="1451"/>
      <c r="I3" s="1451"/>
      <c r="J3" s="1451"/>
      <c r="K3" s="1451"/>
      <c r="L3" s="1451"/>
      <c r="M3" s="1451"/>
      <c r="N3" s="1451"/>
      <c r="O3" s="1451"/>
      <c r="P3" s="1451"/>
      <c r="Q3" s="1457" t="s">
        <v>276</v>
      </c>
      <c r="R3" s="1457"/>
      <c r="S3" s="1457"/>
      <c r="T3" s="1457"/>
      <c r="U3" s="1457"/>
      <c r="V3" s="1457"/>
      <c r="W3" s="1457"/>
      <c r="X3" s="10"/>
      <c r="Y3" s="434"/>
      <c r="Z3" s="434"/>
      <c r="AA3" s="434"/>
      <c r="AB3" s="434"/>
      <c r="AC3" s="434"/>
      <c r="AD3" s="434"/>
      <c r="AE3" s="434"/>
      <c r="AF3" s="434"/>
      <c r="AG3" s="434"/>
      <c r="AH3" s="434"/>
      <c r="AI3" s="434"/>
      <c r="AJ3" s="434"/>
      <c r="AK3" s="434"/>
      <c r="AL3" s="434"/>
      <c r="AM3" s="434"/>
      <c r="AN3" s="10"/>
      <c r="AO3" s="10"/>
      <c r="AP3" s="10"/>
      <c r="AR3" s="230"/>
      <c r="AZ3" s="230"/>
      <c r="BA3" s="230"/>
      <c r="BB3" s="10"/>
      <c r="BE3" s="4"/>
      <c r="BF3" s="449"/>
      <c r="BG3" s="449"/>
      <c r="BH3" s="449"/>
      <c r="BI3" s="449"/>
      <c r="BJ3" s="449"/>
      <c r="BK3" s="449"/>
      <c r="BL3" s="4"/>
    </row>
    <row r="4" spans="1:64" ht="35.1" customHeight="1">
      <c r="A4" s="4"/>
      <c r="B4" s="1167" t="s">
        <v>73</v>
      </c>
      <c r="C4" s="1168"/>
      <c r="D4" s="1173" t="s">
        <v>195</v>
      </c>
      <c r="E4" s="1174"/>
      <c r="F4" s="231"/>
      <c r="G4" s="1179" t="s">
        <v>212</v>
      </c>
      <c r="H4" s="1094" t="s">
        <v>213</v>
      </c>
      <c r="I4" s="1091" t="s">
        <v>142</v>
      </c>
      <c r="J4" s="1092"/>
      <c r="K4" s="1092"/>
      <c r="L4" s="1093"/>
      <c r="M4" s="1094" t="s">
        <v>39</v>
      </c>
      <c r="N4" s="1122" t="s">
        <v>40</v>
      </c>
      <c r="O4" s="1124" t="s">
        <v>171</v>
      </c>
      <c r="P4" s="1127" t="s">
        <v>95</v>
      </c>
      <c r="Q4" s="1128"/>
      <c r="R4" s="1128"/>
      <c r="S4" s="1128"/>
      <c r="T4" s="1128"/>
      <c r="U4" s="1128"/>
      <c r="V4" s="1129"/>
      <c r="W4" s="1124" t="s">
        <v>215</v>
      </c>
      <c r="X4" s="232"/>
      <c r="Y4" s="1130" t="s">
        <v>216</v>
      </c>
      <c r="Z4" s="1131"/>
      <c r="AA4" s="1131"/>
      <c r="AB4" s="1131"/>
      <c r="AC4" s="1131"/>
      <c r="AD4" s="1131"/>
      <c r="AE4" s="1131"/>
      <c r="AF4" s="1131"/>
      <c r="AG4" s="1131"/>
      <c r="AH4" s="1131"/>
      <c r="AI4" s="1131"/>
      <c r="AJ4" s="1131"/>
      <c r="AK4" s="1131"/>
      <c r="AL4" s="1132"/>
      <c r="AM4" s="11"/>
      <c r="AN4" s="1153" t="s">
        <v>150</v>
      </c>
      <c r="AO4" s="481" t="s">
        <v>172</v>
      </c>
      <c r="AP4" s="482"/>
      <c r="AQ4" s="230"/>
      <c r="AR4" s="1151" t="s">
        <v>26</v>
      </c>
      <c r="AS4" s="1092"/>
      <c r="AT4" s="1092"/>
      <c r="AU4" s="1092"/>
      <c r="AV4" s="1092"/>
      <c r="AW4" s="1092"/>
      <c r="AX4" s="1092"/>
      <c r="AY4" s="1092"/>
      <c r="AZ4" s="1152"/>
      <c r="BA4" s="363"/>
      <c r="BB4" s="1151" t="s">
        <v>65</v>
      </c>
      <c r="BC4" s="1092"/>
      <c r="BD4" s="1152"/>
      <c r="BE4" s="4"/>
      <c r="BF4" s="1452" t="s">
        <v>33</v>
      </c>
      <c r="BG4" s="1453"/>
      <c r="BH4" s="1453"/>
      <c r="BI4" s="1453"/>
      <c r="BJ4" s="1453"/>
      <c r="BK4" s="1454"/>
      <c r="BL4" s="4"/>
    </row>
    <row r="5" spans="1:64" ht="174" customHeight="1">
      <c r="A5" s="4"/>
      <c r="B5" s="1169"/>
      <c r="C5" s="1170"/>
      <c r="D5" s="1175"/>
      <c r="E5" s="1176"/>
      <c r="F5" s="211"/>
      <c r="G5" s="1180"/>
      <c r="H5" s="1182"/>
      <c r="I5" s="1119" t="s">
        <v>135</v>
      </c>
      <c r="J5" s="1184"/>
      <c r="K5" s="1119" t="s">
        <v>136</v>
      </c>
      <c r="L5" s="1184"/>
      <c r="M5" s="1095"/>
      <c r="N5" s="1123"/>
      <c r="O5" s="1125"/>
      <c r="P5" s="13" t="s">
        <v>125</v>
      </c>
      <c r="Q5" s="14" t="s">
        <v>173</v>
      </c>
      <c r="R5" s="15" t="s">
        <v>41</v>
      </c>
      <c r="S5" s="1111" t="s">
        <v>150</v>
      </c>
      <c r="T5" s="233" t="s">
        <v>126</v>
      </c>
      <c r="U5" s="234" t="s">
        <v>127</v>
      </c>
      <c r="V5" s="235" t="s">
        <v>128</v>
      </c>
      <c r="W5" s="1125"/>
      <c r="X5" s="232"/>
      <c r="Y5" s="1113" t="s">
        <v>200</v>
      </c>
      <c r="Z5" s="1114"/>
      <c r="AA5" s="1115" t="s">
        <v>82</v>
      </c>
      <c r="AB5" s="1116"/>
      <c r="AC5" s="1116"/>
      <c r="AD5" s="1114"/>
      <c r="AE5" s="1115" t="s">
        <v>134</v>
      </c>
      <c r="AF5" s="1117"/>
      <c r="AG5" s="1117"/>
      <c r="AH5" s="1117"/>
      <c r="AI5" s="1118"/>
      <c r="AJ5" s="1119" t="s">
        <v>67</v>
      </c>
      <c r="AK5" s="1120"/>
      <c r="AL5" s="1121"/>
      <c r="AM5" s="11"/>
      <c r="AN5" s="1154"/>
      <c r="AO5" s="1157" t="s">
        <v>129</v>
      </c>
      <c r="AP5" s="1159" t="s">
        <v>38</v>
      </c>
      <c r="AQ5" s="230"/>
      <c r="AR5" s="1428" t="s">
        <v>130</v>
      </c>
      <c r="AS5" s="1119" t="s">
        <v>131</v>
      </c>
      <c r="AT5" s="1120"/>
      <c r="AU5" s="1184"/>
      <c r="AV5" s="1163" t="s">
        <v>159</v>
      </c>
      <c r="AW5" s="1163"/>
      <c r="AX5" s="1163"/>
      <c r="AY5" s="1163"/>
      <c r="AZ5" s="1164"/>
      <c r="BA5" s="1165" t="s">
        <v>160</v>
      </c>
      <c r="BB5" s="446" t="s">
        <v>66</v>
      </c>
      <c r="BC5" s="234" t="s">
        <v>127</v>
      </c>
      <c r="BD5" s="235" t="s">
        <v>128</v>
      </c>
      <c r="BE5" s="4"/>
      <c r="BF5" s="377" t="s">
        <v>34</v>
      </c>
      <c r="BG5" s="378" t="s">
        <v>35</v>
      </c>
      <c r="BH5" s="379" t="s">
        <v>36</v>
      </c>
      <c r="BI5" s="380" t="s">
        <v>34</v>
      </c>
      <c r="BJ5" s="378" t="s">
        <v>35</v>
      </c>
      <c r="BK5" s="381" t="s">
        <v>36</v>
      </c>
      <c r="BL5" s="4"/>
    </row>
    <row r="6" spans="1:64" ht="35.1" customHeight="1" thickBot="1">
      <c r="A6" s="4"/>
      <c r="B6" s="1169"/>
      <c r="C6" s="1170"/>
      <c r="D6" s="1175"/>
      <c r="E6" s="1176"/>
      <c r="F6" s="211"/>
      <c r="G6" s="1181"/>
      <c r="H6" s="1183"/>
      <c r="I6" s="388" t="s">
        <v>145</v>
      </c>
      <c r="J6" s="389" t="s">
        <v>97</v>
      </c>
      <c r="K6" s="388" t="s">
        <v>145</v>
      </c>
      <c r="L6" s="389" t="s">
        <v>97</v>
      </c>
      <c r="M6" s="17" t="s">
        <v>164</v>
      </c>
      <c r="N6" s="17" t="s">
        <v>164</v>
      </c>
      <c r="O6" s="1126"/>
      <c r="P6" s="1133" t="s">
        <v>42</v>
      </c>
      <c r="Q6" s="1134"/>
      <c r="R6" s="1134"/>
      <c r="S6" s="1112"/>
      <c r="T6" s="1135" t="s">
        <v>64</v>
      </c>
      <c r="U6" s="1136"/>
      <c r="V6" s="1137"/>
      <c r="W6" s="1126"/>
      <c r="X6" s="232"/>
      <c r="Y6" s="18" t="s">
        <v>203</v>
      </c>
      <c r="Z6" s="19" t="s">
        <v>204</v>
      </c>
      <c r="AA6" s="20" t="s">
        <v>205</v>
      </c>
      <c r="AB6" s="21" t="s">
        <v>85</v>
      </c>
      <c r="AC6" s="21" t="s">
        <v>86</v>
      </c>
      <c r="AD6" s="19" t="s">
        <v>87</v>
      </c>
      <c r="AE6" s="20" t="s">
        <v>88</v>
      </c>
      <c r="AF6" s="21" t="s">
        <v>217</v>
      </c>
      <c r="AG6" s="21" t="s">
        <v>218</v>
      </c>
      <c r="AH6" s="21" t="s">
        <v>219</v>
      </c>
      <c r="AI6" s="19" t="s">
        <v>220</v>
      </c>
      <c r="AJ6" s="20" t="s">
        <v>89</v>
      </c>
      <c r="AK6" s="21" t="s">
        <v>90</v>
      </c>
      <c r="AL6" s="22" t="s">
        <v>91</v>
      </c>
      <c r="AM6" s="11"/>
      <c r="AN6" s="1155"/>
      <c r="AO6" s="1158"/>
      <c r="AP6" s="1160"/>
      <c r="AQ6" s="230"/>
      <c r="AR6" s="1162"/>
      <c r="AS6" s="236" t="s">
        <v>92</v>
      </c>
      <c r="AT6" s="24" t="s">
        <v>93</v>
      </c>
      <c r="AU6" s="25" t="s">
        <v>98</v>
      </c>
      <c r="AV6" s="26" t="s">
        <v>99</v>
      </c>
      <c r="AW6" s="24" t="s">
        <v>100</v>
      </c>
      <c r="AX6" s="24" t="s">
        <v>101</v>
      </c>
      <c r="AY6" s="24" t="s">
        <v>102</v>
      </c>
      <c r="AZ6" s="27" t="s">
        <v>103</v>
      </c>
      <c r="BA6" s="1166"/>
      <c r="BB6" s="1133" t="s">
        <v>187</v>
      </c>
      <c r="BC6" s="1134"/>
      <c r="BD6" s="1156"/>
      <c r="BE6" s="4"/>
      <c r="BF6" s="1429" t="s">
        <v>174</v>
      </c>
      <c r="BG6" s="1430"/>
      <c r="BH6" s="1431"/>
      <c r="BI6" s="1432" t="s">
        <v>175</v>
      </c>
      <c r="BJ6" s="1430"/>
      <c r="BK6" s="1433"/>
      <c r="BL6" s="4"/>
    </row>
    <row r="7" spans="1:64" s="257" customFormat="1" ht="17.100000000000001" customHeight="1">
      <c r="A7" s="237"/>
      <c r="B7" s="1422" t="s">
        <v>165</v>
      </c>
      <c r="C7" s="1423"/>
      <c r="D7" s="238" t="s">
        <v>198</v>
      </c>
      <c r="E7" s="122">
        <v>2</v>
      </c>
      <c r="F7" s="216"/>
      <c r="G7" s="239" t="s">
        <v>197</v>
      </c>
      <c r="H7" s="240">
        <f t="shared" ref="H7:H13" si="0">SUM(I7:L7)</f>
        <v>2</v>
      </c>
      <c r="I7" s="241" t="s">
        <v>244</v>
      </c>
      <c r="J7" s="527">
        <v>2</v>
      </c>
      <c r="K7" s="241">
        <v>0</v>
      </c>
      <c r="L7" s="242">
        <v>0</v>
      </c>
      <c r="M7" s="240">
        <f t="shared" ref="M7:M22" si="1">H7*15*1</f>
        <v>30</v>
      </c>
      <c r="N7" s="243">
        <f t="shared" ref="N7:N45" si="2">M7*45/60</f>
        <v>22.5</v>
      </c>
      <c r="O7" s="244" t="s">
        <v>199</v>
      </c>
      <c r="P7" s="40" t="s">
        <v>104</v>
      </c>
      <c r="Q7" s="484"/>
      <c r="R7" s="480" t="s">
        <v>161</v>
      </c>
      <c r="S7" s="245" t="s">
        <v>196</v>
      </c>
      <c r="T7" s="36" t="str">
        <f>IF($W7="○",N7,"")</f>
        <v/>
      </c>
      <c r="U7" s="246"/>
      <c r="V7" s="247"/>
      <c r="W7" s="422" t="str">
        <f t="shared" ref="W7:W45" si="3">IF($AO7&gt;=60,"○","")</f>
        <v/>
      </c>
      <c r="X7" s="248"/>
      <c r="Y7" s="40"/>
      <c r="Z7" s="480"/>
      <c r="AA7" s="41"/>
      <c r="AB7" s="484"/>
      <c r="AC7" s="484"/>
      <c r="AD7" s="480"/>
      <c r="AE7" s="41" t="s">
        <v>104</v>
      </c>
      <c r="AF7" s="484"/>
      <c r="AG7" s="484"/>
      <c r="AH7" s="484" t="s">
        <v>162</v>
      </c>
      <c r="AI7" s="480"/>
      <c r="AJ7" s="41"/>
      <c r="AK7" s="484"/>
      <c r="AL7" s="42"/>
      <c r="AM7" s="39"/>
      <c r="AN7" s="249" t="s">
        <v>196</v>
      </c>
      <c r="AO7" s="402"/>
      <c r="AP7" s="442">
        <f t="shared" ref="AP7:AP45" si="4">M7</f>
        <v>30</v>
      </c>
      <c r="AQ7" s="230"/>
      <c r="AR7" s="250" t="str">
        <f>IF(ISNUMBER($AO7),IF(AND($AO7&gt;=60,$AO7&lt;=100),"●",""),"")</f>
        <v/>
      </c>
      <c r="AS7" s="251"/>
      <c r="AT7" s="246"/>
      <c r="AU7" s="252"/>
      <c r="AV7" s="253"/>
      <c r="AW7" s="246"/>
      <c r="AX7" s="246"/>
      <c r="AY7" s="246"/>
      <c r="AZ7" s="254"/>
      <c r="BA7" s="369" t="str">
        <f t="shared" ref="BA7:BA45" si="5">IF(ISNUMBER($AO7),IF(AND($AO7&gt;=60,$AO7&lt;=100),$H7,""),"")</f>
        <v/>
      </c>
      <c r="BB7" s="255" t="str">
        <f t="shared" ref="BB7:BB13" si="6">IF(ISNUMBER($AO7),IF(AND($AO7&gt;=60,$AO7&lt;=100),$AP7*45/60,""),"")</f>
        <v/>
      </c>
      <c r="BC7" s="246"/>
      <c r="BD7" s="247"/>
      <c r="BE7" s="237"/>
      <c r="BF7" s="256" t="str">
        <f>IF(ISNUMBER($AO7),IF(AND($AO7&gt;=60,$AO7&lt;=100),$H7,""),"")</f>
        <v/>
      </c>
      <c r="BG7" s="367"/>
      <c r="BH7" s="390"/>
      <c r="BI7" s="391"/>
      <c r="BJ7" s="367"/>
      <c r="BK7" s="368"/>
      <c r="BL7" s="237"/>
    </row>
    <row r="8" spans="1:64" s="257" customFormat="1" ht="17.100000000000001" customHeight="1">
      <c r="A8" s="237"/>
      <c r="B8" s="1424"/>
      <c r="C8" s="1425"/>
      <c r="D8" s="258" t="s">
        <v>62</v>
      </c>
      <c r="E8" s="1426" t="s">
        <v>185</v>
      </c>
      <c r="F8" s="216"/>
      <c r="G8" s="259" t="s">
        <v>13</v>
      </c>
      <c r="H8" s="260">
        <f t="shared" si="0"/>
        <v>2</v>
      </c>
      <c r="I8" s="63">
        <v>0</v>
      </c>
      <c r="J8" s="62">
        <v>0</v>
      </c>
      <c r="K8" s="63">
        <v>2</v>
      </c>
      <c r="L8" s="62">
        <v>0</v>
      </c>
      <c r="M8" s="260">
        <f t="shared" si="1"/>
        <v>30</v>
      </c>
      <c r="N8" s="261">
        <f t="shared" si="2"/>
        <v>22.5</v>
      </c>
      <c r="O8" s="262" t="s">
        <v>199</v>
      </c>
      <c r="P8" s="61" t="s">
        <v>104</v>
      </c>
      <c r="Q8" s="64"/>
      <c r="R8" s="263" t="s">
        <v>161</v>
      </c>
      <c r="S8" s="264" t="s">
        <v>196</v>
      </c>
      <c r="T8" s="58" t="str">
        <f t="shared" ref="T8:T15" si="7">IF($W8="○",N8,"")</f>
        <v/>
      </c>
      <c r="U8" s="82"/>
      <c r="V8" s="265"/>
      <c r="W8" s="423" t="str">
        <f t="shared" si="3"/>
        <v/>
      </c>
      <c r="X8" s="248"/>
      <c r="Y8" s="61"/>
      <c r="Z8" s="62"/>
      <c r="AA8" s="63"/>
      <c r="AB8" s="64"/>
      <c r="AC8" s="64"/>
      <c r="AD8" s="62"/>
      <c r="AE8" s="63"/>
      <c r="AF8" s="64"/>
      <c r="AG8" s="64"/>
      <c r="AH8" s="64" t="s">
        <v>162</v>
      </c>
      <c r="AI8" s="62"/>
      <c r="AJ8" s="63"/>
      <c r="AK8" s="64"/>
      <c r="AL8" s="65"/>
      <c r="AM8" s="39"/>
      <c r="AN8" s="266" t="s">
        <v>196</v>
      </c>
      <c r="AO8" s="403"/>
      <c r="AP8" s="411">
        <f t="shared" si="4"/>
        <v>30</v>
      </c>
      <c r="AQ8" s="230"/>
      <c r="AR8" s="158" t="str">
        <f>IF(ISNUMBER($AO8),IF(AND($AO8&gt;=60,$AO8&lt;=100),"●",""),"")</f>
        <v/>
      </c>
      <c r="AS8" s="267"/>
      <c r="AT8" s="82"/>
      <c r="AU8" s="70"/>
      <c r="AV8" s="81"/>
      <c r="AW8" s="82"/>
      <c r="AX8" s="82"/>
      <c r="AY8" s="82"/>
      <c r="AZ8" s="83"/>
      <c r="BA8" s="370" t="str">
        <f t="shared" si="5"/>
        <v/>
      </c>
      <c r="BB8" s="268" t="str">
        <f t="shared" si="6"/>
        <v/>
      </c>
      <c r="BC8" s="82"/>
      <c r="BD8" s="265"/>
      <c r="BE8" s="237"/>
      <c r="BF8" s="84"/>
      <c r="BG8" s="392"/>
      <c r="BH8" s="165"/>
      <c r="BI8" s="164" t="str">
        <f t="shared" ref="BI8:BI13" si="8">IF(ISNUMBER($AO8),IF(AND($AO8&gt;=60,$AO8&lt;=100),$H8,""),"")</f>
        <v/>
      </c>
      <c r="BJ8" s="131"/>
      <c r="BK8" s="193"/>
      <c r="BL8" s="237"/>
    </row>
    <row r="9" spans="1:64" s="257" customFormat="1" ht="17.100000000000001" customHeight="1">
      <c r="A9" s="237"/>
      <c r="B9" s="1424"/>
      <c r="C9" s="1425"/>
      <c r="D9" s="258" t="s">
        <v>62</v>
      </c>
      <c r="E9" s="1427"/>
      <c r="F9" s="216"/>
      <c r="G9" s="259" t="s">
        <v>50</v>
      </c>
      <c r="H9" s="260">
        <f t="shared" si="0"/>
        <v>2</v>
      </c>
      <c r="I9" s="63">
        <v>0</v>
      </c>
      <c r="J9" s="62">
        <v>0</v>
      </c>
      <c r="K9" s="63">
        <v>2</v>
      </c>
      <c r="L9" s="62">
        <v>0</v>
      </c>
      <c r="M9" s="260">
        <f t="shared" si="1"/>
        <v>30</v>
      </c>
      <c r="N9" s="261">
        <f t="shared" si="2"/>
        <v>22.5</v>
      </c>
      <c r="O9" s="262" t="s">
        <v>199</v>
      </c>
      <c r="P9" s="61"/>
      <c r="Q9" s="64"/>
      <c r="R9" s="263" t="s">
        <v>161</v>
      </c>
      <c r="S9" s="264"/>
      <c r="T9" s="58" t="str">
        <f t="shared" si="7"/>
        <v/>
      </c>
      <c r="U9" s="82"/>
      <c r="V9" s="265"/>
      <c r="W9" s="423" t="str">
        <f t="shared" si="3"/>
        <v/>
      </c>
      <c r="X9" s="248"/>
      <c r="Y9" s="61"/>
      <c r="Z9" s="62"/>
      <c r="AA9" s="63"/>
      <c r="AB9" s="64"/>
      <c r="AC9" s="64"/>
      <c r="AD9" s="62"/>
      <c r="AE9" s="63"/>
      <c r="AF9" s="64" t="s">
        <v>105</v>
      </c>
      <c r="AG9" s="64"/>
      <c r="AH9" s="64"/>
      <c r="AI9" s="62"/>
      <c r="AJ9" s="63"/>
      <c r="AK9" s="64"/>
      <c r="AL9" s="65"/>
      <c r="AM9" s="39"/>
      <c r="AN9" s="266"/>
      <c r="AO9" s="403"/>
      <c r="AP9" s="411">
        <f t="shared" si="4"/>
        <v>30</v>
      </c>
      <c r="AQ9" s="230"/>
      <c r="AR9" s="80"/>
      <c r="AS9" s="267"/>
      <c r="AT9" s="82"/>
      <c r="AU9" s="70"/>
      <c r="AV9" s="81"/>
      <c r="AW9" s="82"/>
      <c r="AX9" s="82"/>
      <c r="AY9" s="82"/>
      <c r="AZ9" s="83"/>
      <c r="BA9" s="370" t="str">
        <f t="shared" si="5"/>
        <v/>
      </c>
      <c r="BB9" s="268" t="str">
        <f t="shared" si="6"/>
        <v/>
      </c>
      <c r="BC9" s="82"/>
      <c r="BD9" s="265"/>
      <c r="BE9" s="237"/>
      <c r="BF9" s="84"/>
      <c r="BG9" s="392"/>
      <c r="BH9" s="165"/>
      <c r="BI9" s="164" t="str">
        <f t="shared" si="8"/>
        <v/>
      </c>
      <c r="BJ9" s="131"/>
      <c r="BK9" s="193"/>
      <c r="BL9" s="237"/>
    </row>
    <row r="10" spans="1:64" s="257" customFormat="1" ht="17.100000000000001" customHeight="1">
      <c r="A10" s="237"/>
      <c r="B10" s="1424"/>
      <c r="C10" s="1425"/>
      <c r="D10" s="258" t="s">
        <v>62</v>
      </c>
      <c r="E10" s="1427"/>
      <c r="F10" s="216"/>
      <c r="G10" s="259" t="s">
        <v>63</v>
      </c>
      <c r="H10" s="260">
        <f t="shared" si="0"/>
        <v>2</v>
      </c>
      <c r="I10" s="63">
        <v>0</v>
      </c>
      <c r="J10" s="62">
        <v>2</v>
      </c>
      <c r="K10" s="63">
        <v>0</v>
      </c>
      <c r="L10" s="62">
        <v>0</v>
      </c>
      <c r="M10" s="260">
        <f t="shared" si="1"/>
        <v>30</v>
      </c>
      <c r="N10" s="261">
        <f t="shared" si="2"/>
        <v>22.5</v>
      </c>
      <c r="O10" s="262" t="s">
        <v>199</v>
      </c>
      <c r="P10" s="61" t="s">
        <v>104</v>
      </c>
      <c r="Q10" s="64"/>
      <c r="R10" s="263" t="s">
        <v>161</v>
      </c>
      <c r="S10" s="264" t="s">
        <v>196</v>
      </c>
      <c r="T10" s="269" t="str">
        <f t="shared" si="7"/>
        <v/>
      </c>
      <c r="U10" s="82"/>
      <c r="V10" s="265"/>
      <c r="W10" s="423" t="str">
        <f t="shared" si="3"/>
        <v/>
      </c>
      <c r="X10" s="270"/>
      <c r="Y10" s="61"/>
      <c r="Z10" s="62"/>
      <c r="AA10" s="63"/>
      <c r="AB10" s="64"/>
      <c r="AC10" s="64"/>
      <c r="AD10" s="62"/>
      <c r="AE10" s="63" t="s">
        <v>106</v>
      </c>
      <c r="AF10" s="64"/>
      <c r="AG10" s="64"/>
      <c r="AH10" s="64"/>
      <c r="AI10" s="62"/>
      <c r="AJ10" s="63" t="s">
        <v>105</v>
      </c>
      <c r="AK10" s="64"/>
      <c r="AL10" s="65"/>
      <c r="AM10" s="39"/>
      <c r="AN10" s="266" t="s">
        <v>196</v>
      </c>
      <c r="AO10" s="403"/>
      <c r="AP10" s="411">
        <f t="shared" si="4"/>
        <v>30</v>
      </c>
      <c r="AQ10" s="230"/>
      <c r="AR10" s="158" t="str">
        <f>IF(ISNUMBER($AO10),IF(AND($AO10&gt;=60,$AO10&lt;=100),"●",""),"")</f>
        <v/>
      </c>
      <c r="AS10" s="68"/>
      <c r="AT10" s="82"/>
      <c r="AU10" s="70"/>
      <c r="AV10" s="81"/>
      <c r="AW10" s="82"/>
      <c r="AX10" s="82"/>
      <c r="AY10" s="82"/>
      <c r="AZ10" s="83"/>
      <c r="BA10" s="370" t="str">
        <f t="shared" si="5"/>
        <v/>
      </c>
      <c r="BB10" s="271" t="str">
        <f t="shared" si="6"/>
        <v/>
      </c>
      <c r="BC10" s="82"/>
      <c r="BD10" s="265"/>
      <c r="BE10" s="237"/>
      <c r="BF10" s="84"/>
      <c r="BG10" s="131"/>
      <c r="BH10" s="165"/>
      <c r="BI10" s="164" t="str">
        <f t="shared" si="8"/>
        <v/>
      </c>
      <c r="BJ10" s="131"/>
      <c r="BK10" s="193"/>
      <c r="BL10" s="237"/>
    </row>
    <row r="11" spans="1:64" s="257" customFormat="1" ht="17.100000000000001" customHeight="1">
      <c r="A11" s="237"/>
      <c r="B11" s="1424"/>
      <c r="C11" s="1425"/>
      <c r="D11" s="258" t="s">
        <v>62</v>
      </c>
      <c r="E11" s="1427"/>
      <c r="F11" s="216"/>
      <c r="G11" s="259" t="s">
        <v>149</v>
      </c>
      <c r="H11" s="240">
        <f t="shared" si="0"/>
        <v>2</v>
      </c>
      <c r="I11" s="63">
        <v>2</v>
      </c>
      <c r="J11" s="62">
        <v>0</v>
      </c>
      <c r="K11" s="63">
        <v>0</v>
      </c>
      <c r="L11" s="62">
        <v>0</v>
      </c>
      <c r="M11" s="260">
        <f t="shared" si="1"/>
        <v>30</v>
      </c>
      <c r="N11" s="261">
        <f t="shared" si="2"/>
        <v>22.5</v>
      </c>
      <c r="O11" s="262" t="s">
        <v>199</v>
      </c>
      <c r="P11" s="61" t="s">
        <v>104</v>
      </c>
      <c r="Q11" s="64"/>
      <c r="R11" s="62"/>
      <c r="S11" s="272" t="s">
        <v>196</v>
      </c>
      <c r="T11" s="269" t="str">
        <f t="shared" si="7"/>
        <v/>
      </c>
      <c r="U11" s="82"/>
      <c r="V11" s="265"/>
      <c r="W11" s="424" t="str">
        <f t="shared" si="3"/>
        <v/>
      </c>
      <c r="X11" s="248"/>
      <c r="Y11" s="61"/>
      <c r="Z11" s="62"/>
      <c r="AA11" s="63"/>
      <c r="AB11" s="64"/>
      <c r="AC11" s="64"/>
      <c r="AD11" s="62"/>
      <c r="AE11" s="63" t="s">
        <v>106</v>
      </c>
      <c r="AF11" s="64"/>
      <c r="AG11" s="64"/>
      <c r="AH11" s="64"/>
      <c r="AI11" s="62"/>
      <c r="AJ11" s="63"/>
      <c r="AK11" s="64"/>
      <c r="AL11" s="65"/>
      <c r="AM11" s="39"/>
      <c r="AN11" s="273" t="s">
        <v>196</v>
      </c>
      <c r="AO11" s="404"/>
      <c r="AP11" s="411">
        <f t="shared" si="4"/>
        <v>30</v>
      </c>
      <c r="AQ11" s="230"/>
      <c r="AR11" s="158" t="str">
        <f>IF(ISNUMBER($AO11),IF(AND($AO11&gt;=60,$AO11&lt;=100),"●",""),"")</f>
        <v/>
      </c>
      <c r="AS11" s="68"/>
      <c r="AT11" s="82"/>
      <c r="AU11" s="70"/>
      <c r="AV11" s="81"/>
      <c r="AW11" s="82"/>
      <c r="AX11" s="82"/>
      <c r="AY11" s="82"/>
      <c r="AZ11" s="83"/>
      <c r="BA11" s="370" t="str">
        <f t="shared" si="5"/>
        <v/>
      </c>
      <c r="BB11" s="271" t="str">
        <f t="shared" si="6"/>
        <v/>
      </c>
      <c r="BC11" s="82"/>
      <c r="BD11" s="265"/>
      <c r="BE11" s="237"/>
      <c r="BF11" s="84"/>
      <c r="BG11" s="131"/>
      <c r="BH11" s="165"/>
      <c r="BI11" s="164" t="str">
        <f t="shared" si="8"/>
        <v/>
      </c>
      <c r="BJ11" s="131"/>
      <c r="BK11" s="193"/>
      <c r="BL11" s="237"/>
    </row>
    <row r="12" spans="1:64" s="257" customFormat="1" ht="17.100000000000001" customHeight="1">
      <c r="A12" s="237"/>
      <c r="B12" s="1424"/>
      <c r="C12" s="1425"/>
      <c r="D12" s="258" t="s">
        <v>62</v>
      </c>
      <c r="E12" s="1427"/>
      <c r="F12" s="216"/>
      <c r="G12" s="259" t="s">
        <v>206</v>
      </c>
      <c r="H12" s="260">
        <f t="shared" si="0"/>
        <v>2</v>
      </c>
      <c r="I12" s="63">
        <v>0</v>
      </c>
      <c r="J12" s="62">
        <v>2</v>
      </c>
      <c r="K12" s="63">
        <v>0</v>
      </c>
      <c r="L12" s="62">
        <v>0</v>
      </c>
      <c r="M12" s="260">
        <f t="shared" si="1"/>
        <v>30</v>
      </c>
      <c r="N12" s="261">
        <f t="shared" si="2"/>
        <v>22.5</v>
      </c>
      <c r="O12" s="262" t="s">
        <v>199</v>
      </c>
      <c r="P12" s="61"/>
      <c r="Q12" s="64"/>
      <c r="R12" s="263" t="s">
        <v>7</v>
      </c>
      <c r="S12" s="264"/>
      <c r="T12" s="269" t="str">
        <f t="shared" si="7"/>
        <v/>
      </c>
      <c r="U12" s="82"/>
      <c r="V12" s="265"/>
      <c r="W12" s="423" t="str">
        <f t="shared" si="3"/>
        <v/>
      </c>
      <c r="X12" s="270"/>
      <c r="Y12" s="61"/>
      <c r="Z12" s="62"/>
      <c r="AA12" s="63"/>
      <c r="AB12" s="64"/>
      <c r="AC12" s="64"/>
      <c r="AD12" s="62"/>
      <c r="AE12" s="63" t="s">
        <v>105</v>
      </c>
      <c r="AF12" s="64"/>
      <c r="AG12" s="64"/>
      <c r="AH12" s="64"/>
      <c r="AI12" s="62"/>
      <c r="AJ12" s="63"/>
      <c r="AK12" s="64"/>
      <c r="AL12" s="65"/>
      <c r="AM12" s="39"/>
      <c r="AN12" s="266"/>
      <c r="AO12" s="403"/>
      <c r="AP12" s="411">
        <f t="shared" si="4"/>
        <v>30</v>
      </c>
      <c r="AQ12" s="230"/>
      <c r="AR12" s="80"/>
      <c r="AS12" s="68"/>
      <c r="AT12" s="82"/>
      <c r="AU12" s="70"/>
      <c r="AV12" s="81"/>
      <c r="AW12" s="82"/>
      <c r="AX12" s="82"/>
      <c r="AY12" s="82"/>
      <c r="AZ12" s="83"/>
      <c r="BA12" s="370" t="str">
        <f t="shared" si="5"/>
        <v/>
      </c>
      <c r="BB12" s="271" t="str">
        <f t="shared" si="6"/>
        <v/>
      </c>
      <c r="BC12" s="82"/>
      <c r="BD12" s="265"/>
      <c r="BE12" s="237"/>
      <c r="BF12" s="84"/>
      <c r="BG12" s="131"/>
      <c r="BH12" s="165"/>
      <c r="BI12" s="164" t="str">
        <f t="shared" si="8"/>
        <v/>
      </c>
      <c r="BJ12" s="131"/>
      <c r="BK12" s="193"/>
      <c r="BL12" s="237"/>
    </row>
    <row r="13" spans="1:64" s="257" customFormat="1" ht="17.100000000000001" customHeight="1">
      <c r="A13" s="237"/>
      <c r="B13" s="1424"/>
      <c r="C13" s="1425"/>
      <c r="D13" s="274" t="s">
        <v>62</v>
      </c>
      <c r="E13" s="1427"/>
      <c r="F13" s="216"/>
      <c r="G13" s="275" t="s">
        <v>190</v>
      </c>
      <c r="H13" s="276">
        <f t="shared" si="0"/>
        <v>2</v>
      </c>
      <c r="I13" s="99">
        <v>2</v>
      </c>
      <c r="J13" s="98">
        <v>0</v>
      </c>
      <c r="K13" s="99">
        <v>0</v>
      </c>
      <c r="L13" s="98">
        <v>0</v>
      </c>
      <c r="M13" s="276">
        <f t="shared" si="1"/>
        <v>30</v>
      </c>
      <c r="N13" s="277">
        <f t="shared" si="2"/>
        <v>22.5</v>
      </c>
      <c r="O13" s="278" t="s">
        <v>199</v>
      </c>
      <c r="P13" s="97"/>
      <c r="Q13" s="100"/>
      <c r="R13" s="279" t="s">
        <v>161</v>
      </c>
      <c r="S13" s="280"/>
      <c r="T13" s="94" t="str">
        <f t="shared" si="7"/>
        <v/>
      </c>
      <c r="U13" s="105"/>
      <c r="V13" s="281"/>
      <c r="W13" s="425" t="str">
        <f t="shared" si="3"/>
        <v/>
      </c>
      <c r="X13" s="248"/>
      <c r="Y13" s="97"/>
      <c r="Z13" s="98"/>
      <c r="AA13" s="99"/>
      <c r="AB13" s="100"/>
      <c r="AC13" s="100"/>
      <c r="AD13" s="98"/>
      <c r="AE13" s="99"/>
      <c r="AF13" s="100"/>
      <c r="AG13" s="100"/>
      <c r="AH13" s="100"/>
      <c r="AI13" s="98" t="s">
        <v>221</v>
      </c>
      <c r="AJ13" s="99"/>
      <c r="AK13" s="100"/>
      <c r="AL13" s="101"/>
      <c r="AM13" s="39"/>
      <c r="AN13" s="282"/>
      <c r="AO13" s="405"/>
      <c r="AP13" s="414">
        <f t="shared" si="4"/>
        <v>30</v>
      </c>
      <c r="AQ13" s="230"/>
      <c r="AR13" s="456"/>
      <c r="AS13" s="152"/>
      <c r="AT13" s="105"/>
      <c r="AU13" s="106"/>
      <c r="AV13" s="107"/>
      <c r="AW13" s="105"/>
      <c r="AX13" s="105"/>
      <c r="AY13" s="105"/>
      <c r="AZ13" s="108"/>
      <c r="BA13" s="371" t="str">
        <f t="shared" si="5"/>
        <v/>
      </c>
      <c r="BB13" s="283" t="str">
        <f t="shared" si="6"/>
        <v/>
      </c>
      <c r="BC13" s="105"/>
      <c r="BD13" s="281"/>
      <c r="BE13" s="237"/>
      <c r="BF13" s="90"/>
      <c r="BG13" s="145"/>
      <c r="BH13" s="185"/>
      <c r="BI13" s="284" t="str">
        <f t="shared" si="8"/>
        <v/>
      </c>
      <c r="BJ13" s="145"/>
      <c r="BK13" s="329"/>
      <c r="BL13" s="237"/>
    </row>
    <row r="14" spans="1:64" s="257" customFormat="1" ht="17.100000000000001" customHeight="1">
      <c r="A14" s="237"/>
      <c r="B14" s="1434" t="s">
        <v>96</v>
      </c>
      <c r="C14" s="1437" t="s">
        <v>191</v>
      </c>
      <c r="D14" s="238" t="s">
        <v>198</v>
      </c>
      <c r="E14" s="1439">
        <v>4</v>
      </c>
      <c r="F14" s="216"/>
      <c r="G14" s="239" t="s">
        <v>8</v>
      </c>
      <c r="H14" s="240">
        <f t="shared" ref="H14:H45" si="9">SUM(I14:L14)</f>
        <v>2</v>
      </c>
      <c r="I14" s="241">
        <v>0</v>
      </c>
      <c r="J14" s="242">
        <v>0</v>
      </c>
      <c r="K14" s="241">
        <v>2</v>
      </c>
      <c r="L14" s="242">
        <v>0</v>
      </c>
      <c r="M14" s="240">
        <f t="shared" si="1"/>
        <v>30</v>
      </c>
      <c r="N14" s="243">
        <f t="shared" si="2"/>
        <v>22.5</v>
      </c>
      <c r="O14" s="244" t="s">
        <v>199</v>
      </c>
      <c r="P14" s="285" t="s">
        <v>104</v>
      </c>
      <c r="Q14" s="485" t="s">
        <v>124</v>
      </c>
      <c r="R14" s="242" t="s">
        <v>161</v>
      </c>
      <c r="S14" s="286" t="s">
        <v>24</v>
      </c>
      <c r="T14" s="48"/>
      <c r="U14" s="287" t="str">
        <f>IF($W14="○",N14,"")</f>
        <v/>
      </c>
      <c r="V14" s="288"/>
      <c r="W14" s="488" t="str">
        <f t="shared" si="3"/>
        <v/>
      </c>
      <c r="X14" s="248"/>
      <c r="Y14" s="486"/>
      <c r="Z14" s="487"/>
      <c r="AA14" s="121"/>
      <c r="AB14" s="485"/>
      <c r="AC14" s="485"/>
      <c r="AD14" s="487"/>
      <c r="AE14" s="121"/>
      <c r="AF14" s="485"/>
      <c r="AG14" s="485"/>
      <c r="AH14" s="485"/>
      <c r="AI14" s="487"/>
      <c r="AJ14" s="121" t="s">
        <v>106</v>
      </c>
      <c r="AK14" s="485"/>
      <c r="AL14" s="122"/>
      <c r="AM14" s="39"/>
      <c r="AN14" s="289" t="s">
        <v>24</v>
      </c>
      <c r="AO14" s="404"/>
      <c r="AP14" s="443">
        <f t="shared" si="4"/>
        <v>30</v>
      </c>
      <c r="AQ14" s="230"/>
      <c r="AR14" s="173" t="str">
        <f>IF(ISNUMBER($AO14),IF(AND($AO14&gt;=60,$AO14&lt;=100),"●",""),"")</f>
        <v/>
      </c>
      <c r="AS14" s="45"/>
      <c r="AT14" s="46"/>
      <c r="AU14" s="47"/>
      <c r="AV14" s="48"/>
      <c r="AW14" s="46"/>
      <c r="AX14" s="46"/>
      <c r="AY14" s="46"/>
      <c r="AZ14" s="290" t="str">
        <f>IF(ISNUMBER($AO14),IF(AND($AO14&gt;=60,$AO14&lt;=100),"●",""),"")</f>
        <v/>
      </c>
      <c r="BA14" s="372" t="str">
        <f t="shared" si="5"/>
        <v/>
      </c>
      <c r="BB14" s="159"/>
      <c r="BC14" s="287" t="str">
        <f>IF(ISNUMBER($AO14),IF(AND($AO14&gt;=60,$AO14&lt;=100),$AP14*45/60,""),"")</f>
        <v/>
      </c>
      <c r="BD14" s="288"/>
      <c r="BE14" s="237"/>
      <c r="BF14" s="115"/>
      <c r="BG14" s="116" t="str">
        <f>IF(ISNUMBER($AO14),IF(AND($AO14&gt;=60,$AO14&lt;=100),$H14,""),"")</f>
        <v/>
      </c>
      <c r="BH14" s="393"/>
      <c r="BI14" s="194"/>
      <c r="BJ14" s="116"/>
      <c r="BK14" s="290"/>
      <c r="BL14" s="237"/>
    </row>
    <row r="15" spans="1:64" s="257" customFormat="1" ht="17.100000000000001" customHeight="1">
      <c r="A15" s="237"/>
      <c r="B15" s="1435"/>
      <c r="C15" s="1438"/>
      <c r="D15" s="291" t="s">
        <v>198</v>
      </c>
      <c r="E15" s="1440"/>
      <c r="F15" s="216"/>
      <c r="G15" s="275" t="s">
        <v>9</v>
      </c>
      <c r="H15" s="276">
        <f t="shared" si="9"/>
        <v>2</v>
      </c>
      <c r="I15" s="99">
        <v>0</v>
      </c>
      <c r="J15" s="98">
        <v>0</v>
      </c>
      <c r="K15" s="99">
        <v>2</v>
      </c>
      <c r="L15" s="98">
        <v>0</v>
      </c>
      <c r="M15" s="276">
        <f t="shared" si="1"/>
        <v>30</v>
      </c>
      <c r="N15" s="277">
        <f t="shared" si="2"/>
        <v>22.5</v>
      </c>
      <c r="O15" s="278" t="s">
        <v>199</v>
      </c>
      <c r="P15" s="292" t="s">
        <v>104</v>
      </c>
      <c r="Q15" s="100"/>
      <c r="R15" s="98" t="s">
        <v>161</v>
      </c>
      <c r="S15" s="280" t="s">
        <v>196</v>
      </c>
      <c r="T15" s="94" t="str">
        <f t="shared" si="7"/>
        <v/>
      </c>
      <c r="U15" s="105"/>
      <c r="V15" s="281"/>
      <c r="W15" s="425" t="str">
        <f t="shared" si="3"/>
        <v/>
      </c>
      <c r="X15" s="248"/>
      <c r="Y15" s="97"/>
      <c r="Z15" s="98"/>
      <c r="AA15" s="99"/>
      <c r="AB15" s="100"/>
      <c r="AC15" s="100"/>
      <c r="AD15" s="98"/>
      <c r="AE15" s="99"/>
      <c r="AF15" s="100" t="s">
        <v>106</v>
      </c>
      <c r="AG15" s="100"/>
      <c r="AH15" s="100"/>
      <c r="AI15" s="98"/>
      <c r="AJ15" s="99"/>
      <c r="AK15" s="100"/>
      <c r="AL15" s="101"/>
      <c r="AM15" s="39"/>
      <c r="AN15" s="282" t="s">
        <v>196</v>
      </c>
      <c r="AO15" s="405"/>
      <c r="AP15" s="414">
        <f t="shared" si="4"/>
        <v>30</v>
      </c>
      <c r="AQ15" s="230"/>
      <c r="AR15" s="151" t="str">
        <f>IF(ISNUMBER($AO15),IF(AND($AO15&gt;=60,$AO15&lt;=100),"●",""),"")</f>
        <v/>
      </c>
      <c r="AS15" s="152"/>
      <c r="AT15" s="105"/>
      <c r="AU15" s="106"/>
      <c r="AV15" s="107"/>
      <c r="AW15" s="105"/>
      <c r="AX15" s="105"/>
      <c r="AY15" s="105"/>
      <c r="AZ15" s="108"/>
      <c r="BA15" s="371" t="str">
        <f t="shared" si="5"/>
        <v/>
      </c>
      <c r="BB15" s="109" t="str">
        <f>IF(ISNUMBER($AO15),IF(AND($AO15&gt;=60,$AO15&lt;=100),$AP15*45/60,""),"")</f>
        <v/>
      </c>
      <c r="BC15" s="105"/>
      <c r="BD15" s="281"/>
      <c r="BE15" s="237"/>
      <c r="BF15" s="90"/>
      <c r="BG15" s="145" t="str">
        <f>IF(ISNUMBER($AO15),IF(AND($AO15&gt;=60,$AO15&lt;=100),$H15,""),"")</f>
        <v/>
      </c>
      <c r="BH15" s="185"/>
      <c r="BI15" s="284"/>
      <c r="BJ15" s="145"/>
      <c r="BK15" s="329"/>
      <c r="BL15" s="237"/>
    </row>
    <row r="16" spans="1:64" s="257" customFormat="1" ht="17.100000000000001" customHeight="1">
      <c r="A16" s="237"/>
      <c r="B16" s="1435"/>
      <c r="C16" s="1438"/>
      <c r="D16" s="238" t="s">
        <v>62</v>
      </c>
      <c r="E16" s="1455" t="s">
        <v>186</v>
      </c>
      <c r="F16" s="216"/>
      <c r="G16" s="293" t="s">
        <v>192</v>
      </c>
      <c r="H16" s="294">
        <f t="shared" si="9"/>
        <v>2</v>
      </c>
      <c r="I16" s="121">
        <v>2</v>
      </c>
      <c r="J16" s="487">
        <v>0</v>
      </c>
      <c r="K16" s="121">
        <v>0</v>
      </c>
      <c r="L16" s="487">
        <v>0</v>
      </c>
      <c r="M16" s="294">
        <f t="shared" si="1"/>
        <v>30</v>
      </c>
      <c r="N16" s="295">
        <f t="shared" si="2"/>
        <v>22.5</v>
      </c>
      <c r="O16" s="296" t="s">
        <v>199</v>
      </c>
      <c r="P16" s="297" t="s">
        <v>104</v>
      </c>
      <c r="Q16" s="298" t="s">
        <v>104</v>
      </c>
      <c r="R16" s="242"/>
      <c r="S16" s="286" t="s">
        <v>196</v>
      </c>
      <c r="T16" s="118"/>
      <c r="U16" s="119" t="str">
        <f t="shared" ref="U16:U22" si="10">IF($W16="○",N16,"")</f>
        <v/>
      </c>
      <c r="V16" s="299"/>
      <c r="W16" s="426" t="str">
        <f t="shared" si="3"/>
        <v/>
      </c>
      <c r="X16" s="300"/>
      <c r="Y16" s="486"/>
      <c r="Z16" s="487"/>
      <c r="AA16" s="121" t="s">
        <v>106</v>
      </c>
      <c r="AB16" s="485"/>
      <c r="AC16" s="485"/>
      <c r="AD16" s="487"/>
      <c r="AE16" s="121"/>
      <c r="AF16" s="485"/>
      <c r="AG16" s="485"/>
      <c r="AH16" s="485"/>
      <c r="AI16" s="487"/>
      <c r="AJ16" s="121"/>
      <c r="AK16" s="485"/>
      <c r="AL16" s="122"/>
      <c r="AM16" s="12"/>
      <c r="AN16" s="289" t="s">
        <v>196</v>
      </c>
      <c r="AO16" s="406"/>
      <c r="AP16" s="443">
        <f t="shared" si="4"/>
        <v>30</v>
      </c>
      <c r="AQ16" s="230"/>
      <c r="AR16" s="173" t="str">
        <f>IF(ISNUMBER($AO16),IF(AND($AO16&gt;=60,$AO16&lt;=100),"●",""),"")</f>
        <v/>
      </c>
      <c r="AS16" s="45"/>
      <c r="AT16" s="46"/>
      <c r="AU16" s="47"/>
      <c r="AV16" s="48"/>
      <c r="AW16" s="46"/>
      <c r="AX16" s="46"/>
      <c r="AY16" s="46"/>
      <c r="AZ16" s="49"/>
      <c r="BA16" s="372" t="str">
        <f t="shared" si="5"/>
        <v/>
      </c>
      <c r="BB16" s="125"/>
      <c r="BC16" s="119" t="str">
        <f t="shared" ref="BC16:BC22" si="11">IF(ISNUMBER($AO16),IF(AND($AO16&gt;=60,$AO16&lt;=100),$AP16*45/60,""),"")</f>
        <v/>
      </c>
      <c r="BD16" s="299"/>
      <c r="BE16" s="237"/>
      <c r="BF16" s="115"/>
      <c r="BG16" s="116"/>
      <c r="BH16" s="393"/>
      <c r="BI16" s="194"/>
      <c r="BJ16" s="116" t="str">
        <f t="shared" ref="BJ16:BJ22" si="12">IF(ISNUMBER($AO16),IF(AND($AO16&gt;=60,$AO16&lt;=100),$H16,""),"")</f>
        <v/>
      </c>
      <c r="BK16" s="290"/>
      <c r="BL16" s="237"/>
    </row>
    <row r="17" spans="1:64" s="257" customFormat="1" ht="17.100000000000001" customHeight="1">
      <c r="A17" s="237"/>
      <c r="B17" s="1435"/>
      <c r="C17" s="1438"/>
      <c r="D17" s="258" t="s">
        <v>62</v>
      </c>
      <c r="E17" s="1427"/>
      <c r="F17" s="216"/>
      <c r="G17" s="259" t="s">
        <v>193</v>
      </c>
      <c r="H17" s="260">
        <f t="shared" si="9"/>
        <v>2</v>
      </c>
      <c r="I17" s="63">
        <v>0</v>
      </c>
      <c r="J17" s="62">
        <v>0</v>
      </c>
      <c r="K17" s="63">
        <v>2</v>
      </c>
      <c r="L17" s="62">
        <v>0</v>
      </c>
      <c r="M17" s="260">
        <f t="shared" si="1"/>
        <v>30</v>
      </c>
      <c r="N17" s="261">
        <f t="shared" si="2"/>
        <v>22.5</v>
      </c>
      <c r="O17" s="262" t="s">
        <v>199</v>
      </c>
      <c r="P17" s="61"/>
      <c r="Q17" s="298"/>
      <c r="R17" s="62" t="s">
        <v>161</v>
      </c>
      <c r="S17" s="264"/>
      <c r="T17" s="133"/>
      <c r="U17" s="301" t="str">
        <f t="shared" si="10"/>
        <v/>
      </c>
      <c r="V17" s="302"/>
      <c r="W17" s="423" t="str">
        <f t="shared" si="3"/>
        <v/>
      </c>
      <c r="X17" s="248"/>
      <c r="Y17" s="61"/>
      <c r="Z17" s="62"/>
      <c r="AA17" s="63" t="s">
        <v>105</v>
      </c>
      <c r="AB17" s="64"/>
      <c r="AC17" s="64"/>
      <c r="AD17" s="62"/>
      <c r="AE17" s="63"/>
      <c r="AF17" s="64"/>
      <c r="AG17" s="64"/>
      <c r="AH17" s="64"/>
      <c r="AI17" s="62"/>
      <c r="AJ17" s="63"/>
      <c r="AK17" s="64"/>
      <c r="AL17" s="65"/>
      <c r="AM17" s="39"/>
      <c r="AN17" s="266"/>
      <c r="AO17" s="403"/>
      <c r="AP17" s="411">
        <f t="shared" si="4"/>
        <v>30</v>
      </c>
      <c r="AQ17" s="230"/>
      <c r="AR17" s="80"/>
      <c r="AS17" s="68"/>
      <c r="AT17" s="82"/>
      <c r="AU17" s="70"/>
      <c r="AV17" s="81"/>
      <c r="AW17" s="82"/>
      <c r="AX17" s="82"/>
      <c r="AY17" s="82"/>
      <c r="AZ17" s="83"/>
      <c r="BA17" s="370" t="str">
        <f t="shared" si="5"/>
        <v/>
      </c>
      <c r="BB17" s="139"/>
      <c r="BC17" s="301" t="str">
        <f t="shared" si="11"/>
        <v/>
      </c>
      <c r="BD17" s="302"/>
      <c r="BE17" s="237"/>
      <c r="BF17" s="84"/>
      <c r="BG17" s="131"/>
      <c r="BH17" s="165"/>
      <c r="BI17" s="164"/>
      <c r="BJ17" s="131" t="str">
        <f t="shared" si="12"/>
        <v/>
      </c>
      <c r="BK17" s="193"/>
      <c r="BL17" s="237"/>
    </row>
    <row r="18" spans="1:64" s="257" customFormat="1" ht="17.100000000000001" customHeight="1">
      <c r="A18" s="237"/>
      <c r="B18" s="1435"/>
      <c r="C18" s="1438"/>
      <c r="D18" s="258" t="s">
        <v>62</v>
      </c>
      <c r="E18" s="1427"/>
      <c r="F18" s="216"/>
      <c r="G18" s="259" t="s">
        <v>10</v>
      </c>
      <c r="H18" s="260">
        <f t="shared" si="9"/>
        <v>2</v>
      </c>
      <c r="I18" s="63">
        <v>0</v>
      </c>
      <c r="J18" s="62">
        <v>2</v>
      </c>
      <c r="K18" s="63">
        <v>0</v>
      </c>
      <c r="L18" s="62">
        <v>0</v>
      </c>
      <c r="M18" s="260">
        <f t="shared" si="1"/>
        <v>30</v>
      </c>
      <c r="N18" s="261">
        <f t="shared" si="2"/>
        <v>22.5</v>
      </c>
      <c r="O18" s="262" t="s">
        <v>199</v>
      </c>
      <c r="P18" s="61" t="s">
        <v>196</v>
      </c>
      <c r="Q18" s="298" t="s">
        <v>104</v>
      </c>
      <c r="R18" s="62" t="s">
        <v>161</v>
      </c>
      <c r="S18" s="264" t="s">
        <v>196</v>
      </c>
      <c r="T18" s="133"/>
      <c r="U18" s="301" t="str">
        <f t="shared" si="10"/>
        <v/>
      </c>
      <c r="V18" s="302"/>
      <c r="W18" s="423" t="str">
        <f t="shared" si="3"/>
        <v/>
      </c>
      <c r="X18" s="248"/>
      <c r="Y18" s="61"/>
      <c r="Z18" s="62"/>
      <c r="AA18" s="63" t="s">
        <v>106</v>
      </c>
      <c r="AB18" s="64"/>
      <c r="AC18" s="64"/>
      <c r="AD18" s="62"/>
      <c r="AE18" s="63"/>
      <c r="AF18" s="64"/>
      <c r="AG18" s="64"/>
      <c r="AH18" s="64"/>
      <c r="AI18" s="62"/>
      <c r="AJ18" s="63"/>
      <c r="AK18" s="64"/>
      <c r="AL18" s="65"/>
      <c r="AM18" s="39"/>
      <c r="AN18" s="266" t="s">
        <v>196</v>
      </c>
      <c r="AO18" s="403"/>
      <c r="AP18" s="411">
        <f t="shared" si="4"/>
        <v>30</v>
      </c>
      <c r="AQ18" s="230"/>
      <c r="AR18" s="158" t="str">
        <f>IF(ISNUMBER($AO18),IF(AND($AO18&gt;=60,$AO18&lt;=100),"●",""),"")</f>
        <v/>
      </c>
      <c r="AS18" s="68"/>
      <c r="AT18" s="82"/>
      <c r="AU18" s="70"/>
      <c r="AV18" s="81"/>
      <c r="AW18" s="82"/>
      <c r="AX18" s="82"/>
      <c r="AY18" s="82"/>
      <c r="AZ18" s="83"/>
      <c r="BA18" s="370" t="str">
        <f t="shared" si="5"/>
        <v/>
      </c>
      <c r="BB18" s="139"/>
      <c r="BC18" s="301" t="str">
        <f t="shared" si="11"/>
        <v/>
      </c>
      <c r="BD18" s="302"/>
      <c r="BE18" s="237"/>
      <c r="BF18" s="84"/>
      <c r="BG18" s="131"/>
      <c r="BH18" s="165"/>
      <c r="BI18" s="164"/>
      <c r="BJ18" s="131" t="str">
        <f t="shared" si="12"/>
        <v/>
      </c>
      <c r="BK18" s="193"/>
      <c r="BL18" s="237"/>
    </row>
    <row r="19" spans="1:64" s="257" customFormat="1" ht="17.100000000000001" customHeight="1">
      <c r="A19" s="237"/>
      <c r="B19" s="1435"/>
      <c r="C19" s="1438"/>
      <c r="D19" s="258" t="s">
        <v>62</v>
      </c>
      <c r="E19" s="1427"/>
      <c r="F19" s="216"/>
      <c r="G19" s="259" t="s">
        <v>108</v>
      </c>
      <c r="H19" s="260">
        <f t="shared" si="9"/>
        <v>2</v>
      </c>
      <c r="I19" s="63">
        <v>0</v>
      </c>
      <c r="J19" s="62">
        <v>0</v>
      </c>
      <c r="K19" s="63">
        <v>0</v>
      </c>
      <c r="L19" s="62">
        <v>2</v>
      </c>
      <c r="M19" s="260">
        <f t="shared" si="1"/>
        <v>30</v>
      </c>
      <c r="N19" s="261">
        <f t="shared" si="2"/>
        <v>22.5</v>
      </c>
      <c r="O19" s="262" t="s">
        <v>199</v>
      </c>
      <c r="P19" s="61" t="s">
        <v>161</v>
      </c>
      <c r="Q19" s="64"/>
      <c r="R19" s="62" t="s">
        <v>161</v>
      </c>
      <c r="S19" s="264"/>
      <c r="T19" s="133"/>
      <c r="U19" s="301" t="str">
        <f t="shared" si="10"/>
        <v/>
      </c>
      <c r="V19" s="302"/>
      <c r="W19" s="423" t="str">
        <f t="shared" si="3"/>
        <v/>
      </c>
      <c r="X19" s="248"/>
      <c r="Y19" s="61"/>
      <c r="Z19" s="62"/>
      <c r="AA19" s="63"/>
      <c r="AB19" s="64" t="s">
        <v>106</v>
      </c>
      <c r="AC19" s="64"/>
      <c r="AD19" s="62"/>
      <c r="AE19" s="63"/>
      <c r="AF19" s="64"/>
      <c r="AG19" s="64"/>
      <c r="AH19" s="64"/>
      <c r="AI19" s="62"/>
      <c r="AJ19" s="63"/>
      <c r="AK19" s="64"/>
      <c r="AL19" s="65"/>
      <c r="AM19" s="39"/>
      <c r="AN19" s="266"/>
      <c r="AO19" s="403"/>
      <c r="AP19" s="418">
        <f t="shared" si="4"/>
        <v>30</v>
      </c>
      <c r="AQ19" s="230"/>
      <c r="AR19" s="80"/>
      <c r="AS19" s="68"/>
      <c r="AT19" s="138"/>
      <c r="AU19" s="137"/>
      <c r="AV19" s="133"/>
      <c r="AW19" s="138"/>
      <c r="AX19" s="138"/>
      <c r="AY19" s="138"/>
      <c r="AZ19" s="135"/>
      <c r="BA19" s="370" t="str">
        <f t="shared" si="5"/>
        <v/>
      </c>
      <c r="BB19" s="139"/>
      <c r="BC19" s="301" t="str">
        <f t="shared" si="11"/>
        <v/>
      </c>
      <c r="BD19" s="302"/>
      <c r="BE19" s="237"/>
      <c r="BF19" s="84"/>
      <c r="BG19" s="131"/>
      <c r="BH19" s="62"/>
      <c r="BI19" s="63"/>
      <c r="BJ19" s="131" t="str">
        <f t="shared" si="12"/>
        <v/>
      </c>
      <c r="BK19" s="65"/>
      <c r="BL19" s="237"/>
    </row>
    <row r="20" spans="1:64" s="257" customFormat="1" ht="17.100000000000001" customHeight="1">
      <c r="A20" s="237"/>
      <c r="B20" s="1435"/>
      <c r="C20" s="1438"/>
      <c r="D20" s="258" t="s">
        <v>62</v>
      </c>
      <c r="E20" s="1427"/>
      <c r="F20" s="216"/>
      <c r="G20" s="259" t="s">
        <v>109</v>
      </c>
      <c r="H20" s="260">
        <f t="shared" si="9"/>
        <v>2</v>
      </c>
      <c r="I20" s="63">
        <v>0</v>
      </c>
      <c r="J20" s="62">
        <v>0</v>
      </c>
      <c r="K20" s="63">
        <v>0</v>
      </c>
      <c r="L20" s="62">
        <v>2</v>
      </c>
      <c r="M20" s="260">
        <f t="shared" si="1"/>
        <v>30</v>
      </c>
      <c r="N20" s="261">
        <f t="shared" si="2"/>
        <v>22.5</v>
      </c>
      <c r="O20" s="262" t="s">
        <v>199</v>
      </c>
      <c r="P20" s="61" t="s">
        <v>105</v>
      </c>
      <c r="Q20" s="64" t="s">
        <v>11</v>
      </c>
      <c r="R20" s="62" t="s">
        <v>161</v>
      </c>
      <c r="S20" s="264" t="s">
        <v>52</v>
      </c>
      <c r="T20" s="133"/>
      <c r="U20" s="301" t="str">
        <f t="shared" si="10"/>
        <v/>
      </c>
      <c r="V20" s="302"/>
      <c r="W20" s="423" t="str">
        <f t="shared" si="3"/>
        <v/>
      </c>
      <c r="X20" s="248"/>
      <c r="Y20" s="61"/>
      <c r="Z20" s="62"/>
      <c r="AA20" s="63"/>
      <c r="AB20" s="64" t="s">
        <v>106</v>
      </c>
      <c r="AC20" s="64"/>
      <c r="AD20" s="62"/>
      <c r="AE20" s="63"/>
      <c r="AF20" s="64"/>
      <c r="AG20" s="64"/>
      <c r="AH20" s="64"/>
      <c r="AI20" s="62"/>
      <c r="AJ20" s="63"/>
      <c r="AK20" s="64"/>
      <c r="AL20" s="65"/>
      <c r="AM20" s="39"/>
      <c r="AN20" s="266" t="s">
        <v>245</v>
      </c>
      <c r="AO20" s="403"/>
      <c r="AP20" s="418">
        <f t="shared" si="4"/>
        <v>30</v>
      </c>
      <c r="AQ20" s="230"/>
      <c r="AR20" s="158" t="str">
        <f t="shared" ref="AR20:AR30" si="13">IF(ISNUMBER($AO20),IF(AND($AO20&gt;=60,$AO20&lt;=100),"●",""),"")</f>
        <v/>
      </c>
      <c r="AS20" s="68"/>
      <c r="AT20" s="138"/>
      <c r="AU20" s="137"/>
      <c r="AV20" s="133"/>
      <c r="AW20" s="138"/>
      <c r="AX20" s="138"/>
      <c r="AY20" s="64" t="str">
        <f>IF(ISNUMBER($AO20),IF(AND($AO20&gt;=60,$AO20&lt;=100),"●",""),"")</f>
        <v/>
      </c>
      <c r="AZ20" s="135"/>
      <c r="BA20" s="370" t="str">
        <f t="shared" si="5"/>
        <v/>
      </c>
      <c r="BB20" s="139"/>
      <c r="BC20" s="301" t="str">
        <f t="shared" si="11"/>
        <v/>
      </c>
      <c r="BD20" s="302"/>
      <c r="BE20" s="237"/>
      <c r="BF20" s="84"/>
      <c r="BG20" s="131"/>
      <c r="BH20" s="62"/>
      <c r="BI20" s="63"/>
      <c r="BJ20" s="131" t="str">
        <f t="shared" si="12"/>
        <v/>
      </c>
      <c r="BK20" s="65"/>
      <c r="BL20" s="237"/>
    </row>
    <row r="21" spans="1:64" s="257" customFormat="1" ht="17.100000000000001" customHeight="1">
      <c r="A21" s="237"/>
      <c r="B21" s="1435"/>
      <c r="C21" s="1438"/>
      <c r="D21" s="258" t="s">
        <v>62</v>
      </c>
      <c r="E21" s="1427"/>
      <c r="F21" s="216"/>
      <c r="G21" s="259" t="s">
        <v>53</v>
      </c>
      <c r="H21" s="260">
        <f t="shared" si="9"/>
        <v>2</v>
      </c>
      <c r="I21" s="63">
        <v>0</v>
      </c>
      <c r="J21" s="62">
        <v>2</v>
      </c>
      <c r="K21" s="63">
        <v>0</v>
      </c>
      <c r="L21" s="62">
        <v>0</v>
      </c>
      <c r="M21" s="260">
        <f t="shared" si="1"/>
        <v>30</v>
      </c>
      <c r="N21" s="261">
        <f t="shared" si="2"/>
        <v>22.5</v>
      </c>
      <c r="O21" s="262" t="s">
        <v>199</v>
      </c>
      <c r="P21" s="61" t="s">
        <v>196</v>
      </c>
      <c r="Q21" s="298" t="s">
        <v>104</v>
      </c>
      <c r="R21" s="62"/>
      <c r="S21" s="303" t="s">
        <v>196</v>
      </c>
      <c r="T21" s="133"/>
      <c r="U21" s="301" t="str">
        <f t="shared" si="10"/>
        <v/>
      </c>
      <c r="V21" s="302"/>
      <c r="W21" s="427" t="str">
        <f t="shared" si="3"/>
        <v/>
      </c>
      <c r="X21" s="248"/>
      <c r="Y21" s="61"/>
      <c r="Z21" s="62"/>
      <c r="AA21" s="63" t="s">
        <v>106</v>
      </c>
      <c r="AB21" s="64"/>
      <c r="AC21" s="64"/>
      <c r="AD21" s="62"/>
      <c r="AE21" s="63"/>
      <c r="AF21" s="64"/>
      <c r="AG21" s="64"/>
      <c r="AH21" s="64"/>
      <c r="AI21" s="62"/>
      <c r="AJ21" s="63"/>
      <c r="AK21" s="64"/>
      <c r="AL21" s="65"/>
      <c r="AM21" s="39"/>
      <c r="AN21" s="304" t="s">
        <v>196</v>
      </c>
      <c r="AO21" s="403"/>
      <c r="AP21" s="418">
        <f t="shared" si="4"/>
        <v>30</v>
      </c>
      <c r="AQ21" s="230"/>
      <c r="AR21" s="158" t="str">
        <f t="shared" si="13"/>
        <v/>
      </c>
      <c r="AS21" s="68"/>
      <c r="AT21" s="82"/>
      <c r="AU21" s="70"/>
      <c r="AV21" s="81"/>
      <c r="AW21" s="82"/>
      <c r="AX21" s="82"/>
      <c r="AY21" s="82"/>
      <c r="AZ21" s="83"/>
      <c r="BA21" s="370" t="str">
        <f t="shared" si="5"/>
        <v/>
      </c>
      <c r="BB21" s="139"/>
      <c r="BC21" s="301" t="str">
        <f t="shared" si="11"/>
        <v/>
      </c>
      <c r="BD21" s="302"/>
      <c r="BE21" s="237"/>
      <c r="BF21" s="84"/>
      <c r="BG21" s="131"/>
      <c r="BH21" s="165"/>
      <c r="BI21" s="164"/>
      <c r="BJ21" s="131" t="str">
        <f t="shared" si="12"/>
        <v/>
      </c>
      <c r="BK21" s="193"/>
      <c r="BL21" s="237"/>
    </row>
    <row r="22" spans="1:64" s="257" customFormat="1" ht="17.100000000000001" customHeight="1">
      <c r="A22" s="237"/>
      <c r="B22" s="1435"/>
      <c r="C22" s="1438"/>
      <c r="D22" s="291" t="s">
        <v>62</v>
      </c>
      <c r="E22" s="1456"/>
      <c r="F22" s="216"/>
      <c r="G22" s="275" t="s">
        <v>54</v>
      </c>
      <c r="H22" s="276">
        <f t="shared" si="9"/>
        <v>2</v>
      </c>
      <c r="I22" s="99">
        <v>2</v>
      </c>
      <c r="J22" s="98">
        <v>0</v>
      </c>
      <c r="K22" s="99">
        <v>0</v>
      </c>
      <c r="L22" s="98">
        <v>0</v>
      </c>
      <c r="M22" s="276">
        <f t="shared" si="1"/>
        <v>30</v>
      </c>
      <c r="N22" s="277">
        <f t="shared" si="2"/>
        <v>22.5</v>
      </c>
      <c r="O22" s="278" t="s">
        <v>199</v>
      </c>
      <c r="P22" s="292" t="s">
        <v>196</v>
      </c>
      <c r="Q22" s="100" t="s">
        <v>55</v>
      </c>
      <c r="R22" s="98"/>
      <c r="S22" s="280" t="s">
        <v>56</v>
      </c>
      <c r="T22" s="147"/>
      <c r="U22" s="305" t="str">
        <f t="shared" si="10"/>
        <v/>
      </c>
      <c r="V22" s="306"/>
      <c r="W22" s="425" t="str">
        <f t="shared" si="3"/>
        <v/>
      </c>
      <c r="X22" s="248"/>
      <c r="Y22" s="97"/>
      <c r="Z22" s="98"/>
      <c r="AA22" s="99" t="s">
        <v>106</v>
      </c>
      <c r="AB22" s="100" t="s">
        <v>106</v>
      </c>
      <c r="AC22" s="100"/>
      <c r="AD22" s="98"/>
      <c r="AE22" s="99"/>
      <c r="AF22" s="100"/>
      <c r="AG22" s="100"/>
      <c r="AH22" s="100"/>
      <c r="AI22" s="98"/>
      <c r="AJ22" s="99"/>
      <c r="AK22" s="100"/>
      <c r="AL22" s="101"/>
      <c r="AM22" s="39"/>
      <c r="AN22" s="282" t="s">
        <v>3</v>
      </c>
      <c r="AO22" s="405"/>
      <c r="AP22" s="420">
        <f t="shared" si="4"/>
        <v>30</v>
      </c>
      <c r="AQ22" s="230"/>
      <c r="AR22" s="151" t="str">
        <f t="shared" si="13"/>
        <v/>
      </c>
      <c r="AS22" s="152"/>
      <c r="AT22" s="105"/>
      <c r="AU22" s="106"/>
      <c r="AV22" s="107"/>
      <c r="AW22" s="145" t="str">
        <f>IF(ISNUMBER($AO22),IF(AND($AO22&gt;=60,$AO22&lt;=100),"●",""),"")</f>
        <v/>
      </c>
      <c r="AX22" s="105"/>
      <c r="AY22" s="105"/>
      <c r="AZ22" s="108"/>
      <c r="BA22" s="370" t="str">
        <f t="shared" si="5"/>
        <v/>
      </c>
      <c r="BB22" s="154"/>
      <c r="BC22" s="305" t="str">
        <f t="shared" si="11"/>
        <v/>
      </c>
      <c r="BD22" s="306"/>
      <c r="BE22" s="237"/>
      <c r="BF22" s="90"/>
      <c r="BG22" s="145"/>
      <c r="BH22" s="185"/>
      <c r="BI22" s="284"/>
      <c r="BJ22" s="145" t="str">
        <f t="shared" si="12"/>
        <v/>
      </c>
      <c r="BK22" s="329"/>
      <c r="BL22" s="237"/>
    </row>
    <row r="23" spans="1:64" s="257" customFormat="1" ht="17.100000000000001" customHeight="1">
      <c r="A23" s="237"/>
      <c r="B23" s="1435"/>
      <c r="C23" s="1437" t="s">
        <v>20</v>
      </c>
      <c r="D23" s="121" t="s">
        <v>198</v>
      </c>
      <c r="E23" s="307">
        <v>2</v>
      </c>
      <c r="F23" s="216"/>
      <c r="G23" s="293" t="s">
        <v>167</v>
      </c>
      <c r="H23" s="294">
        <f t="shared" si="9"/>
        <v>2</v>
      </c>
      <c r="I23" s="121">
        <v>0</v>
      </c>
      <c r="J23" s="487">
        <v>2</v>
      </c>
      <c r="K23" s="121">
        <v>0</v>
      </c>
      <c r="L23" s="487">
        <v>0</v>
      </c>
      <c r="M23" s="308">
        <f>H23*15*1</f>
        <v>30</v>
      </c>
      <c r="N23" s="295">
        <f t="shared" si="2"/>
        <v>22.5</v>
      </c>
      <c r="O23" s="296" t="s">
        <v>199</v>
      </c>
      <c r="P23" s="285" t="s">
        <v>105</v>
      </c>
      <c r="Q23" s="298"/>
      <c r="R23" s="242"/>
      <c r="S23" s="272" t="s">
        <v>105</v>
      </c>
      <c r="T23" s="48"/>
      <c r="U23" s="46"/>
      <c r="V23" s="309" t="str">
        <f>IF($W23="○",N23,"")</f>
        <v/>
      </c>
      <c r="W23" s="424" t="str">
        <f t="shared" si="3"/>
        <v/>
      </c>
      <c r="X23" s="248"/>
      <c r="Y23" s="285"/>
      <c r="Z23" s="242"/>
      <c r="AA23" s="241"/>
      <c r="AB23" s="298"/>
      <c r="AC23" s="298"/>
      <c r="AD23" s="242"/>
      <c r="AE23" s="241"/>
      <c r="AF23" s="298"/>
      <c r="AG23" s="298" t="s">
        <v>106</v>
      </c>
      <c r="AH23" s="298"/>
      <c r="AI23" s="242"/>
      <c r="AJ23" s="241"/>
      <c r="AK23" s="298"/>
      <c r="AL23" s="310"/>
      <c r="AM23" s="39"/>
      <c r="AN23" s="273" t="s">
        <v>196</v>
      </c>
      <c r="AO23" s="406"/>
      <c r="AP23" s="416">
        <f t="shared" si="4"/>
        <v>30</v>
      </c>
      <c r="AQ23" s="230"/>
      <c r="AR23" s="173" t="str">
        <f t="shared" si="13"/>
        <v/>
      </c>
      <c r="AS23" s="45"/>
      <c r="AT23" s="46"/>
      <c r="AU23" s="47"/>
      <c r="AV23" s="48"/>
      <c r="AW23" s="46"/>
      <c r="AX23" s="46"/>
      <c r="AY23" s="46"/>
      <c r="AZ23" s="49"/>
      <c r="BA23" s="373" t="str">
        <f t="shared" si="5"/>
        <v/>
      </c>
      <c r="BB23" s="159"/>
      <c r="BC23" s="46"/>
      <c r="BD23" s="309" t="str">
        <f t="shared" ref="BD23:BD45" si="14">IF(ISNUMBER($AO23),IF(AND($AO23&gt;=60,$AO23&lt;=100),$AP23*45/60,""),"")</f>
        <v/>
      </c>
      <c r="BE23" s="237"/>
      <c r="BF23" s="115"/>
      <c r="BG23" s="116"/>
      <c r="BH23" s="116" t="str">
        <f t="shared" ref="BH23:BH30" si="15">IF(ISNUMBER($AO23),IF(AND($AO23&gt;=60,$AO23&lt;=100),$H23,""),"")</f>
        <v/>
      </c>
      <c r="BI23" s="194"/>
      <c r="BJ23" s="116"/>
      <c r="BK23" s="290"/>
      <c r="BL23" s="237"/>
    </row>
    <row r="24" spans="1:64" s="257" customFormat="1" ht="17.100000000000001" customHeight="1">
      <c r="A24" s="237"/>
      <c r="B24" s="1435"/>
      <c r="C24" s="1438"/>
      <c r="D24" s="63" t="s">
        <v>198</v>
      </c>
      <c r="E24" s="311">
        <v>4</v>
      </c>
      <c r="F24" s="216"/>
      <c r="G24" s="259" t="s">
        <v>77</v>
      </c>
      <c r="H24" s="260">
        <f t="shared" si="9"/>
        <v>4</v>
      </c>
      <c r="I24" s="63">
        <v>2</v>
      </c>
      <c r="J24" s="62">
        <v>2</v>
      </c>
      <c r="K24" s="63">
        <v>0</v>
      </c>
      <c r="L24" s="62">
        <v>0</v>
      </c>
      <c r="M24" s="312">
        <f>H24*15*3</f>
        <v>180</v>
      </c>
      <c r="N24" s="261">
        <f t="shared" si="2"/>
        <v>135</v>
      </c>
      <c r="O24" s="262" t="s">
        <v>70</v>
      </c>
      <c r="P24" s="61" t="s">
        <v>105</v>
      </c>
      <c r="Q24" s="313"/>
      <c r="R24" s="62" t="s">
        <v>105</v>
      </c>
      <c r="S24" s="264" t="s">
        <v>105</v>
      </c>
      <c r="T24" s="81"/>
      <c r="U24" s="82"/>
      <c r="V24" s="161" t="str">
        <f t="shared" ref="V24:V45" si="16">IF($W24="○",N24,"")</f>
        <v/>
      </c>
      <c r="W24" s="423" t="str">
        <f t="shared" si="3"/>
        <v/>
      </c>
      <c r="X24" s="248"/>
      <c r="Y24" s="61" t="s">
        <v>105</v>
      </c>
      <c r="Z24" s="62"/>
      <c r="AA24" s="63"/>
      <c r="AB24" s="64"/>
      <c r="AC24" s="64" t="s">
        <v>106</v>
      </c>
      <c r="AD24" s="62"/>
      <c r="AE24" s="63"/>
      <c r="AF24" s="64"/>
      <c r="AG24" s="64"/>
      <c r="AH24" s="64"/>
      <c r="AI24" s="62"/>
      <c r="AJ24" s="63"/>
      <c r="AK24" s="64" t="s">
        <v>106</v>
      </c>
      <c r="AL24" s="65"/>
      <c r="AM24" s="39"/>
      <c r="AN24" s="266" t="s">
        <v>196</v>
      </c>
      <c r="AO24" s="403"/>
      <c r="AP24" s="418">
        <f t="shared" si="4"/>
        <v>180</v>
      </c>
      <c r="AQ24" s="230"/>
      <c r="AR24" s="158" t="str">
        <f t="shared" si="13"/>
        <v/>
      </c>
      <c r="AS24" s="68"/>
      <c r="AT24" s="82"/>
      <c r="AU24" s="70"/>
      <c r="AV24" s="81"/>
      <c r="AW24" s="82"/>
      <c r="AX24" s="82"/>
      <c r="AY24" s="82"/>
      <c r="AZ24" s="83"/>
      <c r="BA24" s="370" t="str">
        <f t="shared" si="5"/>
        <v/>
      </c>
      <c r="BB24" s="163"/>
      <c r="BC24" s="82"/>
      <c r="BD24" s="161" t="str">
        <f t="shared" si="14"/>
        <v/>
      </c>
      <c r="BE24" s="237"/>
      <c r="BF24" s="84"/>
      <c r="BG24" s="131"/>
      <c r="BH24" s="131" t="str">
        <f t="shared" si="15"/>
        <v/>
      </c>
      <c r="BI24" s="164"/>
      <c r="BJ24" s="131"/>
      <c r="BK24" s="193"/>
      <c r="BL24" s="237"/>
    </row>
    <row r="25" spans="1:64" s="257" customFormat="1" ht="17.100000000000001" customHeight="1">
      <c r="A25" s="237"/>
      <c r="B25" s="1435"/>
      <c r="C25" s="1438"/>
      <c r="D25" s="63" t="s">
        <v>174</v>
      </c>
      <c r="E25" s="311">
        <v>1</v>
      </c>
      <c r="F25" s="216"/>
      <c r="G25" s="239" t="s">
        <v>226</v>
      </c>
      <c r="H25" s="260">
        <f t="shared" si="9"/>
        <v>1</v>
      </c>
      <c r="I25" s="63">
        <v>1</v>
      </c>
      <c r="J25" s="62"/>
      <c r="K25" s="63"/>
      <c r="L25" s="62"/>
      <c r="M25" s="312">
        <f>H25*15*2</f>
        <v>30</v>
      </c>
      <c r="N25" s="261">
        <f t="shared" si="2"/>
        <v>22.5</v>
      </c>
      <c r="O25" s="262" t="s">
        <v>227</v>
      </c>
      <c r="P25" s="61" t="s">
        <v>228</v>
      </c>
      <c r="Q25" s="313"/>
      <c r="R25" s="62" t="s">
        <v>228</v>
      </c>
      <c r="S25" s="264" t="s">
        <v>228</v>
      </c>
      <c r="T25" s="81"/>
      <c r="U25" s="82"/>
      <c r="V25" s="161" t="str">
        <f t="shared" ref="V25" si="17">IF($W25="○",N25,"")</f>
        <v/>
      </c>
      <c r="W25" s="423" t="str">
        <f t="shared" si="3"/>
        <v/>
      </c>
      <c r="X25" s="248"/>
      <c r="Y25" s="61"/>
      <c r="Z25" s="62" t="s">
        <v>0</v>
      </c>
      <c r="AA25" s="63"/>
      <c r="AB25" s="64"/>
      <c r="AC25" s="64"/>
      <c r="AD25" s="62"/>
      <c r="AE25" s="63"/>
      <c r="AF25" s="64"/>
      <c r="AG25" s="64"/>
      <c r="AH25" s="64"/>
      <c r="AI25" s="62"/>
      <c r="AJ25" s="63"/>
      <c r="AK25" s="64"/>
      <c r="AL25" s="65"/>
      <c r="AM25" s="39"/>
      <c r="AN25" s="266" t="s">
        <v>196</v>
      </c>
      <c r="AO25" s="404"/>
      <c r="AP25" s="418">
        <f t="shared" si="4"/>
        <v>30</v>
      </c>
      <c r="AQ25" s="230"/>
      <c r="AR25" s="158" t="str">
        <f t="shared" si="13"/>
        <v/>
      </c>
      <c r="AS25" s="68"/>
      <c r="AT25" s="82"/>
      <c r="AU25" s="70"/>
      <c r="AV25" s="81"/>
      <c r="AW25" s="82"/>
      <c r="AX25" s="82"/>
      <c r="AY25" s="82"/>
      <c r="AZ25" s="83"/>
      <c r="BA25" s="370" t="str">
        <f t="shared" si="5"/>
        <v/>
      </c>
      <c r="BB25" s="163"/>
      <c r="BC25" s="82"/>
      <c r="BD25" s="161" t="str">
        <f t="shared" si="14"/>
        <v/>
      </c>
      <c r="BE25" s="237"/>
      <c r="BF25" s="84"/>
      <c r="BG25" s="131"/>
      <c r="BH25" s="131" t="str">
        <f t="shared" si="15"/>
        <v/>
      </c>
      <c r="BI25" s="164"/>
      <c r="BJ25" s="131"/>
      <c r="BK25" s="193"/>
      <c r="BL25" s="237"/>
    </row>
    <row r="26" spans="1:64" s="257" customFormat="1" ht="17.100000000000001" customHeight="1">
      <c r="A26" s="237"/>
      <c r="B26" s="1435"/>
      <c r="C26" s="1438"/>
      <c r="D26" s="63" t="s">
        <v>198</v>
      </c>
      <c r="E26" s="311">
        <v>3</v>
      </c>
      <c r="F26" s="216"/>
      <c r="G26" s="239" t="s">
        <v>168</v>
      </c>
      <c r="H26" s="260">
        <f t="shared" si="9"/>
        <v>3</v>
      </c>
      <c r="I26" s="63"/>
      <c r="J26" s="62">
        <v>1</v>
      </c>
      <c r="K26" s="63">
        <v>1</v>
      </c>
      <c r="L26" s="62">
        <v>1</v>
      </c>
      <c r="M26" s="312">
        <f>H26*15*2</f>
        <v>90</v>
      </c>
      <c r="N26" s="261">
        <f t="shared" si="2"/>
        <v>67.5</v>
      </c>
      <c r="O26" s="262" t="s">
        <v>15</v>
      </c>
      <c r="P26" s="61" t="s">
        <v>105</v>
      </c>
      <c r="Q26" s="64"/>
      <c r="R26" s="62" t="s">
        <v>105</v>
      </c>
      <c r="S26" s="264" t="s">
        <v>105</v>
      </c>
      <c r="T26" s="81"/>
      <c r="U26" s="82"/>
      <c r="V26" s="161" t="str">
        <f t="shared" si="16"/>
        <v/>
      </c>
      <c r="W26" s="423" t="str">
        <f t="shared" si="3"/>
        <v/>
      </c>
      <c r="X26" s="248"/>
      <c r="Y26" s="61"/>
      <c r="Z26" s="62" t="s">
        <v>106</v>
      </c>
      <c r="AA26" s="63"/>
      <c r="AB26" s="64"/>
      <c r="AC26" s="64"/>
      <c r="AD26" s="62"/>
      <c r="AE26" s="63"/>
      <c r="AF26" s="64"/>
      <c r="AG26" s="64"/>
      <c r="AH26" s="64"/>
      <c r="AI26" s="62"/>
      <c r="AJ26" s="63"/>
      <c r="AK26" s="64"/>
      <c r="AL26" s="65"/>
      <c r="AM26" s="39"/>
      <c r="AN26" s="266" t="s">
        <v>196</v>
      </c>
      <c r="AO26" s="404"/>
      <c r="AP26" s="418">
        <f t="shared" si="4"/>
        <v>90</v>
      </c>
      <c r="AQ26" s="230"/>
      <c r="AR26" s="158" t="str">
        <f t="shared" si="13"/>
        <v/>
      </c>
      <c r="AS26" s="68"/>
      <c r="AT26" s="82"/>
      <c r="AU26" s="70"/>
      <c r="AV26" s="81"/>
      <c r="AW26" s="82"/>
      <c r="AX26" s="82"/>
      <c r="AY26" s="82"/>
      <c r="AZ26" s="83"/>
      <c r="BA26" s="370" t="str">
        <f t="shared" si="5"/>
        <v/>
      </c>
      <c r="BB26" s="163"/>
      <c r="BC26" s="82"/>
      <c r="BD26" s="161" t="str">
        <f t="shared" si="14"/>
        <v/>
      </c>
      <c r="BE26" s="237"/>
      <c r="BF26" s="84"/>
      <c r="BG26" s="131"/>
      <c r="BH26" s="131" t="str">
        <f t="shared" si="15"/>
        <v/>
      </c>
      <c r="BI26" s="164"/>
      <c r="BJ26" s="131"/>
      <c r="BK26" s="193"/>
      <c r="BL26" s="237"/>
    </row>
    <row r="27" spans="1:64" s="257" customFormat="1" ht="17.100000000000001" customHeight="1">
      <c r="A27" s="237"/>
      <c r="B27" s="1435"/>
      <c r="C27" s="1438"/>
      <c r="D27" s="63" t="s">
        <v>198</v>
      </c>
      <c r="E27" s="311">
        <v>2</v>
      </c>
      <c r="F27" s="216"/>
      <c r="G27" s="259" t="s">
        <v>49</v>
      </c>
      <c r="H27" s="260">
        <f t="shared" si="9"/>
        <v>2</v>
      </c>
      <c r="I27" s="63">
        <v>2</v>
      </c>
      <c r="J27" s="62">
        <v>0</v>
      </c>
      <c r="K27" s="63">
        <v>0</v>
      </c>
      <c r="L27" s="62">
        <v>0</v>
      </c>
      <c r="M27" s="312">
        <f>H27*15*3</f>
        <v>90</v>
      </c>
      <c r="N27" s="261">
        <f t="shared" si="2"/>
        <v>67.5</v>
      </c>
      <c r="O27" s="262" t="s">
        <v>71</v>
      </c>
      <c r="P27" s="61" t="s">
        <v>105</v>
      </c>
      <c r="Q27" s="64"/>
      <c r="R27" s="62" t="s">
        <v>105</v>
      </c>
      <c r="S27" s="264" t="s">
        <v>105</v>
      </c>
      <c r="T27" s="81"/>
      <c r="U27" s="82"/>
      <c r="V27" s="161" t="str">
        <f t="shared" si="16"/>
        <v/>
      </c>
      <c r="W27" s="423" t="str">
        <f t="shared" si="3"/>
        <v/>
      </c>
      <c r="X27" s="248"/>
      <c r="Y27" s="61" t="s">
        <v>105</v>
      </c>
      <c r="Z27" s="62"/>
      <c r="AA27" s="63"/>
      <c r="AB27" s="64"/>
      <c r="AC27" s="64" t="s">
        <v>106</v>
      </c>
      <c r="AD27" s="62"/>
      <c r="AE27" s="63"/>
      <c r="AF27" s="64"/>
      <c r="AG27" s="64"/>
      <c r="AH27" s="64"/>
      <c r="AI27" s="62" t="s">
        <v>106</v>
      </c>
      <c r="AJ27" s="63"/>
      <c r="AK27" s="64" t="s">
        <v>105</v>
      </c>
      <c r="AL27" s="65" t="s">
        <v>106</v>
      </c>
      <c r="AM27" s="39"/>
      <c r="AN27" s="266" t="s">
        <v>196</v>
      </c>
      <c r="AO27" s="403"/>
      <c r="AP27" s="418">
        <f t="shared" si="4"/>
        <v>90</v>
      </c>
      <c r="AQ27" s="230"/>
      <c r="AR27" s="158" t="str">
        <f t="shared" si="13"/>
        <v/>
      </c>
      <c r="AS27" s="68"/>
      <c r="AT27" s="82"/>
      <c r="AU27" s="70"/>
      <c r="AV27" s="81"/>
      <c r="AW27" s="82"/>
      <c r="AX27" s="82"/>
      <c r="AY27" s="82"/>
      <c r="AZ27" s="83"/>
      <c r="BA27" s="370" t="str">
        <f t="shared" si="5"/>
        <v/>
      </c>
      <c r="BB27" s="163"/>
      <c r="BC27" s="82"/>
      <c r="BD27" s="161" t="str">
        <f t="shared" si="14"/>
        <v/>
      </c>
      <c r="BE27" s="237"/>
      <c r="BF27" s="84"/>
      <c r="BG27" s="131"/>
      <c r="BH27" s="131" t="str">
        <f t="shared" si="15"/>
        <v/>
      </c>
      <c r="BI27" s="164"/>
      <c r="BJ27" s="131"/>
      <c r="BK27" s="193"/>
      <c r="BL27" s="237"/>
    </row>
    <row r="28" spans="1:64" s="257" customFormat="1" ht="17.100000000000001" customHeight="1">
      <c r="A28" s="237"/>
      <c r="B28" s="1435"/>
      <c r="C28" s="1438"/>
      <c r="D28" s="63" t="s">
        <v>198</v>
      </c>
      <c r="E28" s="311">
        <v>2</v>
      </c>
      <c r="F28" s="216"/>
      <c r="G28" s="239" t="s">
        <v>78</v>
      </c>
      <c r="H28" s="260">
        <f t="shared" si="9"/>
        <v>2</v>
      </c>
      <c r="I28" s="63">
        <v>1</v>
      </c>
      <c r="J28" s="62">
        <v>1</v>
      </c>
      <c r="K28" s="63">
        <v>0</v>
      </c>
      <c r="L28" s="62">
        <v>0</v>
      </c>
      <c r="M28" s="312">
        <f>H28*15*2</f>
        <v>60</v>
      </c>
      <c r="N28" s="261">
        <f t="shared" si="2"/>
        <v>45</v>
      </c>
      <c r="O28" s="262" t="s">
        <v>15</v>
      </c>
      <c r="P28" s="285" t="s">
        <v>105</v>
      </c>
      <c r="Q28" s="298"/>
      <c r="R28" s="242" t="s">
        <v>105</v>
      </c>
      <c r="S28" s="272" t="s">
        <v>105</v>
      </c>
      <c r="T28" s="81"/>
      <c r="U28" s="82"/>
      <c r="V28" s="314" t="str">
        <f t="shared" si="16"/>
        <v/>
      </c>
      <c r="W28" s="424" t="str">
        <f t="shared" si="3"/>
        <v/>
      </c>
      <c r="X28" s="248"/>
      <c r="Y28" s="61" t="s">
        <v>105</v>
      </c>
      <c r="Z28" s="62"/>
      <c r="AA28" s="63"/>
      <c r="AB28" s="64"/>
      <c r="AC28" s="64" t="s">
        <v>105</v>
      </c>
      <c r="AD28" s="62"/>
      <c r="AE28" s="63"/>
      <c r="AF28" s="64"/>
      <c r="AG28" s="64"/>
      <c r="AH28" s="64"/>
      <c r="AI28" s="62"/>
      <c r="AJ28" s="63"/>
      <c r="AK28" s="64"/>
      <c r="AL28" s="65"/>
      <c r="AM28" s="39"/>
      <c r="AN28" s="273" t="s">
        <v>196</v>
      </c>
      <c r="AO28" s="404"/>
      <c r="AP28" s="418">
        <f t="shared" si="4"/>
        <v>60</v>
      </c>
      <c r="AQ28" s="230"/>
      <c r="AR28" s="158" t="str">
        <f t="shared" si="13"/>
        <v/>
      </c>
      <c r="AS28" s="68"/>
      <c r="AT28" s="82"/>
      <c r="AU28" s="70"/>
      <c r="AV28" s="81"/>
      <c r="AW28" s="82"/>
      <c r="AX28" s="82"/>
      <c r="AY28" s="82"/>
      <c r="AZ28" s="83"/>
      <c r="BA28" s="372" t="str">
        <f t="shared" si="5"/>
        <v/>
      </c>
      <c r="BB28" s="163"/>
      <c r="BC28" s="82"/>
      <c r="BD28" s="314" t="str">
        <f t="shared" si="14"/>
        <v/>
      </c>
      <c r="BE28" s="237"/>
      <c r="BF28" s="84"/>
      <c r="BG28" s="131"/>
      <c r="BH28" s="131" t="str">
        <f t="shared" si="15"/>
        <v/>
      </c>
      <c r="BI28" s="164"/>
      <c r="BJ28" s="131"/>
      <c r="BK28" s="193"/>
      <c r="BL28" s="237"/>
    </row>
    <row r="29" spans="1:64" s="257" customFormat="1" ht="17.100000000000001" customHeight="1">
      <c r="A29" s="237"/>
      <c r="B29" s="1435"/>
      <c r="C29" s="1438"/>
      <c r="D29" s="63" t="s">
        <v>198</v>
      </c>
      <c r="E29" s="311">
        <v>6</v>
      </c>
      <c r="F29" s="454"/>
      <c r="G29" s="259" t="s">
        <v>224</v>
      </c>
      <c r="H29" s="260">
        <f t="shared" si="9"/>
        <v>6</v>
      </c>
      <c r="I29" s="63">
        <v>3</v>
      </c>
      <c r="J29" s="62">
        <v>3</v>
      </c>
      <c r="K29" s="63"/>
      <c r="L29" s="62"/>
      <c r="M29" s="312">
        <f>H29*15*3</f>
        <v>270</v>
      </c>
      <c r="N29" s="261">
        <f t="shared" si="2"/>
        <v>202.5</v>
      </c>
      <c r="O29" s="262" t="s">
        <v>70</v>
      </c>
      <c r="P29" s="61" t="s">
        <v>1</v>
      </c>
      <c r="Q29" s="64"/>
      <c r="R29" s="62" t="s">
        <v>1</v>
      </c>
      <c r="S29" s="264" t="s">
        <v>1</v>
      </c>
      <c r="T29" s="81"/>
      <c r="U29" s="82"/>
      <c r="V29" s="314" t="str">
        <f t="shared" si="16"/>
        <v/>
      </c>
      <c r="W29" s="423" t="str">
        <f t="shared" si="3"/>
        <v/>
      </c>
      <c r="X29" s="248"/>
      <c r="Y29" s="317" t="s">
        <v>0</v>
      </c>
      <c r="Z29" s="318" t="s">
        <v>0</v>
      </c>
      <c r="AA29" s="319"/>
      <c r="AB29" s="320"/>
      <c r="AC29" s="320" t="s">
        <v>0</v>
      </c>
      <c r="AD29" s="318" t="s">
        <v>0</v>
      </c>
      <c r="AE29" s="319"/>
      <c r="AF29" s="320"/>
      <c r="AG29" s="320"/>
      <c r="AH29" s="320"/>
      <c r="AI29" s="318" t="s">
        <v>0</v>
      </c>
      <c r="AJ29" s="319"/>
      <c r="AK29" s="320" t="s">
        <v>0</v>
      </c>
      <c r="AL29" s="321" t="s">
        <v>0</v>
      </c>
      <c r="AM29" s="39"/>
      <c r="AN29" s="266" t="s">
        <v>196</v>
      </c>
      <c r="AO29" s="407"/>
      <c r="AP29" s="444">
        <f t="shared" si="4"/>
        <v>270</v>
      </c>
      <c r="AQ29" s="230"/>
      <c r="AR29" s="169" t="str">
        <f t="shared" si="13"/>
        <v/>
      </c>
      <c r="AS29" s="170"/>
      <c r="AT29" s="72"/>
      <c r="AU29" s="171"/>
      <c r="AV29" s="71"/>
      <c r="AW29" s="72"/>
      <c r="AX29" s="72"/>
      <c r="AY29" s="72"/>
      <c r="AZ29" s="73"/>
      <c r="BA29" s="372" t="str">
        <f t="shared" si="5"/>
        <v/>
      </c>
      <c r="BB29" s="322"/>
      <c r="BC29" s="72"/>
      <c r="BD29" s="314" t="str">
        <f t="shared" si="14"/>
        <v/>
      </c>
      <c r="BE29" s="237"/>
      <c r="BF29" s="451"/>
      <c r="BG29" s="187"/>
      <c r="BH29" s="131" t="str">
        <f t="shared" si="15"/>
        <v/>
      </c>
      <c r="BI29" s="452"/>
      <c r="BJ29" s="187"/>
      <c r="BK29" s="453"/>
      <c r="BL29" s="237"/>
    </row>
    <row r="30" spans="1:64" s="257" customFormat="1" ht="17.100000000000001" customHeight="1">
      <c r="A30" s="237"/>
      <c r="B30" s="1435"/>
      <c r="C30" s="1438"/>
      <c r="D30" s="99" t="s">
        <v>198</v>
      </c>
      <c r="E30" s="315">
        <v>8</v>
      </c>
      <c r="F30" s="455"/>
      <c r="G30" s="275" t="s">
        <v>225</v>
      </c>
      <c r="H30" s="260">
        <f t="shared" si="9"/>
        <v>8</v>
      </c>
      <c r="I30" s="99"/>
      <c r="J30" s="98"/>
      <c r="K30" s="99">
        <v>4</v>
      </c>
      <c r="L30" s="98">
        <v>4</v>
      </c>
      <c r="M30" s="312">
        <f>H30*15*3</f>
        <v>360</v>
      </c>
      <c r="N30" s="277">
        <f t="shared" si="2"/>
        <v>270</v>
      </c>
      <c r="O30" s="278" t="s">
        <v>70</v>
      </c>
      <c r="P30" s="97" t="s">
        <v>105</v>
      </c>
      <c r="Q30" s="100"/>
      <c r="R30" s="98" t="s">
        <v>105</v>
      </c>
      <c r="S30" s="280" t="s">
        <v>105</v>
      </c>
      <c r="T30" s="107"/>
      <c r="U30" s="105"/>
      <c r="V30" s="316" t="str">
        <f t="shared" si="16"/>
        <v/>
      </c>
      <c r="W30" s="425" t="str">
        <f t="shared" si="3"/>
        <v/>
      </c>
      <c r="X30" s="248"/>
      <c r="Y30" s="317" t="s">
        <v>106</v>
      </c>
      <c r="Z30" s="318" t="s">
        <v>106</v>
      </c>
      <c r="AA30" s="319"/>
      <c r="AB30" s="320"/>
      <c r="AC30" s="320" t="s">
        <v>106</v>
      </c>
      <c r="AD30" s="318" t="s">
        <v>106</v>
      </c>
      <c r="AE30" s="319"/>
      <c r="AF30" s="320"/>
      <c r="AG30" s="320"/>
      <c r="AH30" s="320"/>
      <c r="AI30" s="318" t="s">
        <v>106</v>
      </c>
      <c r="AJ30" s="319"/>
      <c r="AK30" s="320" t="s">
        <v>106</v>
      </c>
      <c r="AL30" s="321" t="s">
        <v>106</v>
      </c>
      <c r="AM30" s="39"/>
      <c r="AN30" s="282" t="s">
        <v>196</v>
      </c>
      <c r="AO30" s="407"/>
      <c r="AP30" s="444">
        <f t="shared" si="4"/>
        <v>360</v>
      </c>
      <c r="AQ30" s="230"/>
      <c r="AR30" s="169" t="str">
        <f t="shared" si="13"/>
        <v/>
      </c>
      <c r="AS30" s="170"/>
      <c r="AT30" s="72"/>
      <c r="AU30" s="171"/>
      <c r="AV30" s="71"/>
      <c r="AW30" s="72"/>
      <c r="AX30" s="72"/>
      <c r="AY30" s="72"/>
      <c r="AZ30" s="73"/>
      <c r="BA30" s="374" t="str">
        <f t="shared" si="5"/>
        <v/>
      </c>
      <c r="BB30" s="322"/>
      <c r="BC30" s="72"/>
      <c r="BD30" s="323" t="str">
        <f t="shared" si="14"/>
        <v/>
      </c>
      <c r="BE30" s="237"/>
      <c r="BF30" s="90"/>
      <c r="BG30" s="145"/>
      <c r="BH30" s="145" t="str">
        <f t="shared" si="15"/>
        <v/>
      </c>
      <c r="BI30" s="284"/>
      <c r="BJ30" s="145"/>
      <c r="BK30" s="329"/>
      <c r="BL30" s="237"/>
    </row>
    <row r="31" spans="1:64" s="257" customFormat="1" ht="17.100000000000001" customHeight="1">
      <c r="A31" s="237"/>
      <c r="B31" s="1435"/>
      <c r="C31" s="1438"/>
      <c r="D31" s="324" t="s">
        <v>62</v>
      </c>
      <c r="E31" s="1439" t="s">
        <v>32</v>
      </c>
      <c r="F31" s="216"/>
      <c r="G31" s="293" t="s">
        <v>79</v>
      </c>
      <c r="H31" s="294">
        <f t="shared" si="9"/>
        <v>2</v>
      </c>
      <c r="I31" s="121">
        <v>0</v>
      </c>
      <c r="J31" s="487">
        <v>0</v>
      </c>
      <c r="K31" s="121">
        <v>2</v>
      </c>
      <c r="L31" s="487">
        <v>0</v>
      </c>
      <c r="M31" s="294">
        <f t="shared" ref="M31:M45" si="18">H31*15*1</f>
        <v>30</v>
      </c>
      <c r="N31" s="295">
        <f t="shared" si="2"/>
        <v>22.5</v>
      </c>
      <c r="O31" s="296" t="s">
        <v>199</v>
      </c>
      <c r="P31" s="486"/>
      <c r="Q31" s="485"/>
      <c r="R31" s="487"/>
      <c r="S31" s="325"/>
      <c r="T31" s="48"/>
      <c r="U31" s="46"/>
      <c r="V31" s="309" t="str">
        <f t="shared" si="16"/>
        <v/>
      </c>
      <c r="W31" s="428" t="str">
        <f t="shared" si="3"/>
        <v/>
      </c>
      <c r="X31" s="248"/>
      <c r="Y31" s="486"/>
      <c r="Z31" s="487"/>
      <c r="AA31" s="121"/>
      <c r="AB31" s="485" t="s">
        <v>105</v>
      </c>
      <c r="AC31" s="485"/>
      <c r="AD31" s="487"/>
      <c r="AE31" s="121"/>
      <c r="AF31" s="485"/>
      <c r="AG31" s="485"/>
      <c r="AH31" s="485"/>
      <c r="AI31" s="487"/>
      <c r="AJ31" s="121"/>
      <c r="AK31" s="485"/>
      <c r="AL31" s="122"/>
      <c r="AM31" s="39"/>
      <c r="AN31" s="326"/>
      <c r="AO31" s="406"/>
      <c r="AP31" s="416">
        <f t="shared" si="4"/>
        <v>30</v>
      </c>
      <c r="AQ31" s="230"/>
      <c r="AR31" s="195"/>
      <c r="AS31" s="45"/>
      <c r="AT31" s="46"/>
      <c r="AU31" s="47"/>
      <c r="AV31" s="48"/>
      <c r="AW31" s="46"/>
      <c r="AX31" s="46"/>
      <c r="AY31" s="46"/>
      <c r="AZ31" s="49"/>
      <c r="BA31" s="373" t="str">
        <f t="shared" si="5"/>
        <v/>
      </c>
      <c r="BB31" s="159"/>
      <c r="BC31" s="46"/>
      <c r="BD31" s="309" t="str">
        <f t="shared" si="14"/>
        <v/>
      </c>
      <c r="BE31" s="237"/>
      <c r="BF31" s="115"/>
      <c r="BG31" s="116"/>
      <c r="BH31" s="393"/>
      <c r="BI31" s="194"/>
      <c r="BJ31" s="116"/>
      <c r="BK31" s="290" t="str">
        <f t="shared" ref="BK31:BK45" si="19">IF(ISNUMBER($AO31),IF(AND($AO31&gt;=60,$AO31&lt;=100),$H31,""),"")</f>
        <v/>
      </c>
      <c r="BL31" s="237"/>
    </row>
    <row r="32" spans="1:64" s="257" customFormat="1" ht="17.100000000000001" customHeight="1">
      <c r="A32" s="237"/>
      <c r="B32" s="1435"/>
      <c r="C32" s="1438"/>
      <c r="D32" s="327" t="s">
        <v>62</v>
      </c>
      <c r="E32" s="1449"/>
      <c r="F32" s="216"/>
      <c r="G32" s="259" t="s">
        <v>80</v>
      </c>
      <c r="H32" s="260">
        <f t="shared" si="9"/>
        <v>2</v>
      </c>
      <c r="I32" s="63">
        <v>2</v>
      </c>
      <c r="J32" s="62">
        <v>0</v>
      </c>
      <c r="K32" s="63">
        <v>0</v>
      </c>
      <c r="L32" s="62">
        <v>0</v>
      </c>
      <c r="M32" s="260">
        <f t="shared" si="18"/>
        <v>30</v>
      </c>
      <c r="N32" s="261">
        <f t="shared" si="2"/>
        <v>22.5</v>
      </c>
      <c r="O32" s="262" t="s">
        <v>199</v>
      </c>
      <c r="P32" s="61"/>
      <c r="Q32" s="64"/>
      <c r="R32" s="62"/>
      <c r="S32" s="264"/>
      <c r="T32" s="81"/>
      <c r="U32" s="59"/>
      <c r="V32" s="314" t="str">
        <f t="shared" si="16"/>
        <v/>
      </c>
      <c r="W32" s="423" t="str">
        <f t="shared" si="3"/>
        <v/>
      </c>
      <c r="X32" s="248"/>
      <c r="Y32" s="61"/>
      <c r="Z32" s="62"/>
      <c r="AA32" s="63"/>
      <c r="AB32" s="64" t="s">
        <v>105</v>
      </c>
      <c r="AC32" s="64"/>
      <c r="AD32" s="62"/>
      <c r="AE32" s="63"/>
      <c r="AF32" s="64"/>
      <c r="AG32" s="64"/>
      <c r="AH32" s="64"/>
      <c r="AI32" s="62"/>
      <c r="AJ32" s="63"/>
      <c r="AK32" s="64"/>
      <c r="AL32" s="65"/>
      <c r="AM32" s="39"/>
      <c r="AN32" s="266"/>
      <c r="AO32" s="403"/>
      <c r="AP32" s="418">
        <f t="shared" si="4"/>
        <v>30</v>
      </c>
      <c r="AQ32" s="230"/>
      <c r="AR32" s="80"/>
      <c r="AS32" s="68"/>
      <c r="AT32" s="82"/>
      <c r="AU32" s="70"/>
      <c r="AV32" s="81"/>
      <c r="AW32" s="82"/>
      <c r="AX32" s="82"/>
      <c r="AY32" s="82"/>
      <c r="AZ32" s="83"/>
      <c r="BA32" s="370" t="str">
        <f t="shared" si="5"/>
        <v/>
      </c>
      <c r="BB32" s="163"/>
      <c r="BC32" s="59"/>
      <c r="BD32" s="314" t="str">
        <f t="shared" si="14"/>
        <v/>
      </c>
      <c r="BE32" s="237"/>
      <c r="BF32" s="84"/>
      <c r="BG32" s="131"/>
      <c r="BH32" s="165"/>
      <c r="BI32" s="164"/>
      <c r="BJ32" s="131"/>
      <c r="BK32" s="193" t="str">
        <f t="shared" si="19"/>
        <v/>
      </c>
      <c r="BL32" s="237"/>
    </row>
    <row r="33" spans="1:64" s="257" customFormat="1" ht="17.100000000000001" customHeight="1">
      <c r="A33" s="237"/>
      <c r="B33" s="1435"/>
      <c r="C33" s="1438"/>
      <c r="D33" s="327" t="s">
        <v>62</v>
      </c>
      <c r="E33" s="1449"/>
      <c r="F33" s="216"/>
      <c r="G33" s="259" t="s">
        <v>43</v>
      </c>
      <c r="H33" s="260">
        <f t="shared" si="9"/>
        <v>2</v>
      </c>
      <c r="I33" s="63">
        <v>2</v>
      </c>
      <c r="J33" s="62">
        <v>0</v>
      </c>
      <c r="K33" s="63">
        <v>0</v>
      </c>
      <c r="L33" s="62">
        <v>0</v>
      </c>
      <c r="M33" s="260">
        <f t="shared" si="18"/>
        <v>30</v>
      </c>
      <c r="N33" s="261">
        <f t="shared" si="2"/>
        <v>22.5</v>
      </c>
      <c r="O33" s="262" t="s">
        <v>199</v>
      </c>
      <c r="P33" s="61"/>
      <c r="Q33" s="131"/>
      <c r="R33" s="165"/>
      <c r="S33" s="78"/>
      <c r="T33" s="81"/>
      <c r="U33" s="59"/>
      <c r="V33" s="314" t="str">
        <f t="shared" si="16"/>
        <v/>
      </c>
      <c r="W33" s="423" t="str">
        <f t="shared" si="3"/>
        <v/>
      </c>
      <c r="X33" s="248"/>
      <c r="Y33" s="61"/>
      <c r="Z33" s="62"/>
      <c r="AA33" s="63"/>
      <c r="AB33" s="64" t="s">
        <v>105</v>
      </c>
      <c r="AC33" s="64"/>
      <c r="AD33" s="62"/>
      <c r="AE33" s="63"/>
      <c r="AF33" s="64"/>
      <c r="AG33" s="64"/>
      <c r="AH33" s="64"/>
      <c r="AI33" s="62"/>
      <c r="AJ33" s="63"/>
      <c r="AK33" s="64"/>
      <c r="AL33" s="65"/>
      <c r="AM33" s="39"/>
      <c r="AN33" s="136"/>
      <c r="AO33" s="403"/>
      <c r="AP33" s="418">
        <f t="shared" si="4"/>
        <v>30</v>
      </c>
      <c r="AQ33" s="230"/>
      <c r="AR33" s="80"/>
      <c r="AS33" s="68"/>
      <c r="AT33" s="82"/>
      <c r="AU33" s="70"/>
      <c r="AV33" s="81"/>
      <c r="AW33" s="82"/>
      <c r="AX33" s="82"/>
      <c r="AY33" s="82"/>
      <c r="AZ33" s="83"/>
      <c r="BA33" s="370" t="str">
        <f t="shared" si="5"/>
        <v/>
      </c>
      <c r="BB33" s="163"/>
      <c r="BC33" s="59"/>
      <c r="BD33" s="314" t="str">
        <f t="shared" si="14"/>
        <v/>
      </c>
      <c r="BE33" s="237"/>
      <c r="BF33" s="84"/>
      <c r="BG33" s="131"/>
      <c r="BH33" s="165"/>
      <c r="BI33" s="164"/>
      <c r="BJ33" s="131"/>
      <c r="BK33" s="193" t="str">
        <f t="shared" si="19"/>
        <v/>
      </c>
      <c r="BL33" s="237"/>
    </row>
    <row r="34" spans="1:64" s="257" customFormat="1" ht="17.100000000000001" customHeight="1">
      <c r="A34" s="237"/>
      <c r="B34" s="1435"/>
      <c r="C34" s="1438"/>
      <c r="D34" s="327" t="s">
        <v>62</v>
      </c>
      <c r="E34" s="1449"/>
      <c r="F34" s="216"/>
      <c r="G34" s="259" t="s">
        <v>81</v>
      </c>
      <c r="H34" s="260">
        <f t="shared" si="9"/>
        <v>2</v>
      </c>
      <c r="I34" s="63">
        <v>0</v>
      </c>
      <c r="J34" s="62">
        <v>0</v>
      </c>
      <c r="K34" s="63">
        <v>0</v>
      </c>
      <c r="L34" s="62">
        <v>2</v>
      </c>
      <c r="M34" s="260">
        <f t="shared" si="18"/>
        <v>30</v>
      </c>
      <c r="N34" s="261">
        <f t="shared" si="2"/>
        <v>22.5</v>
      </c>
      <c r="O34" s="262" t="s">
        <v>199</v>
      </c>
      <c r="P34" s="61"/>
      <c r="Q34" s="64"/>
      <c r="R34" s="62"/>
      <c r="S34" s="264"/>
      <c r="T34" s="81"/>
      <c r="U34" s="59"/>
      <c r="V34" s="314" t="str">
        <f t="shared" si="16"/>
        <v/>
      </c>
      <c r="W34" s="423" t="str">
        <f t="shared" si="3"/>
        <v/>
      </c>
      <c r="X34" s="248"/>
      <c r="Y34" s="61"/>
      <c r="Z34" s="62"/>
      <c r="AA34" s="63"/>
      <c r="AB34" s="64" t="s">
        <v>105</v>
      </c>
      <c r="AC34" s="64"/>
      <c r="AD34" s="62"/>
      <c r="AE34" s="63"/>
      <c r="AF34" s="64"/>
      <c r="AG34" s="64"/>
      <c r="AH34" s="64"/>
      <c r="AI34" s="62"/>
      <c r="AJ34" s="63"/>
      <c r="AK34" s="64"/>
      <c r="AL34" s="65"/>
      <c r="AM34" s="39"/>
      <c r="AN34" s="266"/>
      <c r="AO34" s="403"/>
      <c r="AP34" s="418">
        <f t="shared" si="4"/>
        <v>30</v>
      </c>
      <c r="AQ34" s="230"/>
      <c r="AR34" s="80"/>
      <c r="AS34" s="68"/>
      <c r="AT34" s="82"/>
      <c r="AU34" s="70"/>
      <c r="AV34" s="81"/>
      <c r="AW34" s="82"/>
      <c r="AX34" s="82"/>
      <c r="AY34" s="82"/>
      <c r="AZ34" s="83"/>
      <c r="BA34" s="370" t="str">
        <f t="shared" si="5"/>
        <v/>
      </c>
      <c r="BB34" s="163"/>
      <c r="BC34" s="59"/>
      <c r="BD34" s="314" t="str">
        <f t="shared" si="14"/>
        <v/>
      </c>
      <c r="BE34" s="237"/>
      <c r="BF34" s="84"/>
      <c r="BG34" s="131"/>
      <c r="BH34" s="165"/>
      <c r="BI34" s="164"/>
      <c r="BJ34" s="131"/>
      <c r="BK34" s="193" t="str">
        <f t="shared" si="19"/>
        <v/>
      </c>
      <c r="BL34" s="237"/>
    </row>
    <row r="35" spans="1:64" s="257" customFormat="1" ht="17.100000000000001" customHeight="1">
      <c r="A35" s="237"/>
      <c r="B35" s="1435"/>
      <c r="C35" s="1438"/>
      <c r="D35" s="327" t="s">
        <v>62</v>
      </c>
      <c r="E35" s="1449"/>
      <c r="F35" s="216"/>
      <c r="G35" s="259" t="s">
        <v>44</v>
      </c>
      <c r="H35" s="260">
        <f t="shared" si="9"/>
        <v>2</v>
      </c>
      <c r="I35" s="63">
        <v>0</v>
      </c>
      <c r="J35" s="62">
        <v>0</v>
      </c>
      <c r="K35" s="63">
        <v>0</v>
      </c>
      <c r="L35" s="62">
        <v>2</v>
      </c>
      <c r="M35" s="260">
        <f t="shared" si="18"/>
        <v>30</v>
      </c>
      <c r="N35" s="261">
        <f t="shared" si="2"/>
        <v>22.5</v>
      </c>
      <c r="O35" s="262" t="s">
        <v>199</v>
      </c>
      <c r="P35" s="61"/>
      <c r="Q35" s="64" t="s">
        <v>120</v>
      </c>
      <c r="R35" s="62"/>
      <c r="S35" s="264" t="s">
        <v>120</v>
      </c>
      <c r="T35" s="81"/>
      <c r="U35" s="59"/>
      <c r="V35" s="314" t="str">
        <f t="shared" si="16"/>
        <v/>
      </c>
      <c r="W35" s="423" t="str">
        <f t="shared" si="3"/>
        <v/>
      </c>
      <c r="X35" s="248"/>
      <c r="Y35" s="61"/>
      <c r="Z35" s="62"/>
      <c r="AA35" s="63"/>
      <c r="AB35" s="64" t="s">
        <v>105</v>
      </c>
      <c r="AC35" s="64"/>
      <c r="AD35" s="62"/>
      <c r="AE35" s="63"/>
      <c r="AF35" s="64"/>
      <c r="AG35" s="64"/>
      <c r="AH35" s="64"/>
      <c r="AI35" s="62"/>
      <c r="AJ35" s="63"/>
      <c r="AK35" s="64"/>
      <c r="AL35" s="65"/>
      <c r="AM35" s="39"/>
      <c r="AN35" s="266" t="s">
        <v>4</v>
      </c>
      <c r="AO35" s="403"/>
      <c r="AP35" s="418">
        <f t="shared" si="4"/>
        <v>30</v>
      </c>
      <c r="AQ35" s="230"/>
      <c r="AR35" s="80"/>
      <c r="AS35" s="68"/>
      <c r="AT35" s="82"/>
      <c r="AU35" s="70"/>
      <c r="AV35" s="81"/>
      <c r="AW35" s="82"/>
      <c r="AX35" s="131" t="str">
        <f>IF(ISNUMBER($AO35),IF(AND($AO35&gt;=60,$AO35&lt;=100),"●",""),"")</f>
        <v/>
      </c>
      <c r="AY35" s="82"/>
      <c r="AZ35" s="83"/>
      <c r="BA35" s="370" t="str">
        <f t="shared" si="5"/>
        <v/>
      </c>
      <c r="BB35" s="163"/>
      <c r="BC35" s="59"/>
      <c r="BD35" s="314" t="str">
        <f t="shared" si="14"/>
        <v/>
      </c>
      <c r="BE35" s="237"/>
      <c r="BF35" s="84"/>
      <c r="BG35" s="131"/>
      <c r="BH35" s="165"/>
      <c r="BI35" s="164"/>
      <c r="BJ35" s="131"/>
      <c r="BK35" s="193" t="str">
        <f t="shared" si="19"/>
        <v/>
      </c>
      <c r="BL35" s="237"/>
    </row>
    <row r="36" spans="1:64" s="257" customFormat="1" ht="17.100000000000001" customHeight="1">
      <c r="A36" s="237"/>
      <c r="B36" s="1435"/>
      <c r="C36" s="1438"/>
      <c r="D36" s="327" t="s">
        <v>62</v>
      </c>
      <c r="E36" s="1449"/>
      <c r="F36" s="216"/>
      <c r="G36" s="259" t="s">
        <v>45</v>
      </c>
      <c r="H36" s="260">
        <f t="shared" si="9"/>
        <v>2</v>
      </c>
      <c r="I36" s="63">
        <v>2</v>
      </c>
      <c r="J36" s="62">
        <v>0</v>
      </c>
      <c r="K36" s="63">
        <v>0</v>
      </c>
      <c r="L36" s="62">
        <v>0</v>
      </c>
      <c r="M36" s="260">
        <f t="shared" si="18"/>
        <v>30</v>
      </c>
      <c r="N36" s="261">
        <f t="shared" si="2"/>
        <v>22.5</v>
      </c>
      <c r="O36" s="262" t="s">
        <v>199</v>
      </c>
      <c r="P36" s="61"/>
      <c r="Q36" s="64" t="s">
        <v>120</v>
      </c>
      <c r="R36" s="62"/>
      <c r="S36" s="264" t="s">
        <v>120</v>
      </c>
      <c r="T36" s="81"/>
      <c r="U36" s="59"/>
      <c r="V36" s="314" t="str">
        <f t="shared" si="16"/>
        <v/>
      </c>
      <c r="W36" s="423" t="str">
        <f t="shared" si="3"/>
        <v/>
      </c>
      <c r="X36" s="248"/>
      <c r="Y36" s="61"/>
      <c r="Z36" s="62"/>
      <c r="AA36" s="63"/>
      <c r="AB36" s="64" t="s">
        <v>105</v>
      </c>
      <c r="AC36" s="64"/>
      <c r="AD36" s="62"/>
      <c r="AE36" s="63"/>
      <c r="AF36" s="64"/>
      <c r="AG36" s="64"/>
      <c r="AH36" s="64"/>
      <c r="AI36" s="62"/>
      <c r="AJ36" s="63"/>
      <c r="AK36" s="64"/>
      <c r="AL36" s="65"/>
      <c r="AM36" s="39"/>
      <c r="AN36" s="266" t="s">
        <v>4</v>
      </c>
      <c r="AO36" s="403"/>
      <c r="AP36" s="418">
        <f t="shared" si="4"/>
        <v>30</v>
      </c>
      <c r="AQ36" s="230"/>
      <c r="AR36" s="80"/>
      <c r="AS36" s="68"/>
      <c r="AT36" s="82"/>
      <c r="AU36" s="70"/>
      <c r="AV36" s="81"/>
      <c r="AW36" s="82"/>
      <c r="AX36" s="131" t="str">
        <f>IF(ISNUMBER($AO36),IF(AND($AO36&gt;=60,$AO36&lt;=100),"●",""),"")</f>
        <v/>
      </c>
      <c r="AY36" s="82"/>
      <c r="AZ36" s="83"/>
      <c r="BA36" s="370" t="str">
        <f t="shared" si="5"/>
        <v/>
      </c>
      <c r="BB36" s="163"/>
      <c r="BC36" s="59"/>
      <c r="BD36" s="314" t="str">
        <f t="shared" si="14"/>
        <v/>
      </c>
      <c r="BE36" s="237"/>
      <c r="BF36" s="84"/>
      <c r="BG36" s="131"/>
      <c r="BH36" s="165"/>
      <c r="BI36" s="164"/>
      <c r="BJ36" s="131"/>
      <c r="BK36" s="193" t="str">
        <f t="shared" si="19"/>
        <v/>
      </c>
      <c r="BL36" s="237"/>
    </row>
    <row r="37" spans="1:64" s="257" customFormat="1" ht="17.100000000000001" customHeight="1">
      <c r="A37" s="237"/>
      <c r="B37" s="1435"/>
      <c r="C37" s="1438"/>
      <c r="D37" s="327" t="s">
        <v>62</v>
      </c>
      <c r="E37" s="1449"/>
      <c r="F37" s="216"/>
      <c r="G37" s="259" t="s">
        <v>27</v>
      </c>
      <c r="H37" s="260">
        <f t="shared" si="9"/>
        <v>2</v>
      </c>
      <c r="I37" s="63">
        <v>0</v>
      </c>
      <c r="J37" s="62">
        <v>0</v>
      </c>
      <c r="K37" s="63">
        <v>0</v>
      </c>
      <c r="L37" s="62">
        <v>2</v>
      </c>
      <c r="M37" s="260">
        <f t="shared" si="18"/>
        <v>30</v>
      </c>
      <c r="N37" s="261">
        <f t="shared" si="2"/>
        <v>22.5</v>
      </c>
      <c r="O37" s="262" t="s">
        <v>199</v>
      </c>
      <c r="P37" s="84"/>
      <c r="Q37" s="64" t="s">
        <v>120</v>
      </c>
      <c r="R37" s="165"/>
      <c r="S37" s="78" t="s">
        <v>120</v>
      </c>
      <c r="T37" s="81"/>
      <c r="U37" s="59"/>
      <c r="V37" s="314" t="str">
        <f t="shared" si="16"/>
        <v/>
      </c>
      <c r="W37" s="423" t="str">
        <f t="shared" si="3"/>
        <v/>
      </c>
      <c r="X37" s="248"/>
      <c r="Y37" s="61"/>
      <c r="Z37" s="62"/>
      <c r="AA37" s="63"/>
      <c r="AB37" s="64" t="s">
        <v>105</v>
      </c>
      <c r="AC37" s="64"/>
      <c r="AD37" s="62"/>
      <c r="AE37" s="63"/>
      <c r="AF37" s="64"/>
      <c r="AG37" s="64"/>
      <c r="AH37" s="64"/>
      <c r="AI37" s="62"/>
      <c r="AJ37" s="63"/>
      <c r="AK37" s="64"/>
      <c r="AL37" s="65"/>
      <c r="AM37" s="39"/>
      <c r="AN37" s="136" t="s">
        <v>4</v>
      </c>
      <c r="AO37" s="403"/>
      <c r="AP37" s="418">
        <f t="shared" si="4"/>
        <v>30</v>
      </c>
      <c r="AQ37" s="230"/>
      <c r="AR37" s="80"/>
      <c r="AS37" s="68"/>
      <c r="AT37" s="82"/>
      <c r="AU37" s="70"/>
      <c r="AV37" s="81"/>
      <c r="AW37" s="82"/>
      <c r="AX37" s="131" t="str">
        <f>IF(ISNUMBER($AO37),IF(AND($AO37&gt;=60,$AO37&lt;=100),"●",""),"")</f>
        <v/>
      </c>
      <c r="AY37" s="82"/>
      <c r="AZ37" s="83"/>
      <c r="BA37" s="370" t="str">
        <f t="shared" si="5"/>
        <v/>
      </c>
      <c r="BB37" s="163"/>
      <c r="BC37" s="59"/>
      <c r="BD37" s="314" t="str">
        <f t="shared" si="14"/>
        <v/>
      </c>
      <c r="BE37" s="237"/>
      <c r="BF37" s="84"/>
      <c r="BG37" s="131"/>
      <c r="BH37" s="165"/>
      <c r="BI37" s="164"/>
      <c r="BJ37" s="131"/>
      <c r="BK37" s="193" t="str">
        <f t="shared" si="19"/>
        <v/>
      </c>
      <c r="BL37" s="237"/>
    </row>
    <row r="38" spans="1:64" s="257" customFormat="1" ht="17.100000000000001" customHeight="1">
      <c r="A38" s="237"/>
      <c r="B38" s="1435"/>
      <c r="C38" s="1438"/>
      <c r="D38" s="327" t="s">
        <v>62</v>
      </c>
      <c r="E38" s="1449"/>
      <c r="F38" s="216"/>
      <c r="G38" s="259" t="s">
        <v>28</v>
      </c>
      <c r="H38" s="260">
        <f t="shared" si="9"/>
        <v>2</v>
      </c>
      <c r="I38" s="63">
        <v>0</v>
      </c>
      <c r="J38" s="62">
        <v>0</v>
      </c>
      <c r="K38" s="63">
        <v>0</v>
      </c>
      <c r="L38" s="62">
        <v>2</v>
      </c>
      <c r="M38" s="260">
        <f t="shared" si="18"/>
        <v>30</v>
      </c>
      <c r="N38" s="261">
        <f t="shared" si="2"/>
        <v>22.5</v>
      </c>
      <c r="O38" s="262" t="s">
        <v>199</v>
      </c>
      <c r="P38" s="61"/>
      <c r="Q38" s="64"/>
      <c r="R38" s="62"/>
      <c r="S38" s="264"/>
      <c r="T38" s="81"/>
      <c r="U38" s="59"/>
      <c r="V38" s="314" t="str">
        <f t="shared" si="16"/>
        <v/>
      </c>
      <c r="W38" s="423" t="str">
        <f t="shared" si="3"/>
        <v/>
      </c>
      <c r="X38" s="248"/>
      <c r="Y38" s="61"/>
      <c r="Z38" s="62"/>
      <c r="AA38" s="63"/>
      <c r="AB38" s="64" t="s">
        <v>105</v>
      </c>
      <c r="AC38" s="64"/>
      <c r="AD38" s="62"/>
      <c r="AE38" s="63"/>
      <c r="AF38" s="64"/>
      <c r="AG38" s="64"/>
      <c r="AH38" s="64"/>
      <c r="AI38" s="62"/>
      <c r="AJ38" s="63"/>
      <c r="AK38" s="64"/>
      <c r="AL38" s="65"/>
      <c r="AM38" s="39"/>
      <c r="AN38" s="266"/>
      <c r="AO38" s="403"/>
      <c r="AP38" s="418">
        <f t="shared" si="4"/>
        <v>30</v>
      </c>
      <c r="AQ38" s="230"/>
      <c r="AR38" s="80"/>
      <c r="AS38" s="68"/>
      <c r="AT38" s="82"/>
      <c r="AU38" s="70"/>
      <c r="AV38" s="81"/>
      <c r="AW38" s="82"/>
      <c r="AX38" s="491"/>
      <c r="AY38" s="82"/>
      <c r="AZ38" s="83"/>
      <c r="BA38" s="370" t="str">
        <f t="shared" si="5"/>
        <v/>
      </c>
      <c r="BB38" s="163"/>
      <c r="BC38" s="59"/>
      <c r="BD38" s="314" t="str">
        <f t="shared" si="14"/>
        <v/>
      </c>
      <c r="BE38" s="237"/>
      <c r="BF38" s="84"/>
      <c r="BG38" s="131"/>
      <c r="BH38" s="165"/>
      <c r="BI38" s="164"/>
      <c r="BJ38" s="131"/>
      <c r="BK38" s="193" t="str">
        <f t="shared" si="19"/>
        <v/>
      </c>
      <c r="BL38" s="237"/>
    </row>
    <row r="39" spans="1:64" s="257" customFormat="1" ht="17.100000000000001" customHeight="1">
      <c r="A39" s="237"/>
      <c r="B39" s="1435"/>
      <c r="C39" s="1438"/>
      <c r="D39" s="327" t="s">
        <v>62</v>
      </c>
      <c r="E39" s="1449"/>
      <c r="F39" s="216"/>
      <c r="G39" s="259" t="s">
        <v>29</v>
      </c>
      <c r="H39" s="260">
        <f t="shared" si="9"/>
        <v>2</v>
      </c>
      <c r="I39" s="63">
        <v>2</v>
      </c>
      <c r="J39" s="62">
        <v>0</v>
      </c>
      <c r="K39" s="63">
        <v>0</v>
      </c>
      <c r="L39" s="62">
        <v>0</v>
      </c>
      <c r="M39" s="260">
        <f t="shared" si="18"/>
        <v>30</v>
      </c>
      <c r="N39" s="261">
        <f t="shared" si="2"/>
        <v>22.5</v>
      </c>
      <c r="O39" s="262" t="s">
        <v>199</v>
      </c>
      <c r="P39" s="61"/>
      <c r="Q39" s="64" t="s">
        <v>120</v>
      </c>
      <c r="R39" s="62"/>
      <c r="S39" s="264" t="s">
        <v>120</v>
      </c>
      <c r="T39" s="81"/>
      <c r="U39" s="59"/>
      <c r="V39" s="314" t="str">
        <f t="shared" si="16"/>
        <v/>
      </c>
      <c r="W39" s="423" t="str">
        <f t="shared" si="3"/>
        <v/>
      </c>
      <c r="X39" s="248"/>
      <c r="Y39" s="61"/>
      <c r="Z39" s="62"/>
      <c r="AA39" s="63"/>
      <c r="AB39" s="64" t="s">
        <v>105</v>
      </c>
      <c r="AC39" s="64"/>
      <c r="AD39" s="62"/>
      <c r="AE39" s="63"/>
      <c r="AF39" s="64"/>
      <c r="AG39" s="64"/>
      <c r="AH39" s="64"/>
      <c r="AI39" s="62"/>
      <c r="AJ39" s="63"/>
      <c r="AK39" s="64"/>
      <c r="AL39" s="65"/>
      <c r="AM39" s="39"/>
      <c r="AN39" s="266" t="s">
        <v>4</v>
      </c>
      <c r="AO39" s="403"/>
      <c r="AP39" s="418">
        <f t="shared" si="4"/>
        <v>30</v>
      </c>
      <c r="AQ39" s="230"/>
      <c r="AR39" s="80"/>
      <c r="AS39" s="68"/>
      <c r="AT39" s="82"/>
      <c r="AU39" s="70"/>
      <c r="AV39" s="81"/>
      <c r="AW39" s="82"/>
      <c r="AX39" s="131" t="str">
        <f t="shared" ref="AX39:AX43" si="20">IF(ISNUMBER($AO39),IF(AND($AO39&gt;=60,$AO39&lt;=100),"●",""),"")</f>
        <v/>
      </c>
      <c r="AY39" s="82"/>
      <c r="AZ39" s="83"/>
      <c r="BA39" s="370" t="str">
        <f t="shared" si="5"/>
        <v/>
      </c>
      <c r="BB39" s="163"/>
      <c r="BC39" s="59"/>
      <c r="BD39" s="314" t="str">
        <f t="shared" si="14"/>
        <v/>
      </c>
      <c r="BE39" s="237"/>
      <c r="BF39" s="84"/>
      <c r="BG39" s="131"/>
      <c r="BH39" s="165"/>
      <c r="BI39" s="164"/>
      <c r="BJ39" s="131"/>
      <c r="BK39" s="193" t="str">
        <f t="shared" si="19"/>
        <v/>
      </c>
      <c r="BL39" s="237"/>
    </row>
    <row r="40" spans="1:64" s="257" customFormat="1" ht="17.100000000000001" customHeight="1">
      <c r="A40" s="237"/>
      <c r="B40" s="1435"/>
      <c r="C40" s="1438"/>
      <c r="D40" s="327" t="s">
        <v>62</v>
      </c>
      <c r="E40" s="1449"/>
      <c r="F40" s="216"/>
      <c r="G40" s="259" t="s">
        <v>46</v>
      </c>
      <c r="H40" s="260">
        <f t="shared" si="9"/>
        <v>2</v>
      </c>
      <c r="I40" s="63">
        <v>0</v>
      </c>
      <c r="J40" s="62">
        <v>2</v>
      </c>
      <c r="K40" s="63">
        <v>0</v>
      </c>
      <c r="L40" s="62">
        <v>0</v>
      </c>
      <c r="M40" s="260">
        <f t="shared" si="18"/>
        <v>30</v>
      </c>
      <c r="N40" s="261">
        <f t="shared" si="2"/>
        <v>22.5</v>
      </c>
      <c r="O40" s="262" t="s">
        <v>199</v>
      </c>
      <c r="P40" s="61"/>
      <c r="Q40" s="64" t="s">
        <v>120</v>
      </c>
      <c r="R40" s="62"/>
      <c r="S40" s="264" t="s">
        <v>120</v>
      </c>
      <c r="T40" s="81"/>
      <c r="U40" s="59"/>
      <c r="V40" s="314" t="str">
        <f t="shared" si="16"/>
        <v/>
      </c>
      <c r="W40" s="423" t="str">
        <f t="shared" si="3"/>
        <v/>
      </c>
      <c r="X40" s="248"/>
      <c r="Y40" s="61"/>
      <c r="Z40" s="62"/>
      <c r="AA40" s="63"/>
      <c r="AB40" s="64" t="s">
        <v>105</v>
      </c>
      <c r="AC40" s="64"/>
      <c r="AD40" s="62"/>
      <c r="AE40" s="63"/>
      <c r="AF40" s="64"/>
      <c r="AG40" s="64"/>
      <c r="AH40" s="64"/>
      <c r="AI40" s="62"/>
      <c r="AJ40" s="63"/>
      <c r="AK40" s="64"/>
      <c r="AL40" s="65"/>
      <c r="AM40" s="39"/>
      <c r="AN40" s="266" t="s">
        <v>4</v>
      </c>
      <c r="AO40" s="403"/>
      <c r="AP40" s="418">
        <f t="shared" si="4"/>
        <v>30</v>
      </c>
      <c r="AQ40" s="230"/>
      <c r="AR40" s="80"/>
      <c r="AS40" s="68"/>
      <c r="AT40" s="82"/>
      <c r="AU40" s="70"/>
      <c r="AV40" s="81"/>
      <c r="AW40" s="82"/>
      <c r="AX40" s="131" t="str">
        <f t="shared" si="20"/>
        <v/>
      </c>
      <c r="AY40" s="82"/>
      <c r="AZ40" s="83"/>
      <c r="BA40" s="370" t="str">
        <f t="shared" si="5"/>
        <v/>
      </c>
      <c r="BB40" s="163"/>
      <c r="BC40" s="59"/>
      <c r="BD40" s="314" t="str">
        <f t="shared" si="14"/>
        <v/>
      </c>
      <c r="BE40" s="237"/>
      <c r="BF40" s="84"/>
      <c r="BG40" s="131"/>
      <c r="BH40" s="165"/>
      <c r="BI40" s="164"/>
      <c r="BJ40" s="131"/>
      <c r="BK40" s="193" t="str">
        <f t="shared" si="19"/>
        <v/>
      </c>
      <c r="BL40" s="237"/>
    </row>
    <row r="41" spans="1:64" s="257" customFormat="1" ht="17.100000000000001" customHeight="1">
      <c r="A41" s="237"/>
      <c r="B41" s="1435"/>
      <c r="C41" s="1438"/>
      <c r="D41" s="327" t="s">
        <v>62</v>
      </c>
      <c r="E41" s="1449"/>
      <c r="F41" s="216"/>
      <c r="G41" s="259" t="s">
        <v>30</v>
      </c>
      <c r="H41" s="260">
        <f t="shared" si="9"/>
        <v>2</v>
      </c>
      <c r="I41" s="63">
        <v>0</v>
      </c>
      <c r="J41" s="62">
        <v>0</v>
      </c>
      <c r="K41" s="63">
        <v>2</v>
      </c>
      <c r="L41" s="62">
        <v>0</v>
      </c>
      <c r="M41" s="260">
        <f t="shared" si="18"/>
        <v>30</v>
      </c>
      <c r="N41" s="261">
        <f t="shared" si="2"/>
        <v>22.5</v>
      </c>
      <c r="O41" s="262" t="s">
        <v>199</v>
      </c>
      <c r="P41" s="61" t="s">
        <v>105</v>
      </c>
      <c r="Q41" s="131" t="s">
        <v>120</v>
      </c>
      <c r="R41" s="165"/>
      <c r="S41" s="78" t="s">
        <v>121</v>
      </c>
      <c r="T41" s="81"/>
      <c r="U41" s="59"/>
      <c r="V41" s="314" t="str">
        <f t="shared" si="16"/>
        <v/>
      </c>
      <c r="W41" s="423" t="str">
        <f t="shared" si="3"/>
        <v/>
      </c>
      <c r="X41" s="248"/>
      <c r="Y41" s="61"/>
      <c r="Z41" s="62"/>
      <c r="AA41" s="63"/>
      <c r="AB41" s="64" t="s">
        <v>106</v>
      </c>
      <c r="AC41" s="64"/>
      <c r="AD41" s="62"/>
      <c r="AE41" s="63"/>
      <c r="AF41" s="64"/>
      <c r="AG41" s="64"/>
      <c r="AH41" s="64"/>
      <c r="AI41" s="62"/>
      <c r="AJ41" s="63"/>
      <c r="AK41" s="64"/>
      <c r="AL41" s="65"/>
      <c r="AM41" s="39"/>
      <c r="AN41" s="136" t="s">
        <v>5</v>
      </c>
      <c r="AO41" s="403"/>
      <c r="AP41" s="418">
        <f t="shared" si="4"/>
        <v>30</v>
      </c>
      <c r="AQ41" s="230"/>
      <c r="AR41" s="158" t="str">
        <f>IF(ISNUMBER($AO41),IF(AND($AO41&gt;=60,$AO41&lt;=100),"●",""),"")</f>
        <v/>
      </c>
      <c r="AS41" s="68"/>
      <c r="AT41" s="82"/>
      <c r="AU41" s="70"/>
      <c r="AV41" s="81"/>
      <c r="AW41" s="82"/>
      <c r="AX41" s="131" t="str">
        <f t="shared" si="20"/>
        <v/>
      </c>
      <c r="AY41" s="82"/>
      <c r="AZ41" s="83"/>
      <c r="BA41" s="370" t="str">
        <f t="shared" si="5"/>
        <v/>
      </c>
      <c r="BB41" s="163"/>
      <c r="BC41" s="59"/>
      <c r="BD41" s="314" t="str">
        <f t="shared" si="14"/>
        <v/>
      </c>
      <c r="BE41" s="237"/>
      <c r="BF41" s="84"/>
      <c r="BG41" s="131"/>
      <c r="BH41" s="165"/>
      <c r="BI41" s="164"/>
      <c r="BJ41" s="131"/>
      <c r="BK41" s="193" t="str">
        <f t="shared" si="19"/>
        <v/>
      </c>
      <c r="BL41" s="237"/>
    </row>
    <row r="42" spans="1:64" s="257" customFormat="1" ht="17.100000000000001" customHeight="1">
      <c r="A42" s="237"/>
      <c r="B42" s="1435"/>
      <c r="C42" s="1438"/>
      <c r="D42" s="327" t="s">
        <v>62</v>
      </c>
      <c r="E42" s="1449"/>
      <c r="F42" s="216"/>
      <c r="G42" s="259" t="s">
        <v>47</v>
      </c>
      <c r="H42" s="260">
        <f t="shared" si="9"/>
        <v>2</v>
      </c>
      <c r="I42" s="63">
        <v>0</v>
      </c>
      <c r="J42" s="62">
        <v>0</v>
      </c>
      <c r="K42" s="63">
        <v>2</v>
      </c>
      <c r="L42" s="62">
        <v>0</v>
      </c>
      <c r="M42" s="260">
        <f t="shared" si="18"/>
        <v>30</v>
      </c>
      <c r="N42" s="261">
        <f t="shared" si="2"/>
        <v>22.5</v>
      </c>
      <c r="O42" s="262" t="s">
        <v>199</v>
      </c>
      <c r="P42" s="61"/>
      <c r="Q42" s="64" t="s">
        <v>120</v>
      </c>
      <c r="R42" s="62"/>
      <c r="S42" s="264" t="s">
        <v>120</v>
      </c>
      <c r="T42" s="81"/>
      <c r="U42" s="59"/>
      <c r="V42" s="314" t="str">
        <f t="shared" si="16"/>
        <v/>
      </c>
      <c r="W42" s="423" t="str">
        <f t="shared" si="3"/>
        <v/>
      </c>
      <c r="X42" s="248"/>
      <c r="Y42" s="61"/>
      <c r="Z42" s="62"/>
      <c r="AA42" s="63"/>
      <c r="AB42" s="64" t="s">
        <v>105</v>
      </c>
      <c r="AC42" s="64"/>
      <c r="AD42" s="62"/>
      <c r="AE42" s="63"/>
      <c r="AF42" s="64"/>
      <c r="AG42" s="64"/>
      <c r="AH42" s="64"/>
      <c r="AI42" s="62"/>
      <c r="AJ42" s="63"/>
      <c r="AK42" s="64"/>
      <c r="AL42" s="65"/>
      <c r="AM42" s="39"/>
      <c r="AN42" s="266" t="s">
        <v>4</v>
      </c>
      <c r="AO42" s="403"/>
      <c r="AP42" s="418">
        <f t="shared" si="4"/>
        <v>30</v>
      </c>
      <c r="AQ42" s="230"/>
      <c r="AR42" s="80"/>
      <c r="AS42" s="68"/>
      <c r="AT42" s="82"/>
      <c r="AU42" s="70"/>
      <c r="AV42" s="81"/>
      <c r="AW42" s="82"/>
      <c r="AX42" s="131" t="str">
        <f t="shared" si="20"/>
        <v/>
      </c>
      <c r="AY42" s="82"/>
      <c r="AZ42" s="83"/>
      <c r="BA42" s="370" t="str">
        <f t="shared" si="5"/>
        <v/>
      </c>
      <c r="BB42" s="163"/>
      <c r="BC42" s="59"/>
      <c r="BD42" s="314" t="str">
        <f t="shared" si="14"/>
        <v/>
      </c>
      <c r="BE42" s="237"/>
      <c r="BF42" s="84"/>
      <c r="BG42" s="131"/>
      <c r="BH42" s="165"/>
      <c r="BI42" s="164"/>
      <c r="BJ42" s="131"/>
      <c r="BK42" s="193" t="str">
        <f t="shared" si="19"/>
        <v/>
      </c>
      <c r="BL42" s="237"/>
    </row>
    <row r="43" spans="1:64" s="257" customFormat="1" ht="17.100000000000001" customHeight="1">
      <c r="A43" s="237"/>
      <c r="B43" s="1435"/>
      <c r="C43" s="1438"/>
      <c r="D43" s="327" t="s">
        <v>62</v>
      </c>
      <c r="E43" s="1449"/>
      <c r="F43" s="216"/>
      <c r="G43" s="259" t="s">
        <v>48</v>
      </c>
      <c r="H43" s="260">
        <f t="shared" si="9"/>
        <v>2</v>
      </c>
      <c r="I43" s="63">
        <v>0</v>
      </c>
      <c r="J43" s="62">
        <v>2</v>
      </c>
      <c r="K43" s="63">
        <v>0</v>
      </c>
      <c r="L43" s="62">
        <v>0</v>
      </c>
      <c r="M43" s="260">
        <f t="shared" si="18"/>
        <v>30</v>
      </c>
      <c r="N43" s="261">
        <f t="shared" si="2"/>
        <v>22.5</v>
      </c>
      <c r="O43" s="262" t="s">
        <v>199</v>
      </c>
      <c r="P43" s="61"/>
      <c r="Q43" s="64" t="s">
        <v>120</v>
      </c>
      <c r="R43" s="62"/>
      <c r="S43" s="264" t="s">
        <v>120</v>
      </c>
      <c r="T43" s="81"/>
      <c r="U43" s="59"/>
      <c r="V43" s="314" t="str">
        <f t="shared" si="16"/>
        <v/>
      </c>
      <c r="W43" s="423" t="str">
        <f t="shared" si="3"/>
        <v/>
      </c>
      <c r="X43" s="248"/>
      <c r="Y43" s="61"/>
      <c r="Z43" s="62"/>
      <c r="AA43" s="63"/>
      <c r="AB43" s="64" t="s">
        <v>105</v>
      </c>
      <c r="AC43" s="64"/>
      <c r="AD43" s="62"/>
      <c r="AE43" s="63"/>
      <c r="AF43" s="64"/>
      <c r="AG43" s="64"/>
      <c r="AH43" s="64"/>
      <c r="AI43" s="62"/>
      <c r="AJ43" s="63"/>
      <c r="AK43" s="64"/>
      <c r="AL43" s="65"/>
      <c r="AM43" s="39"/>
      <c r="AN43" s="266" t="s">
        <v>4</v>
      </c>
      <c r="AO43" s="403"/>
      <c r="AP43" s="418">
        <f t="shared" si="4"/>
        <v>30</v>
      </c>
      <c r="AQ43" s="230"/>
      <c r="AR43" s="80"/>
      <c r="AS43" s="68"/>
      <c r="AT43" s="82"/>
      <c r="AU43" s="70"/>
      <c r="AV43" s="81"/>
      <c r="AW43" s="82"/>
      <c r="AX43" s="131" t="str">
        <f t="shared" si="20"/>
        <v/>
      </c>
      <c r="AY43" s="82"/>
      <c r="AZ43" s="83"/>
      <c r="BA43" s="370" t="str">
        <f t="shared" si="5"/>
        <v/>
      </c>
      <c r="BB43" s="163"/>
      <c r="BC43" s="59"/>
      <c r="BD43" s="314" t="str">
        <f t="shared" si="14"/>
        <v/>
      </c>
      <c r="BE43" s="237"/>
      <c r="BF43" s="84"/>
      <c r="BG43" s="131"/>
      <c r="BH43" s="165"/>
      <c r="BI43" s="164"/>
      <c r="BJ43" s="131"/>
      <c r="BK43" s="193" t="str">
        <f t="shared" si="19"/>
        <v/>
      </c>
      <c r="BL43" s="237"/>
    </row>
    <row r="44" spans="1:64" s="257" customFormat="1" ht="17.100000000000001" customHeight="1">
      <c r="A44" s="237"/>
      <c r="B44" s="1435"/>
      <c r="C44" s="1438"/>
      <c r="D44" s="328" t="s">
        <v>62</v>
      </c>
      <c r="E44" s="1449"/>
      <c r="F44" s="216"/>
      <c r="G44" s="275" t="s">
        <v>31</v>
      </c>
      <c r="H44" s="276">
        <f t="shared" si="9"/>
        <v>2</v>
      </c>
      <c r="I44" s="99">
        <v>0</v>
      </c>
      <c r="J44" s="98">
        <v>0</v>
      </c>
      <c r="K44" s="99">
        <v>0</v>
      </c>
      <c r="L44" s="98">
        <v>2</v>
      </c>
      <c r="M44" s="276">
        <f t="shared" si="18"/>
        <v>30</v>
      </c>
      <c r="N44" s="277">
        <f t="shared" si="2"/>
        <v>22.5</v>
      </c>
      <c r="O44" s="278" t="s">
        <v>199</v>
      </c>
      <c r="P44" s="97" t="s">
        <v>105</v>
      </c>
      <c r="Q44" s="100" t="s">
        <v>123</v>
      </c>
      <c r="R44" s="98"/>
      <c r="S44" s="280" t="s">
        <v>124</v>
      </c>
      <c r="T44" s="107"/>
      <c r="U44" s="95"/>
      <c r="V44" s="316" t="str">
        <f t="shared" si="16"/>
        <v/>
      </c>
      <c r="W44" s="425" t="str">
        <f t="shared" si="3"/>
        <v/>
      </c>
      <c r="X44" s="248"/>
      <c r="Y44" s="97"/>
      <c r="Z44" s="98"/>
      <c r="AA44" s="99"/>
      <c r="AB44" s="100" t="s">
        <v>106</v>
      </c>
      <c r="AC44" s="100"/>
      <c r="AD44" s="98"/>
      <c r="AE44" s="99"/>
      <c r="AF44" s="100"/>
      <c r="AG44" s="100"/>
      <c r="AH44" s="100"/>
      <c r="AI44" s="98"/>
      <c r="AJ44" s="99"/>
      <c r="AK44" s="100"/>
      <c r="AL44" s="101"/>
      <c r="AM44" s="39"/>
      <c r="AN44" s="282" t="s">
        <v>24</v>
      </c>
      <c r="AO44" s="405"/>
      <c r="AP44" s="420">
        <f t="shared" si="4"/>
        <v>30</v>
      </c>
      <c r="AQ44" s="230"/>
      <c r="AR44" s="151" t="str">
        <f>IF(ISNUMBER($AO44),IF(AND($AO44&gt;=60,$AO44&lt;=100),"●",""),"")</f>
        <v/>
      </c>
      <c r="AS44" s="152"/>
      <c r="AT44" s="105"/>
      <c r="AU44" s="106"/>
      <c r="AV44" s="107"/>
      <c r="AW44" s="105"/>
      <c r="AX44" s="105"/>
      <c r="AY44" s="105"/>
      <c r="AZ44" s="329" t="str">
        <f>IF(ISNUMBER($AO44),IF(AND($AO44&gt;=60,$AO44&lt;=100),"●",""),"")</f>
        <v/>
      </c>
      <c r="BA44" s="371" t="str">
        <f t="shared" si="5"/>
        <v/>
      </c>
      <c r="BB44" s="172"/>
      <c r="BC44" s="95"/>
      <c r="BD44" s="316" t="str">
        <f t="shared" si="14"/>
        <v/>
      </c>
      <c r="BE44" s="237"/>
      <c r="BF44" s="90"/>
      <c r="BG44" s="145"/>
      <c r="BH44" s="185"/>
      <c r="BI44" s="284"/>
      <c r="BJ44" s="145"/>
      <c r="BK44" s="329" t="str">
        <f t="shared" si="19"/>
        <v/>
      </c>
      <c r="BL44" s="237"/>
    </row>
    <row r="45" spans="1:64" s="257" customFormat="1" ht="17.100000000000001" customHeight="1" thickBot="1">
      <c r="A45" s="237"/>
      <c r="B45" s="1436"/>
      <c r="C45" s="1446"/>
      <c r="D45" s="204" t="s">
        <v>62</v>
      </c>
      <c r="E45" s="1450"/>
      <c r="F45" s="330"/>
      <c r="G45" s="331" t="s">
        <v>154</v>
      </c>
      <c r="H45" s="332">
        <f t="shared" si="9"/>
        <v>2</v>
      </c>
      <c r="I45" s="20">
        <v>0</v>
      </c>
      <c r="J45" s="19">
        <v>2</v>
      </c>
      <c r="K45" s="20">
        <v>0</v>
      </c>
      <c r="L45" s="19">
        <v>0</v>
      </c>
      <c r="M45" s="332">
        <f t="shared" si="18"/>
        <v>30</v>
      </c>
      <c r="N45" s="333">
        <f t="shared" si="2"/>
        <v>22.5</v>
      </c>
      <c r="O45" s="334" t="s">
        <v>199</v>
      </c>
      <c r="P45" s="18" t="s">
        <v>105</v>
      </c>
      <c r="Q45" s="21" t="s">
        <v>57</v>
      </c>
      <c r="R45" s="19"/>
      <c r="S45" s="335" t="s">
        <v>58</v>
      </c>
      <c r="T45" s="336"/>
      <c r="U45" s="337"/>
      <c r="V45" s="338" t="str">
        <f t="shared" si="16"/>
        <v/>
      </c>
      <c r="W45" s="483" t="str">
        <f t="shared" si="3"/>
        <v/>
      </c>
      <c r="X45" s="248"/>
      <c r="Y45" s="18"/>
      <c r="Z45" s="19"/>
      <c r="AA45" s="20"/>
      <c r="AB45" s="21" t="s">
        <v>106</v>
      </c>
      <c r="AC45" s="21"/>
      <c r="AD45" s="19"/>
      <c r="AE45" s="20"/>
      <c r="AF45" s="21"/>
      <c r="AG45" s="21"/>
      <c r="AH45" s="21"/>
      <c r="AI45" s="19"/>
      <c r="AJ45" s="20"/>
      <c r="AK45" s="21"/>
      <c r="AL45" s="22"/>
      <c r="AM45" s="39"/>
      <c r="AN45" s="339" t="s">
        <v>6</v>
      </c>
      <c r="AO45" s="408"/>
      <c r="AP45" s="445">
        <f t="shared" si="4"/>
        <v>30</v>
      </c>
      <c r="AQ45" s="230"/>
      <c r="AR45" s="340" t="str">
        <f>IF(ISNUMBER($AO45),IF(AND($AO45&gt;=60,$AO45&lt;=100),"●",""),"")</f>
        <v/>
      </c>
      <c r="AS45" s="341"/>
      <c r="AT45" s="342"/>
      <c r="AU45" s="342"/>
      <c r="AV45" s="343" t="str">
        <f>IF(ISNUMBER($AO45),IF(AND($AO45&gt;=60,$AO45&lt;=100),"●",""),"")</f>
        <v/>
      </c>
      <c r="AW45" s="342"/>
      <c r="AX45" s="342"/>
      <c r="AY45" s="342"/>
      <c r="AZ45" s="344"/>
      <c r="BA45" s="375" t="str">
        <f t="shared" si="5"/>
        <v/>
      </c>
      <c r="BB45" s="345"/>
      <c r="BC45" s="337"/>
      <c r="BD45" s="338" t="str">
        <f t="shared" si="14"/>
        <v/>
      </c>
      <c r="BE45" s="237"/>
      <c r="BF45" s="394"/>
      <c r="BG45" s="395"/>
      <c r="BH45" s="396"/>
      <c r="BI45" s="397"/>
      <c r="BJ45" s="395"/>
      <c r="BK45" s="346" t="str">
        <f t="shared" si="19"/>
        <v/>
      </c>
      <c r="BL45" s="237"/>
    </row>
    <row r="46" spans="1:64" ht="3.95" customHeight="1" thickBot="1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  <c r="BA46" s="6"/>
      <c r="BB46" s="217"/>
      <c r="BC46" s="217"/>
      <c r="BD46" s="217"/>
      <c r="BE46" s="4"/>
      <c r="BF46" s="6"/>
      <c r="BL46" s="4"/>
    </row>
    <row r="47" spans="1:64" ht="35.1" customHeight="1">
      <c r="A47" s="4"/>
      <c r="B47" s="6"/>
      <c r="C47" s="6"/>
      <c r="D47" s="6"/>
      <c r="E47" s="6"/>
      <c r="F47" s="6"/>
      <c r="G47" s="1032" t="s">
        <v>2</v>
      </c>
      <c r="H47" s="1032"/>
      <c r="I47" s="1032"/>
      <c r="J47" s="1032"/>
      <c r="K47" s="1032"/>
      <c r="L47" s="1032"/>
      <c r="M47" s="1032"/>
      <c r="N47" s="1032"/>
      <c r="O47" s="1032"/>
      <c r="P47" s="1032"/>
      <c r="Q47" s="1032"/>
      <c r="R47" s="1032"/>
      <c r="S47" s="6"/>
      <c r="T47" s="1013" t="s">
        <v>188</v>
      </c>
      <c r="U47" s="1014"/>
      <c r="V47" s="1015"/>
      <c r="W47" s="6"/>
      <c r="X47" s="217"/>
      <c r="Y47" s="217"/>
      <c r="Z47" s="217"/>
      <c r="AA47" s="217"/>
      <c r="AB47" s="230"/>
      <c r="AC47" s="230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 s="217"/>
      <c r="AR47" s="1127" t="s">
        <v>183</v>
      </c>
      <c r="AS47" s="1128"/>
      <c r="AT47" s="1128"/>
      <c r="AU47" s="1128"/>
      <c r="AV47" s="1128"/>
      <c r="AW47" s="1128"/>
      <c r="AX47" s="1128"/>
      <c r="AY47" s="1128"/>
      <c r="AZ47" s="1129"/>
      <c r="BA47" s="376" t="s">
        <v>163</v>
      </c>
      <c r="BB47" s="1013" t="s">
        <v>278</v>
      </c>
      <c r="BC47" s="1014"/>
      <c r="BD47" s="1015"/>
      <c r="BE47" s="4"/>
      <c r="BF47" s="1127" t="s">
        <v>51</v>
      </c>
      <c r="BG47" s="1128"/>
      <c r="BH47" s="1421"/>
      <c r="BI47" s="1413" t="s">
        <v>194</v>
      </c>
      <c r="BJ47" s="1128"/>
      <c r="BK47" s="1129"/>
      <c r="BL47" s="4"/>
    </row>
    <row r="48" spans="1:64" ht="21.95" customHeight="1">
      <c r="A48" s="4"/>
      <c r="B48" s="347"/>
      <c r="C48" s="347"/>
      <c r="D48" s="348"/>
      <c r="E48" s="348"/>
      <c r="F48" s="230"/>
      <c r="G48" s="1032"/>
      <c r="H48" s="1032"/>
      <c r="I48" s="1032"/>
      <c r="J48" s="1032"/>
      <c r="K48" s="1032"/>
      <c r="L48" s="1032"/>
      <c r="M48" s="1032"/>
      <c r="N48" s="1032"/>
      <c r="O48" s="1032"/>
      <c r="P48" s="1032"/>
      <c r="Q48" s="1032"/>
      <c r="R48" s="1032"/>
      <c r="S48" s="348"/>
      <c r="T48" s="218">
        <f>SUM(T7:T45)+'（C）17H29～18H30プログラム入学'!T57</f>
        <v>0</v>
      </c>
      <c r="U48" s="219">
        <f>SUM(U7:U45)+'（C）17H29～18H30プログラム入学'!U57</f>
        <v>0</v>
      </c>
      <c r="V48" s="220">
        <f>SUM(V7:V45)+'（C）17H29～18H30プログラム入学'!V57</f>
        <v>0</v>
      </c>
      <c r="W48" s="6"/>
      <c r="X48" s="217"/>
      <c r="Y48" s="230"/>
      <c r="Z48" s="230"/>
      <c r="AA48" s="230"/>
      <c r="AB48" s="230"/>
      <c r="AC48" s="230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 s="230"/>
      <c r="AR48" s="1414">
        <f>COUNTIF(AR7:AR45,"●")+'（C）17H29～18H30プログラム入学'!AR57</f>
        <v>0</v>
      </c>
      <c r="AS48" s="1416">
        <f>COUNTIF(AS7:AS45,"●")+'（C）17H29～18H30プログラム入学'!AS57</f>
        <v>0</v>
      </c>
      <c r="AT48" s="1416">
        <f>COUNTIF(AT7:AT45,"●")+'（C）17H29～18H30プログラム入学'!AT57</f>
        <v>0</v>
      </c>
      <c r="AU48" s="1417">
        <f>COUNTIF(AU7:AU45,"●")+'（C）17H29～18H30プログラム入学'!AU57</f>
        <v>0</v>
      </c>
      <c r="AV48" s="349">
        <f>COUNTIF(AV7:AV45,"●")+'（C）17H29～18H30プログラム入学'!AV57</f>
        <v>0</v>
      </c>
      <c r="AW48" s="298">
        <f>COUNTIF(AW7:AW45,"●")+'（C）17H29～18H30プログラム入学'!AW57</f>
        <v>0</v>
      </c>
      <c r="AX48" s="298">
        <f>COUNTIF(AX7:AX45,"●")+'（C）17H29～18H30プログラム入学'!AX57</f>
        <v>0</v>
      </c>
      <c r="AY48" s="298">
        <f>COUNTIF(AY7:AY45,"●")+'（C）17H29～18H30プログラム入学'!AY57</f>
        <v>0</v>
      </c>
      <c r="AZ48" s="310">
        <f>COUNTIF(AZ7:AZ45,"●")+'（C）17H29～18H30プログラム入学'!AZ57</f>
        <v>0</v>
      </c>
      <c r="BA48" s="1419">
        <f>SUM(BA7:BA45)+'（C）17H29～18H30プログラム入学'!BA57</f>
        <v>0</v>
      </c>
      <c r="BB48" s="218">
        <f>SUM(BB7:BB45)+'（C）17H29～18H30プログラム入学'!BB57</f>
        <v>0</v>
      </c>
      <c r="BC48" s="219">
        <f>SUM(BC7:BC45)+'（C）17H29～18H30プログラム入学'!BC57</f>
        <v>0</v>
      </c>
      <c r="BD48" s="220">
        <f>SUM(BD7:BD45)+'（C）17H29～18H30プログラム入学'!BD57</f>
        <v>0</v>
      </c>
      <c r="BE48" s="4"/>
      <c r="BF48" s="382">
        <f t="shared" ref="BF48:BK48" si="21">SUM(BF7:BF45)</f>
        <v>0</v>
      </c>
      <c r="BG48" s="383">
        <f t="shared" si="21"/>
        <v>0</v>
      </c>
      <c r="BH48" s="384">
        <f t="shared" si="21"/>
        <v>0</v>
      </c>
      <c r="BI48" s="385">
        <f t="shared" si="21"/>
        <v>0</v>
      </c>
      <c r="BJ48" s="383">
        <f t="shared" si="21"/>
        <v>0</v>
      </c>
      <c r="BK48" s="386">
        <f t="shared" si="21"/>
        <v>0</v>
      </c>
      <c r="BL48" s="4"/>
    </row>
    <row r="49" spans="1:65" s="192" customFormat="1" ht="21.95" customHeight="1" thickBot="1">
      <c r="A49" s="229"/>
      <c r="B49" s="347"/>
      <c r="C49" s="347"/>
      <c r="D49" s="348"/>
      <c r="E49" s="348"/>
      <c r="F49" s="230"/>
      <c r="G49" s="1032"/>
      <c r="H49" s="1032"/>
      <c r="I49" s="1032"/>
      <c r="J49" s="1032"/>
      <c r="K49" s="1032"/>
      <c r="L49" s="1032"/>
      <c r="M49" s="1032"/>
      <c r="N49" s="1032"/>
      <c r="O49" s="1032"/>
      <c r="P49" s="1032"/>
      <c r="Q49" s="1032"/>
      <c r="R49" s="1032"/>
      <c r="S49" s="350"/>
      <c r="T49" s="1027">
        <f>T48+U48+V48</f>
        <v>0</v>
      </c>
      <c r="U49" s="1028"/>
      <c r="V49" s="1029"/>
      <c r="W49" s="6"/>
      <c r="X49" s="217"/>
      <c r="AD49"/>
      <c r="AE49"/>
      <c r="AF49"/>
      <c r="AG49"/>
      <c r="AH49"/>
      <c r="AI49"/>
      <c r="AJ49"/>
      <c r="AK49"/>
      <c r="AL49"/>
      <c r="AM49"/>
      <c r="AN49"/>
      <c r="AO49"/>
      <c r="AP49"/>
      <c r="AR49" s="1415"/>
      <c r="AS49" s="1024"/>
      <c r="AT49" s="1024"/>
      <c r="AU49" s="1418"/>
      <c r="AV49" s="1030">
        <f>SUM(AV48:AZ48)</f>
        <v>0</v>
      </c>
      <c r="AW49" s="1030"/>
      <c r="AX49" s="1030"/>
      <c r="AY49" s="1030"/>
      <c r="AZ49" s="1031"/>
      <c r="BA49" s="1026"/>
      <c r="BB49" s="1004">
        <f>BB48+BC48+BD48</f>
        <v>0</v>
      </c>
      <c r="BC49" s="1005"/>
      <c r="BD49" s="1006"/>
      <c r="BE49" s="229"/>
      <c r="BF49" s="1420">
        <f>SUM(BF48:BK48)</f>
        <v>0</v>
      </c>
      <c r="BG49" s="1136"/>
      <c r="BH49" s="1136"/>
      <c r="BI49" s="1136"/>
      <c r="BJ49" s="1136"/>
      <c r="BK49" s="1137"/>
      <c r="BL49" s="229"/>
    </row>
    <row r="50" spans="1:65" ht="11.1" customHeight="1">
      <c r="A50" s="4"/>
      <c r="B50" s="4"/>
      <c r="C50" s="4"/>
      <c r="D50" s="227"/>
      <c r="E50" s="227"/>
      <c r="F50" s="4"/>
      <c r="G50" s="4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8"/>
      <c r="W50" s="227"/>
      <c r="X50" s="227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227"/>
      <c r="AN50" s="227"/>
      <c r="AO50" s="227"/>
      <c r="AP50" s="1"/>
      <c r="AQ50" s="4"/>
      <c r="AR50" s="1"/>
      <c r="AS50" s="1"/>
      <c r="AT50" s="1"/>
      <c r="AU50" s="1"/>
      <c r="AV50" s="1"/>
      <c r="AW50" s="1"/>
      <c r="AX50" s="1"/>
      <c r="AY50" s="4"/>
      <c r="AZ50" s="4"/>
      <c r="BA50" s="229"/>
      <c r="BB50" s="1"/>
      <c r="BC50" s="1"/>
      <c r="BD50" s="1"/>
      <c r="BE50" s="4"/>
      <c r="BF50" s="1"/>
      <c r="BG50" s="1"/>
      <c r="BH50" s="1"/>
      <c r="BI50" s="1"/>
      <c r="BJ50" s="1"/>
      <c r="BK50" s="4"/>
      <c r="BL50" s="4"/>
    </row>
    <row r="51" spans="1:65" ht="15" customHeight="1" thickBot="1">
      <c r="AS51"/>
      <c r="AT51"/>
      <c r="AU51"/>
      <c r="AV51"/>
      <c r="AW51"/>
      <c r="AX51"/>
      <c r="AY51"/>
      <c r="AZ51"/>
      <c r="BA51"/>
      <c r="BB51"/>
      <c r="BC51"/>
      <c r="BD51"/>
      <c r="BE51"/>
      <c r="BM51"/>
    </row>
    <row r="52" spans="1:65" ht="21.95" customHeight="1">
      <c r="A52"/>
      <c r="B52" s="230"/>
      <c r="C52" s="230"/>
      <c r="D52" s="348"/>
      <c r="E52" s="348"/>
      <c r="F52" s="230"/>
      <c r="G52" s="351"/>
      <c r="H52" s="351"/>
      <c r="I52" s="351"/>
      <c r="J52" s="351"/>
      <c r="K52" s="351"/>
      <c r="L52" s="351"/>
      <c r="M52" s="351"/>
      <c r="N52" s="351"/>
      <c r="O52" s="351"/>
      <c r="P52" s="351"/>
      <c r="Q52" s="351"/>
      <c r="R52" s="351"/>
      <c r="S52" s="348"/>
      <c r="T52" s="352" t="str">
        <f>IF(T48&gt;=250,"合","")</f>
        <v/>
      </c>
      <c r="U52" s="353" t="str">
        <f>IF(U48&gt;=250,"合","-")</f>
        <v>-</v>
      </c>
      <c r="V52" s="354" t="str">
        <f>IF(V48&gt;=900,"合","")</f>
        <v/>
      </c>
      <c r="W52" s="348"/>
      <c r="X52" s="348"/>
      <c r="Y52" s="230"/>
      <c r="Z52" s="230"/>
      <c r="AA52" s="230"/>
      <c r="AB52" s="230"/>
      <c r="AC52" s="230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 s="1382" t="s">
        <v>110</v>
      </c>
      <c r="AR52" s="1385" t="str">
        <f>IF(AR48&gt;=48,"合","-")</f>
        <v>-</v>
      </c>
      <c r="AS52" s="1387" t="str">
        <f>IF(AS48&gt;=1,"合","-")</f>
        <v>-</v>
      </c>
      <c r="AT52" s="1387" t="str">
        <f t="shared" ref="AT52:AZ52" si="22">IF(AT48&gt;=1,"合","-")</f>
        <v>-</v>
      </c>
      <c r="AU52" s="1389" t="str">
        <f t="shared" si="22"/>
        <v>-</v>
      </c>
      <c r="AV52" s="355" t="str">
        <f>IF(AV48&gt;=1,"合","-")</f>
        <v>-</v>
      </c>
      <c r="AW52" s="356" t="str">
        <f t="shared" si="22"/>
        <v>-</v>
      </c>
      <c r="AX52" s="356" t="str">
        <f t="shared" si="22"/>
        <v>-</v>
      </c>
      <c r="AY52" s="356" t="str">
        <f t="shared" si="22"/>
        <v>-</v>
      </c>
      <c r="AZ52" s="357" t="str">
        <f t="shared" si="22"/>
        <v>-</v>
      </c>
      <c r="BA52" s="1365" t="str">
        <f>IF(BA48&gt;=124,"合","-")</f>
        <v>-</v>
      </c>
      <c r="BB52" s="358" t="str">
        <f>IF(BB48&gt;=250,"合","-")</f>
        <v>-</v>
      </c>
      <c r="BC52" s="359" t="str">
        <f>IF(BC48&gt;=250,"合","-")</f>
        <v>-</v>
      </c>
      <c r="BD52" s="360" t="str">
        <f>IF(BD48&gt;=900,"合","-")</f>
        <v>-</v>
      </c>
      <c r="BE52"/>
      <c r="BF52" s="387" t="str">
        <f>IF(BF48&gt;=2,"合","-")</f>
        <v>-</v>
      </c>
      <c r="BG52" s="356" t="str">
        <f>IF(BG48&gt;=4,"合","-")</f>
        <v>-</v>
      </c>
      <c r="BH52" s="356" t="str">
        <f>IF(BH48&gt;=28,"合","-")</f>
        <v>-</v>
      </c>
      <c r="BI52" s="355" t="str">
        <f>IF(BI48&gt;=4,"合","-")</f>
        <v>-</v>
      </c>
      <c r="BJ52" s="356" t="str">
        <f>IF(BJ48&gt;=4,"合","-")</f>
        <v>-</v>
      </c>
      <c r="BK52" s="357" t="str">
        <f>IF(BK48&gt;=10,"合","-")</f>
        <v>-</v>
      </c>
      <c r="BL52"/>
    </row>
    <row r="53" spans="1:65" ht="21.95" customHeight="1" thickBot="1">
      <c r="A53"/>
      <c r="B53" s="230"/>
      <c r="C53" s="230"/>
      <c r="D53" s="348"/>
      <c r="E53" s="348"/>
      <c r="F53" s="230"/>
      <c r="G53" s="351"/>
      <c r="H53" s="351"/>
      <c r="I53" s="351"/>
      <c r="J53" s="351"/>
      <c r="K53" s="351"/>
      <c r="L53" s="351"/>
      <c r="M53" s="351"/>
      <c r="N53" s="351"/>
      <c r="O53" s="351"/>
      <c r="P53" s="351"/>
      <c r="Q53" s="351"/>
      <c r="R53" s="351"/>
      <c r="S53" s="348"/>
      <c r="T53" s="1356" t="str">
        <f>IF(T49&gt;=1600,"合","-")</f>
        <v>-</v>
      </c>
      <c r="U53" s="1357"/>
      <c r="V53" s="1358"/>
      <c r="W53" s="348"/>
      <c r="X53" s="348"/>
      <c r="Y53" s="230"/>
      <c r="Z53" s="230"/>
      <c r="AA53" s="230"/>
      <c r="AB53" s="217"/>
      <c r="AC53" s="217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 s="1383"/>
      <c r="AR53" s="1386"/>
      <c r="AS53" s="1388"/>
      <c r="AT53" s="1388"/>
      <c r="AU53" s="1390"/>
      <c r="AV53" s="1359" t="str">
        <f>IF(AV49&gt;=6,"合","-")</f>
        <v>-</v>
      </c>
      <c r="AW53" s="1360"/>
      <c r="AX53" s="1360"/>
      <c r="AY53" s="1360"/>
      <c r="AZ53" s="1361"/>
      <c r="BA53" s="1366"/>
      <c r="BB53" s="1362" t="str">
        <f>IF(BB49&gt;=1600,"合","-")</f>
        <v>-</v>
      </c>
      <c r="BC53" s="1363"/>
      <c r="BD53" s="1364"/>
      <c r="BE53"/>
      <c r="BF53" s="1370" t="str">
        <f>IF(BF49&gt;=62,"合","-")</f>
        <v>-</v>
      </c>
      <c r="BG53" s="1371"/>
      <c r="BH53" s="1371"/>
      <c r="BI53" s="1371"/>
      <c r="BJ53" s="1371"/>
      <c r="BK53" s="1372"/>
      <c r="BL53"/>
    </row>
    <row r="54" spans="1:65" ht="35.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 s="1383"/>
      <c r="AR54" s="1391" t="s">
        <v>72</v>
      </c>
      <c r="AS54" s="1392"/>
      <c r="AT54" s="1392"/>
      <c r="AU54" s="1392"/>
      <c r="AV54" s="1392"/>
      <c r="AW54" s="1392"/>
      <c r="AX54" s="1392"/>
      <c r="AY54" s="1392"/>
      <c r="AZ54" s="1393"/>
      <c r="BA54" s="1373" t="s">
        <v>201</v>
      </c>
      <c r="BB54" s="1376" t="s">
        <v>189</v>
      </c>
      <c r="BC54" s="1377"/>
      <c r="BD54" s="1378"/>
      <c r="BE54" s="5"/>
      <c r="BF54"/>
      <c r="BG54"/>
      <c r="BH54"/>
      <c r="BI54"/>
      <c r="BJ54"/>
      <c r="BK54"/>
    </row>
    <row r="55" spans="1:65" ht="21.95" customHeight="1">
      <c r="AQ55" s="1383"/>
      <c r="AR55" s="1394" t="s">
        <v>277</v>
      </c>
      <c r="AS55" s="1397" t="s">
        <v>202</v>
      </c>
      <c r="AT55" s="1398"/>
      <c r="AU55" s="1399"/>
      <c r="AV55" s="1401" t="s">
        <v>132</v>
      </c>
      <c r="AW55" s="1401"/>
      <c r="AX55" s="1401"/>
      <c r="AY55" s="1401"/>
      <c r="AZ55" s="1406"/>
      <c r="BA55" s="1374"/>
      <c r="BB55" s="1367" t="s">
        <v>209</v>
      </c>
      <c r="BC55" s="1368" t="s">
        <v>209</v>
      </c>
      <c r="BD55" s="1369" t="s">
        <v>94</v>
      </c>
      <c r="BE55" s="5"/>
      <c r="BF55" s="6"/>
      <c r="BK55" s="5"/>
    </row>
    <row r="56" spans="1:65" ht="21.95" customHeight="1">
      <c r="AQ56" s="1383"/>
      <c r="AR56" s="1395"/>
      <c r="AS56" s="1400"/>
      <c r="AT56" s="1401"/>
      <c r="AU56" s="1402"/>
      <c r="AV56" s="1407"/>
      <c r="AW56" s="1407"/>
      <c r="AX56" s="1407"/>
      <c r="AY56" s="1407"/>
      <c r="AZ56" s="1408"/>
      <c r="BA56" s="1374"/>
      <c r="BB56" s="1367"/>
      <c r="BC56" s="1368"/>
      <c r="BD56" s="1369"/>
      <c r="BE56" s="5"/>
      <c r="BF56" s="6"/>
      <c r="BK56" s="5"/>
    </row>
    <row r="57" spans="1:65" ht="21.95" customHeight="1">
      <c r="AQ57" s="1383"/>
      <c r="AR57" s="1395"/>
      <c r="AS57" s="1400"/>
      <c r="AT57" s="1401"/>
      <c r="AU57" s="1402"/>
      <c r="AV57" s="1409" t="s">
        <v>61</v>
      </c>
      <c r="AW57" s="1409"/>
      <c r="AX57" s="1409"/>
      <c r="AY57" s="1409"/>
      <c r="AZ57" s="1410"/>
      <c r="BA57" s="1374"/>
      <c r="BB57" s="1367"/>
      <c r="BC57" s="1368"/>
      <c r="BD57" s="1369"/>
      <c r="BE57" s="5"/>
      <c r="BF57" s="6"/>
      <c r="BK57" s="5"/>
    </row>
    <row r="58" spans="1:65" ht="21.95" customHeight="1" thickBot="1">
      <c r="AQ58" s="1384"/>
      <c r="AR58" s="1396"/>
      <c r="AS58" s="1403"/>
      <c r="AT58" s="1404"/>
      <c r="AU58" s="1405"/>
      <c r="AV58" s="1411"/>
      <c r="AW58" s="1411"/>
      <c r="AX58" s="1411"/>
      <c r="AY58" s="1411"/>
      <c r="AZ58" s="1412"/>
      <c r="BA58" s="1375"/>
      <c r="BB58" s="1379" t="s">
        <v>133</v>
      </c>
      <c r="BC58" s="1380"/>
      <c r="BD58" s="1381"/>
      <c r="BE58" s="5"/>
      <c r="BF58" s="6"/>
      <c r="BK58" s="5"/>
    </row>
    <row r="59" spans="1:65" ht="15" customHeight="1">
      <c r="AS59"/>
      <c r="AT59"/>
      <c r="AU59"/>
      <c r="AV59"/>
      <c r="AW59"/>
      <c r="AX59"/>
      <c r="AY59"/>
      <c r="AZ59"/>
      <c r="BA59"/>
      <c r="BB59"/>
      <c r="BC59"/>
      <c r="BD59"/>
      <c r="BE59"/>
    </row>
    <row r="60" spans="1:65" ht="15" customHeight="1">
      <c r="AS60"/>
      <c r="AT60"/>
      <c r="AU60"/>
      <c r="AV60"/>
      <c r="AW60"/>
      <c r="AX60"/>
      <c r="AY60"/>
      <c r="AZ60"/>
      <c r="BA60"/>
      <c r="BB60"/>
      <c r="BC60"/>
      <c r="BD60"/>
      <c r="BE60"/>
    </row>
    <row r="61" spans="1:65" ht="15" customHeight="1">
      <c r="AS61"/>
      <c r="AT61"/>
      <c r="AU61"/>
      <c r="AV61"/>
      <c r="AW61"/>
      <c r="AX61"/>
      <c r="AY61"/>
      <c r="AZ61"/>
      <c r="BA61"/>
      <c r="BB61"/>
      <c r="BC61"/>
      <c r="BD61"/>
      <c r="BE61"/>
    </row>
    <row r="62" spans="1:65" ht="15" customHeight="1">
      <c r="AS62"/>
      <c r="AT62"/>
      <c r="AU62"/>
      <c r="AV62"/>
      <c r="AW62"/>
      <c r="AX62"/>
      <c r="AY62"/>
      <c r="AZ62"/>
      <c r="BA62"/>
      <c r="BB62"/>
      <c r="BC62"/>
      <c r="BD62"/>
      <c r="BE62"/>
    </row>
  </sheetData>
  <mergeCells count="84">
    <mergeCell ref="P1:W1"/>
    <mergeCell ref="Y1:BG1"/>
    <mergeCell ref="B3:P3"/>
    <mergeCell ref="Q3:W3"/>
    <mergeCell ref="H4:H6"/>
    <mergeCell ref="I4:L4"/>
    <mergeCell ref="M4:M5"/>
    <mergeCell ref="B1:C1"/>
    <mergeCell ref="D1:E1"/>
    <mergeCell ref="G1:L1"/>
    <mergeCell ref="AR4:AZ4"/>
    <mergeCell ref="BB4:BD4"/>
    <mergeCell ref="BF4:BK4"/>
    <mergeCell ref="I5:J5"/>
    <mergeCell ref="K5:L5"/>
    <mergeCell ref="S5:S6"/>
    <mergeCell ref="AN4:AN6"/>
    <mergeCell ref="B14:B45"/>
    <mergeCell ref="C14:C22"/>
    <mergeCell ref="E14:E15"/>
    <mergeCell ref="E16:E22"/>
    <mergeCell ref="C23:C45"/>
    <mergeCell ref="E31:E45"/>
    <mergeCell ref="Y5:Z5"/>
    <mergeCell ref="AA5:AD5"/>
    <mergeCell ref="AE5:AI5"/>
    <mergeCell ref="AJ5:AL5"/>
    <mergeCell ref="N4:N5"/>
    <mergeCell ref="O4:O6"/>
    <mergeCell ref="P4:V4"/>
    <mergeCell ref="W4:W6"/>
    <mergeCell ref="Y4:AL4"/>
    <mergeCell ref="BB6:BD6"/>
    <mergeCell ref="BF6:BH6"/>
    <mergeCell ref="BI6:BK6"/>
    <mergeCell ref="B7:C13"/>
    <mergeCell ref="E8:E13"/>
    <mergeCell ref="AO5:AO6"/>
    <mergeCell ref="AP5:AP6"/>
    <mergeCell ref="AR5:AR6"/>
    <mergeCell ref="AS5:AU5"/>
    <mergeCell ref="AV5:AZ5"/>
    <mergeCell ref="BA5:BA6"/>
    <mergeCell ref="P6:R6"/>
    <mergeCell ref="T6:V6"/>
    <mergeCell ref="B4:C6"/>
    <mergeCell ref="D4:E6"/>
    <mergeCell ref="G4:G6"/>
    <mergeCell ref="G47:R49"/>
    <mergeCell ref="T47:V47"/>
    <mergeCell ref="AR47:AZ47"/>
    <mergeCell ref="BB47:BD47"/>
    <mergeCell ref="T49:V49"/>
    <mergeCell ref="BI47:BK47"/>
    <mergeCell ref="AR48:AR49"/>
    <mergeCell ref="AS48:AS49"/>
    <mergeCell ref="AT48:AT49"/>
    <mergeCell ref="AU48:AU49"/>
    <mergeCell ref="BA48:BA49"/>
    <mergeCell ref="AV49:AZ49"/>
    <mergeCell ref="BB49:BD49"/>
    <mergeCell ref="BF49:BK49"/>
    <mergeCell ref="BF47:BH47"/>
    <mergeCell ref="T53:V53"/>
    <mergeCell ref="AV53:AZ53"/>
    <mergeCell ref="BB53:BD53"/>
    <mergeCell ref="BF53:BK53"/>
    <mergeCell ref="AR54:AZ54"/>
    <mergeCell ref="BA54:BA58"/>
    <mergeCell ref="BB54:BD54"/>
    <mergeCell ref="AR55:AR58"/>
    <mergeCell ref="AS55:AU58"/>
    <mergeCell ref="AV55:AZ56"/>
    <mergeCell ref="AQ52:AQ58"/>
    <mergeCell ref="AR52:AR53"/>
    <mergeCell ref="AS52:AS53"/>
    <mergeCell ref="AT52:AT53"/>
    <mergeCell ref="AU52:AU53"/>
    <mergeCell ref="BA52:BA53"/>
    <mergeCell ref="BB55:BB57"/>
    <mergeCell ref="BC55:BC57"/>
    <mergeCell ref="BD55:BD57"/>
    <mergeCell ref="AV57:AZ58"/>
    <mergeCell ref="BB58:BD58"/>
  </mergeCells>
  <phoneticPr fontId="3"/>
  <conditionalFormatting sqref="AO7:AO28 AO30:AO45">
    <cfRule type="cellIs" dxfId="1" priority="2" stopIfTrue="1" operator="notBetween">
      <formula>100</formula>
      <formula>0</formula>
    </cfRule>
  </conditionalFormatting>
  <conditionalFormatting sqref="AO29">
    <cfRule type="cellIs" dxfId="0" priority="1" stopIfTrue="1" operator="notBetween">
      <formula>100</formula>
      <formula>0</formula>
    </cfRule>
  </conditionalFormatting>
  <printOptions horizontalCentered="1"/>
  <pageMargins left="0.79000000000000015" right="0.79000000000000015" top="0.79000000000000015" bottom="0.79000000000000015" header="0.39000000000000007" footer="0.39000000000000007"/>
  <pageSetup paperSize="9" scale="66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（C）20R02プログラム入学 </vt:lpstr>
      <vt:lpstr>（C）19H31プログラム入学</vt:lpstr>
      <vt:lpstr>（C）17H29～18H30プログラム入学</vt:lpstr>
      <vt:lpstr>（C）20R02専攻科入学</vt:lpstr>
      <vt:lpstr>（C）19H31専攻科入学</vt:lpstr>
      <vt:lpstr>'（C）17H29～18H30プログラム入学'!Print_Area</vt:lpstr>
      <vt:lpstr>'（C）19H31プログラム入学'!Print_Area</vt:lpstr>
      <vt:lpstr>'（C）19H31専攻科入学'!Print_Area</vt:lpstr>
      <vt:lpstr>'（C）20R02プログラム入学 '!Print_Area</vt:lpstr>
      <vt:lpstr>'（C）20R02専攻科入学'!Print_Area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kawabata</dc:creator>
  <cp:lastModifiedBy>都城工業高等専門学校</cp:lastModifiedBy>
  <cp:lastPrinted>2020-05-19T02:26:09Z</cp:lastPrinted>
  <dcterms:created xsi:type="dcterms:W3CDTF">2002-04-29T05:28:51Z</dcterms:created>
  <dcterms:modified xsi:type="dcterms:W3CDTF">2020-09-02T10:04:57Z</dcterms:modified>
</cp:coreProperties>
</file>