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5\Desktop\191018JABEE旧サイト\新Webサイト用データ\"/>
    </mc:Choice>
  </mc:AlternateContent>
  <bookViews>
    <workbookView xWindow="0" yWindow="0" windowWidth="22365" windowHeight="8385" tabRatio="885"/>
  </bookViews>
  <sheets>
    <sheet name="（A）20R02プログラム入学 41a" sheetId="22" r:id="rId1"/>
    <sheet name="（A）19H31以降プログラム入学 41b" sheetId="24" r:id="rId2"/>
    <sheet name="（A）17H29-18H30プログラム入学 41b" sheetId="18" r:id="rId3"/>
    <sheet name="（Ａ）20Ｒ02以降専攻科入学 42a" sheetId="20" r:id="rId4"/>
    <sheet name="（Ａ）17H29-10H31専攻科入学 42b " sheetId="17" r:id="rId5"/>
  </sheets>
  <definedNames>
    <definedName name="_xlnm.Print_Area" localSheetId="4">'（Ａ）17H29-10H31専攻科入学 42b '!$A$1:$BP$48</definedName>
    <definedName name="_xlnm.Print_Area" localSheetId="2">'（A）17H29-18H30プログラム入学 41b'!$A$1:$BI$52</definedName>
    <definedName name="_xlnm.Print_Area" localSheetId="1">'（A）19H31以降プログラム入学 41b'!$A$1:$BI$52</definedName>
    <definedName name="_xlnm.Print_Area" localSheetId="0">'（A）20R02プログラム入学 41a'!$A$1:$BH$50</definedName>
    <definedName name="_xlnm.Print_Area" localSheetId="3">'（Ａ）20Ｒ02以降専攻科入学 42a'!$A$1:$BP$49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20" l="1"/>
  <c r="U22" i="20" s="1"/>
  <c r="BC10" i="22"/>
  <c r="BC9" i="22"/>
  <c r="AR10" i="22"/>
  <c r="AR9" i="22"/>
  <c r="BM22" i="20"/>
  <c r="BF22" i="20"/>
  <c r="BD22" i="20"/>
  <c r="AR22" i="20"/>
  <c r="W10" i="22" l="1"/>
  <c r="T10" i="22" s="1"/>
  <c r="W9" i="22"/>
  <c r="T9" i="22" s="1"/>
  <c r="BC50" i="24"/>
  <c r="BA50" i="24"/>
  <c r="AZ50" i="24"/>
  <c r="AX50" i="24"/>
  <c r="BG47" i="24"/>
  <c r="BD47" i="24"/>
  <c r="AR47" i="24"/>
  <c r="W47" i="24"/>
  <c r="V47" i="24"/>
  <c r="H47" i="24"/>
  <c r="M47" i="24" s="1"/>
  <c r="BG46" i="24"/>
  <c r="BD46" i="24"/>
  <c r="BB46" i="24"/>
  <c r="AW46" i="24"/>
  <c r="W46" i="24"/>
  <c r="V46" i="24" s="1"/>
  <c r="M46" i="24"/>
  <c r="AP46" i="24" s="1"/>
  <c r="H46" i="24"/>
  <c r="BG45" i="24"/>
  <c r="BD45" i="24"/>
  <c r="W45" i="24"/>
  <c r="V45" i="24" s="1"/>
  <c r="M45" i="24"/>
  <c r="AP45" i="24" s="1"/>
  <c r="H45" i="24"/>
  <c r="BG44" i="24"/>
  <c r="BD44" i="24"/>
  <c r="W44" i="24"/>
  <c r="V44" i="24" s="1"/>
  <c r="M44" i="24"/>
  <c r="AP44" i="24" s="1"/>
  <c r="H44" i="24"/>
  <c r="BG43" i="24"/>
  <c r="BD43" i="24"/>
  <c r="W43" i="24"/>
  <c r="V43" i="24" s="1"/>
  <c r="M43" i="24"/>
  <c r="AP43" i="24" s="1"/>
  <c r="H43" i="24"/>
  <c r="BG42" i="24"/>
  <c r="BD42" i="24"/>
  <c r="AR42" i="24"/>
  <c r="W42" i="24"/>
  <c r="V42" i="24"/>
  <c r="N42" i="24"/>
  <c r="M42" i="24"/>
  <c r="AP42" i="24" s="1"/>
  <c r="H42" i="24"/>
  <c r="BG41" i="24"/>
  <c r="BD41" i="24"/>
  <c r="W41" i="24"/>
  <c r="V41" i="24" s="1"/>
  <c r="N41" i="24"/>
  <c r="M41" i="24"/>
  <c r="AP41" i="24" s="1"/>
  <c r="H41" i="24"/>
  <c r="BG40" i="24"/>
  <c r="BD40" i="24"/>
  <c r="W40" i="24"/>
  <c r="V40" i="24" s="1"/>
  <c r="N40" i="24"/>
  <c r="M40" i="24"/>
  <c r="AP40" i="24" s="1"/>
  <c r="H40" i="24"/>
  <c r="BG39" i="24"/>
  <c r="BD39" i="24"/>
  <c r="W39" i="24"/>
  <c r="V39" i="24" s="1"/>
  <c r="N39" i="24"/>
  <c r="M39" i="24"/>
  <c r="AP39" i="24" s="1"/>
  <c r="H39" i="24"/>
  <c r="BG38" i="24"/>
  <c r="BD38" i="24"/>
  <c r="W38" i="24"/>
  <c r="V38" i="24" s="1"/>
  <c r="N38" i="24"/>
  <c r="M38" i="24"/>
  <c r="AP38" i="24" s="1"/>
  <c r="H38" i="24"/>
  <c r="BG37" i="24"/>
  <c r="BD37" i="24"/>
  <c r="W37" i="24"/>
  <c r="V37" i="24"/>
  <c r="N37" i="24"/>
  <c r="M37" i="24"/>
  <c r="AP37" i="24" s="1"/>
  <c r="H37" i="24"/>
  <c r="BG36" i="24"/>
  <c r="BD36" i="24"/>
  <c r="AY36" i="24"/>
  <c r="AR36" i="24"/>
  <c r="W36" i="24"/>
  <c r="V36" i="24" s="1"/>
  <c r="H36" i="24"/>
  <c r="M36" i="24" s="1"/>
  <c r="BG35" i="24"/>
  <c r="BD35" i="24"/>
  <c r="W35" i="24"/>
  <c r="V35" i="24" s="1"/>
  <c r="H35" i="24"/>
  <c r="M35" i="24" s="1"/>
  <c r="BG34" i="24"/>
  <c r="BD34" i="24"/>
  <c r="BB34" i="24"/>
  <c r="AW34" i="24"/>
  <c r="W34" i="24"/>
  <c r="V34" i="24" s="1"/>
  <c r="N34" i="24"/>
  <c r="M34" i="24"/>
  <c r="AP34" i="24" s="1"/>
  <c r="H34" i="24"/>
  <c r="BG33" i="24"/>
  <c r="BD33" i="24"/>
  <c r="BB33" i="24"/>
  <c r="AW33" i="24"/>
  <c r="W33" i="24"/>
  <c r="V33" i="24" s="1"/>
  <c r="H33" i="24"/>
  <c r="M33" i="24" s="1"/>
  <c r="BG32" i="24"/>
  <c r="BD32" i="24"/>
  <c r="BB32" i="24"/>
  <c r="AW32" i="24"/>
  <c r="W32" i="24"/>
  <c r="V32" i="24" s="1"/>
  <c r="N32" i="24"/>
  <c r="M32" i="24"/>
  <c r="AP32" i="24" s="1"/>
  <c r="H32" i="24"/>
  <c r="BG31" i="24"/>
  <c r="BD31" i="24"/>
  <c r="BB31" i="24"/>
  <c r="AW31" i="24"/>
  <c r="W31" i="24"/>
  <c r="V31" i="24" s="1"/>
  <c r="H31" i="24"/>
  <c r="M31" i="24" s="1"/>
  <c r="BG30" i="24"/>
  <c r="BD30" i="24"/>
  <c r="BB30" i="24"/>
  <c r="AW30" i="24"/>
  <c r="W30" i="24"/>
  <c r="V30" i="24" s="1"/>
  <c r="N30" i="24"/>
  <c r="M30" i="24"/>
  <c r="AP30" i="24" s="1"/>
  <c r="H30" i="24"/>
  <c r="BG29" i="24"/>
  <c r="BD29" i="24"/>
  <c r="W29" i="24"/>
  <c r="V29" i="24" s="1"/>
  <c r="H29" i="24"/>
  <c r="M29" i="24" s="1"/>
  <c r="BG28" i="24"/>
  <c r="BD28" i="24"/>
  <c r="W28" i="24"/>
  <c r="V28" i="24" s="1"/>
  <c r="H28" i="24"/>
  <c r="M28" i="24" s="1"/>
  <c r="BG27" i="24"/>
  <c r="BD27" i="24"/>
  <c r="AY27" i="24"/>
  <c r="AV27" i="24"/>
  <c r="W27" i="24"/>
  <c r="V27" i="24" s="1"/>
  <c r="H27" i="24"/>
  <c r="M27" i="24" s="1"/>
  <c r="BG26" i="24"/>
  <c r="BD26" i="24"/>
  <c r="AY26" i="24"/>
  <c r="AV26" i="24"/>
  <c r="W26" i="24"/>
  <c r="V26" i="24" s="1"/>
  <c r="H26" i="24"/>
  <c r="M26" i="24" s="1"/>
  <c r="BG25" i="24"/>
  <c r="BD25" i="24"/>
  <c r="AY25" i="24"/>
  <c r="AV25" i="24"/>
  <c r="W25" i="24"/>
  <c r="V25" i="24" s="1"/>
  <c r="H25" i="24"/>
  <c r="M25" i="24" s="1"/>
  <c r="BG24" i="24"/>
  <c r="BD24" i="24"/>
  <c r="AY24" i="24"/>
  <c r="AV24" i="24"/>
  <c r="W24" i="24"/>
  <c r="V24" i="24"/>
  <c r="H24" i="24"/>
  <c r="M24" i="24" s="1"/>
  <c r="BG23" i="24"/>
  <c r="BD23" i="24"/>
  <c r="AR23" i="24"/>
  <c r="W23" i="24"/>
  <c r="V23" i="24" s="1"/>
  <c r="H23" i="24"/>
  <c r="M23" i="24" s="1"/>
  <c r="BG22" i="24"/>
  <c r="BD22" i="24"/>
  <c r="AY22" i="24"/>
  <c r="AY50" i="24" s="1"/>
  <c r="AV22" i="24"/>
  <c r="W22" i="24"/>
  <c r="V22" i="24" s="1"/>
  <c r="M22" i="24"/>
  <c r="N22" i="24" s="1"/>
  <c r="H22" i="24"/>
  <c r="BF21" i="24"/>
  <c r="BD21" i="24"/>
  <c r="AR21" i="24"/>
  <c r="W21" i="24"/>
  <c r="U21" i="24" s="1"/>
  <c r="H21" i="24"/>
  <c r="M21" i="24" s="1"/>
  <c r="BF20" i="24"/>
  <c r="BD20" i="24"/>
  <c r="AR20" i="24"/>
  <c r="W20" i="24"/>
  <c r="U20" i="24"/>
  <c r="H20" i="24"/>
  <c r="M20" i="24" s="1"/>
  <c r="BF19" i="24"/>
  <c r="BD19" i="24"/>
  <c r="AR19" i="24"/>
  <c r="W19" i="24"/>
  <c r="U19" i="24" s="1"/>
  <c r="H19" i="24"/>
  <c r="M19" i="24" s="1"/>
  <c r="BE18" i="24"/>
  <c r="BD18" i="24"/>
  <c r="AS18" i="24"/>
  <c r="W18" i="24"/>
  <c r="T18" i="24" s="1"/>
  <c r="M18" i="24"/>
  <c r="N18" i="24" s="1"/>
  <c r="H18" i="24"/>
  <c r="BE17" i="24"/>
  <c r="BD17" i="24"/>
  <c r="AS17" i="24"/>
  <c r="W17" i="24"/>
  <c r="T17" i="24" s="1"/>
  <c r="H17" i="24"/>
  <c r="M17" i="24" s="1"/>
  <c r="BE16" i="24"/>
  <c r="BD16" i="24"/>
  <c r="AS16" i="24"/>
  <c r="W16" i="24"/>
  <c r="T16" i="24" s="1"/>
  <c r="H16" i="24"/>
  <c r="M16" i="24" s="1"/>
  <c r="BE15" i="24"/>
  <c r="BD15" i="24"/>
  <c r="AS15" i="24"/>
  <c r="W15" i="24"/>
  <c r="T15" i="24" s="1"/>
  <c r="H15" i="24"/>
  <c r="M15" i="24" s="1"/>
  <c r="BE14" i="24"/>
  <c r="BD14" i="24"/>
  <c r="AU14" i="24"/>
  <c r="AP14" i="24"/>
  <c r="W14" i="24"/>
  <c r="T14" i="24" s="1"/>
  <c r="N14" i="24"/>
  <c r="M14" i="24"/>
  <c r="H14" i="24"/>
  <c r="BE13" i="24"/>
  <c r="BD13" i="24"/>
  <c r="AU13" i="24"/>
  <c r="W13" i="24"/>
  <c r="T13" i="24" s="1"/>
  <c r="H13" i="24"/>
  <c r="M13" i="24" s="1"/>
  <c r="BE12" i="24"/>
  <c r="BD12" i="24"/>
  <c r="AU12" i="24"/>
  <c r="W12" i="24"/>
  <c r="T12" i="24" s="1"/>
  <c r="H12" i="24"/>
  <c r="M12" i="24" s="1"/>
  <c r="BE11" i="24"/>
  <c r="BD11" i="24"/>
  <c r="AT11" i="24"/>
  <c r="W11" i="24"/>
  <c r="T11" i="24" s="1"/>
  <c r="M11" i="24"/>
  <c r="AP11" i="24" s="1"/>
  <c r="H11" i="24"/>
  <c r="BE10" i="24"/>
  <c r="BD10" i="24"/>
  <c r="AT10" i="24"/>
  <c r="W10" i="24"/>
  <c r="T10" i="24"/>
  <c r="N10" i="24"/>
  <c r="M10" i="24"/>
  <c r="AP10" i="24" s="1"/>
  <c r="H10" i="24"/>
  <c r="BE9" i="24"/>
  <c r="BD9" i="24"/>
  <c r="AR9" i="24"/>
  <c r="W9" i="24"/>
  <c r="T9" i="24"/>
  <c r="H9" i="24"/>
  <c r="M9" i="24" s="1"/>
  <c r="BE8" i="24"/>
  <c r="BD8" i="24"/>
  <c r="AR8" i="24"/>
  <c r="W8" i="24"/>
  <c r="T8" i="24" s="1"/>
  <c r="H8" i="24"/>
  <c r="M8" i="24" s="1"/>
  <c r="BE7" i="24"/>
  <c r="BD7" i="24"/>
  <c r="AR7" i="24"/>
  <c r="W7" i="24"/>
  <c r="T7" i="24" s="1"/>
  <c r="M7" i="24"/>
  <c r="N7" i="24" s="1"/>
  <c r="H7" i="24"/>
  <c r="BB50" i="24" l="1"/>
  <c r="AR50" i="24"/>
  <c r="U50" i="24"/>
  <c r="BE50" i="24"/>
  <c r="AS50" i="24"/>
  <c r="V50" i="24"/>
  <c r="T51" i="24" s="1"/>
  <c r="BG50" i="24"/>
  <c r="AW50" i="24"/>
  <c r="BD50" i="24"/>
  <c r="AU50" i="24"/>
  <c r="T50" i="24"/>
  <c r="AT50" i="24"/>
  <c r="BF50" i="24"/>
  <c r="AV50" i="24"/>
  <c r="N31" i="24"/>
  <c r="AP31" i="24"/>
  <c r="N8" i="24"/>
  <c r="AP8" i="24"/>
  <c r="AP17" i="24"/>
  <c r="N17" i="24"/>
  <c r="N19" i="24"/>
  <c r="AP19" i="24"/>
  <c r="N23" i="24"/>
  <c r="AP23" i="24"/>
  <c r="AP28" i="24"/>
  <c r="N28" i="24"/>
  <c r="N47" i="24"/>
  <c r="AP47" i="24"/>
  <c r="N9" i="24"/>
  <c r="AP9" i="24"/>
  <c r="N12" i="24"/>
  <c r="AP12" i="24"/>
  <c r="N15" i="24"/>
  <c r="AP15" i="24"/>
  <c r="N20" i="24"/>
  <c r="AP20" i="24"/>
  <c r="AP21" i="24"/>
  <c r="N21" i="24"/>
  <c r="AP26" i="24"/>
  <c r="N26" i="24"/>
  <c r="AY51" i="24"/>
  <c r="AO48" i="24"/>
  <c r="N25" i="24"/>
  <c r="AP25" i="24"/>
  <c r="AP29" i="24"/>
  <c r="N29" i="24"/>
  <c r="N35" i="24"/>
  <c r="AP35" i="24"/>
  <c r="N36" i="24"/>
  <c r="AP36" i="24"/>
  <c r="N13" i="24"/>
  <c r="AP13" i="24"/>
  <c r="N16" i="24"/>
  <c r="AP16" i="24"/>
  <c r="AP24" i="24"/>
  <c r="N24" i="24"/>
  <c r="N27" i="24"/>
  <c r="AP27" i="24"/>
  <c r="N33" i="24"/>
  <c r="AP33" i="24"/>
  <c r="AP7" i="24"/>
  <c r="AP18" i="24"/>
  <c r="AP22" i="24"/>
  <c r="N11" i="24"/>
  <c r="N43" i="24"/>
  <c r="N44" i="24"/>
  <c r="N45" i="24"/>
  <c r="N46" i="24"/>
  <c r="BD10" i="22"/>
  <c r="BD9" i="22"/>
  <c r="BD8" i="22"/>
  <c r="BC8" i="22"/>
  <c r="AR8" i="22"/>
  <c r="BD7" i="22"/>
  <c r="BC7" i="22"/>
  <c r="AR7" i="22"/>
  <c r="AP10" i="22"/>
  <c r="N10" i="22"/>
  <c r="H10" i="22"/>
  <c r="H9" i="22"/>
  <c r="M9" i="22" s="1"/>
  <c r="BE51" i="24" l="1"/>
  <c r="AP9" i="22"/>
  <c r="N9" i="22"/>
  <c r="BD11" i="22"/>
  <c r="BD12" i="22"/>
  <c r="BD13" i="22"/>
  <c r="BD14" i="22"/>
  <c r="BD15" i="22"/>
  <c r="BD16" i="22"/>
  <c r="BE17" i="22"/>
  <c r="BE18" i="22"/>
  <c r="BE19" i="22"/>
  <c r="BF20" i="22"/>
  <c r="BF21" i="22"/>
  <c r="BF22" i="22"/>
  <c r="BF23" i="22"/>
  <c r="BF24" i="22"/>
  <c r="BF25" i="22"/>
  <c r="BF26" i="22"/>
  <c r="BF27" i="22"/>
  <c r="BF28" i="22"/>
  <c r="BF29" i="22"/>
  <c r="BF30" i="22"/>
  <c r="BF31" i="22"/>
  <c r="BF32" i="22"/>
  <c r="BF33" i="22"/>
  <c r="BF34" i="22"/>
  <c r="BF35" i="22"/>
  <c r="BF36" i="22"/>
  <c r="BF37" i="22"/>
  <c r="BF38" i="22"/>
  <c r="BF39" i="22"/>
  <c r="BF40" i="22"/>
  <c r="BF41" i="22"/>
  <c r="BF42" i="22"/>
  <c r="BF43" i="22"/>
  <c r="BF44" i="22"/>
  <c r="BF45" i="22"/>
  <c r="AX20" i="22"/>
  <c r="AX22" i="22"/>
  <c r="AX23" i="22"/>
  <c r="AX24" i="22"/>
  <c r="AX25" i="22"/>
  <c r="AX34" i="22"/>
  <c r="AY48" i="22"/>
  <c r="AZ48" i="22"/>
  <c r="BA28" i="22"/>
  <c r="BA29" i="22"/>
  <c r="BA30" i="22"/>
  <c r="BA31" i="22"/>
  <c r="BA32" i="22"/>
  <c r="BA44" i="22"/>
  <c r="W7" i="22"/>
  <c r="T7" i="22" s="1"/>
  <c r="W8" i="22"/>
  <c r="T8" i="22" s="1"/>
  <c r="W11" i="22"/>
  <c r="T11" i="22" s="1"/>
  <c r="W12" i="22"/>
  <c r="T12" i="22" s="1"/>
  <c r="W13" i="22"/>
  <c r="T13" i="22" s="1"/>
  <c r="W14" i="22"/>
  <c r="T14" i="22" s="1"/>
  <c r="W15" i="22"/>
  <c r="T15" i="22" s="1"/>
  <c r="W16" i="22"/>
  <c r="T16" i="22" s="1"/>
  <c r="W17" i="22"/>
  <c r="U17" i="22" s="1"/>
  <c r="W18" i="22"/>
  <c r="U18" i="22" s="1"/>
  <c r="W19" i="22"/>
  <c r="U19" i="22" s="1"/>
  <c r="W20" i="22"/>
  <c r="V20" i="22" s="1"/>
  <c r="W21" i="22"/>
  <c r="V21" i="22" s="1"/>
  <c r="W22" i="22"/>
  <c r="V22" i="22" s="1"/>
  <c r="W23" i="22"/>
  <c r="V23" i="22" s="1"/>
  <c r="W24" i="22"/>
  <c r="V24" i="22" s="1"/>
  <c r="W25" i="22"/>
  <c r="V25" i="22" s="1"/>
  <c r="W26" i="22"/>
  <c r="V26" i="22" s="1"/>
  <c r="W27" i="22"/>
  <c r="V27" i="22" s="1"/>
  <c r="W28" i="22"/>
  <c r="V28" i="22" s="1"/>
  <c r="W29" i="22"/>
  <c r="V29" i="22" s="1"/>
  <c r="W30" i="22"/>
  <c r="V30" i="22" s="1"/>
  <c r="W31" i="22"/>
  <c r="V31" i="22" s="1"/>
  <c r="W32" i="22"/>
  <c r="V32" i="22" s="1"/>
  <c r="W33" i="22"/>
  <c r="V33" i="22" s="1"/>
  <c r="W34" i="22"/>
  <c r="V34" i="22" s="1"/>
  <c r="W35" i="22"/>
  <c r="V35" i="22" s="1"/>
  <c r="W36" i="22"/>
  <c r="V36" i="22" s="1"/>
  <c r="W37" i="22"/>
  <c r="V37" i="22" s="1"/>
  <c r="W38" i="22"/>
  <c r="V38" i="22" s="1"/>
  <c r="W39" i="22"/>
  <c r="V39" i="22" s="1"/>
  <c r="W40" i="22"/>
  <c r="V40" i="22" s="1"/>
  <c r="W41" i="22"/>
  <c r="V41" i="22" s="1"/>
  <c r="W42" i="22"/>
  <c r="V42" i="22" s="1"/>
  <c r="W43" i="22"/>
  <c r="V43" i="22" s="1"/>
  <c r="W44" i="22"/>
  <c r="V44" i="22" s="1"/>
  <c r="W45" i="22"/>
  <c r="V45" i="22" s="1"/>
  <c r="BC11" i="22"/>
  <c r="BC12" i="22"/>
  <c r="BC13" i="22"/>
  <c r="BC14" i="22"/>
  <c r="BC15" i="22"/>
  <c r="BC16" i="22"/>
  <c r="BC17" i="22"/>
  <c r="BC18" i="22"/>
  <c r="BC19" i="22"/>
  <c r="BC20" i="22"/>
  <c r="BC21" i="22"/>
  <c r="BC22" i="22"/>
  <c r="BC23" i="22"/>
  <c r="BC24" i="22"/>
  <c r="BC25" i="22"/>
  <c r="BC26" i="22"/>
  <c r="BC27" i="22"/>
  <c r="BC28" i="22"/>
  <c r="BC29" i="22"/>
  <c r="BC30" i="22"/>
  <c r="BC31" i="22"/>
  <c r="BC32" i="22"/>
  <c r="BC33" i="22"/>
  <c r="BC34" i="22"/>
  <c r="BC35" i="22"/>
  <c r="BC36" i="22"/>
  <c r="BC37" i="22"/>
  <c r="BC38" i="22"/>
  <c r="BC39" i="22"/>
  <c r="BC40" i="22"/>
  <c r="BC41" i="22"/>
  <c r="BC42" i="22"/>
  <c r="BC43" i="22"/>
  <c r="BC44" i="22"/>
  <c r="BC45" i="22"/>
  <c r="AW48" i="22"/>
  <c r="AV28" i="22"/>
  <c r="AV29" i="22"/>
  <c r="AV30" i="22"/>
  <c r="AV31" i="22"/>
  <c r="AV32" i="22"/>
  <c r="AV44" i="22"/>
  <c r="AU20" i="22"/>
  <c r="AU22" i="22"/>
  <c r="AU23" i="22"/>
  <c r="AU24" i="22"/>
  <c r="AU25" i="22"/>
  <c r="AT11" i="22"/>
  <c r="AT12" i="22"/>
  <c r="AS13" i="22"/>
  <c r="AS14" i="22"/>
  <c r="AS15" i="22"/>
  <c r="AS16" i="22"/>
  <c r="AR17" i="22"/>
  <c r="AR18" i="22"/>
  <c r="AR19" i="22"/>
  <c r="AR21" i="22"/>
  <c r="AR34" i="22"/>
  <c r="AR40" i="22"/>
  <c r="AR45" i="22"/>
  <c r="H45" i="22"/>
  <c r="M45" i="22" s="1"/>
  <c r="H44" i="22"/>
  <c r="M44" i="22" s="1"/>
  <c r="H43" i="22"/>
  <c r="M43" i="22" s="1"/>
  <c r="H42" i="22"/>
  <c r="M42" i="22" s="1"/>
  <c r="H41" i="22"/>
  <c r="M41" i="22" s="1"/>
  <c r="H40" i="22"/>
  <c r="M40" i="22" s="1"/>
  <c r="H39" i="22"/>
  <c r="M39" i="22" s="1"/>
  <c r="H38" i="22"/>
  <c r="M38" i="22" s="1"/>
  <c r="H37" i="22"/>
  <c r="M37" i="22" s="1"/>
  <c r="H36" i="22"/>
  <c r="M36" i="22" s="1"/>
  <c r="H35" i="22"/>
  <c r="M35" i="22" s="1"/>
  <c r="H34" i="22"/>
  <c r="M34" i="22" s="1"/>
  <c r="H33" i="22"/>
  <c r="M33" i="22"/>
  <c r="AP33" i="22" s="1"/>
  <c r="H32" i="22"/>
  <c r="M32" i="22"/>
  <c r="H31" i="22"/>
  <c r="M31" i="22" s="1"/>
  <c r="H30" i="22"/>
  <c r="M30" i="22" s="1"/>
  <c r="H29" i="22"/>
  <c r="M29" i="22" s="1"/>
  <c r="H28" i="22"/>
  <c r="M28" i="22" s="1"/>
  <c r="H27" i="22"/>
  <c r="M27" i="22" s="1"/>
  <c r="N27" i="22" s="1"/>
  <c r="AP27" i="22"/>
  <c r="H26" i="22"/>
  <c r="M26" i="22" s="1"/>
  <c r="H25" i="22"/>
  <c r="M25" i="22" s="1"/>
  <c r="H24" i="22"/>
  <c r="M24" i="22" s="1"/>
  <c r="H23" i="22"/>
  <c r="M23" i="22" s="1"/>
  <c r="H22" i="22"/>
  <c r="M22" i="22" s="1"/>
  <c r="H21" i="22"/>
  <c r="M21" i="22" s="1"/>
  <c r="H20" i="22"/>
  <c r="M20" i="22" s="1"/>
  <c r="H19" i="22"/>
  <c r="M19" i="22" s="1"/>
  <c r="H18" i="22"/>
  <c r="M18" i="22" s="1"/>
  <c r="H17" i="22"/>
  <c r="M17" i="22" s="1"/>
  <c r="H16" i="22"/>
  <c r="M16" i="22" s="1"/>
  <c r="H15" i="22"/>
  <c r="M15" i="22" s="1"/>
  <c r="H14" i="22"/>
  <c r="M14" i="22" s="1"/>
  <c r="H13" i="22"/>
  <c r="M13" i="22" s="1"/>
  <c r="H12" i="22"/>
  <c r="M12" i="22" s="1"/>
  <c r="H11" i="22"/>
  <c r="M11" i="22" s="1"/>
  <c r="H8" i="22"/>
  <c r="M8" i="22" s="1"/>
  <c r="H7" i="22"/>
  <c r="M7" i="22" s="1"/>
  <c r="BI7" i="20"/>
  <c r="BI47" i="20" s="1"/>
  <c r="BI51" i="20" s="1"/>
  <c r="BJ14" i="20"/>
  <c r="BJ15" i="20"/>
  <c r="BK24" i="20"/>
  <c r="BK25" i="20"/>
  <c r="BK26" i="20"/>
  <c r="BK27" i="20"/>
  <c r="BK28" i="20"/>
  <c r="BK29" i="20"/>
  <c r="BK30" i="20"/>
  <c r="BK31" i="20"/>
  <c r="BK32" i="20"/>
  <c r="BL8" i="20"/>
  <c r="BL9" i="20"/>
  <c r="BL10" i="20"/>
  <c r="BL11" i="20"/>
  <c r="BL12" i="20"/>
  <c r="BL13" i="20"/>
  <c r="BM16" i="20"/>
  <c r="BM17" i="20"/>
  <c r="BM18" i="20"/>
  <c r="BM19" i="20"/>
  <c r="BM20" i="20"/>
  <c r="BM21" i="20"/>
  <c r="BM23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E7" i="20"/>
  <c r="BE8" i="20"/>
  <c r="BE9" i="20"/>
  <c r="BE10" i="20"/>
  <c r="BE11" i="20"/>
  <c r="BE12" i="20"/>
  <c r="BE13" i="20"/>
  <c r="BE15" i="20"/>
  <c r="BF14" i="20"/>
  <c r="BF16" i="20"/>
  <c r="BF17" i="20"/>
  <c r="BF18" i="20"/>
  <c r="BF19" i="20"/>
  <c r="BF20" i="20"/>
  <c r="BF21" i="20"/>
  <c r="BF23" i="20"/>
  <c r="BF41" i="20"/>
  <c r="BG24" i="20"/>
  <c r="BG25" i="20"/>
  <c r="BG26" i="20"/>
  <c r="BG27" i="20"/>
  <c r="BG28" i="20"/>
  <c r="BG29" i="20"/>
  <c r="BG30" i="20"/>
  <c r="BG31" i="20"/>
  <c r="BG32" i="20"/>
  <c r="BG33" i="20"/>
  <c r="BG34" i="20"/>
  <c r="BG35" i="20"/>
  <c r="BG36" i="20"/>
  <c r="BG37" i="20"/>
  <c r="BG38" i="20"/>
  <c r="BG39" i="20"/>
  <c r="BG40" i="20"/>
  <c r="BG42" i="20"/>
  <c r="BG43" i="20"/>
  <c r="BG44" i="20"/>
  <c r="AY33" i="20"/>
  <c r="AY42" i="20"/>
  <c r="AZ23" i="20"/>
  <c r="AZ41" i="20"/>
  <c r="BA40" i="20"/>
  <c r="BA47" i="20" s="1"/>
  <c r="BB20" i="20"/>
  <c r="BB37" i="20"/>
  <c r="BB44" i="20"/>
  <c r="BC14" i="20"/>
  <c r="BC47" i="20" s="1"/>
  <c r="W7" i="20"/>
  <c r="T7" i="20" s="1"/>
  <c r="W8" i="20"/>
  <c r="T8" i="20" s="1"/>
  <c r="W9" i="20"/>
  <c r="T9" i="20" s="1"/>
  <c r="W10" i="20"/>
  <c r="T10" i="20" s="1"/>
  <c r="W11" i="20"/>
  <c r="T11" i="20" s="1"/>
  <c r="W12" i="20"/>
  <c r="T12" i="20" s="1"/>
  <c r="W13" i="20"/>
  <c r="T13" i="20" s="1"/>
  <c r="W15" i="20"/>
  <c r="T15" i="20" s="1"/>
  <c r="W14" i="20"/>
  <c r="U14" i="20" s="1"/>
  <c r="W16" i="20"/>
  <c r="U16" i="20" s="1"/>
  <c r="W17" i="20"/>
  <c r="U17" i="20" s="1"/>
  <c r="W18" i="20"/>
  <c r="U18" i="20" s="1"/>
  <c r="W19" i="20"/>
  <c r="U19" i="20" s="1"/>
  <c r="W20" i="20"/>
  <c r="U20" i="20" s="1"/>
  <c r="W21" i="20"/>
  <c r="U21" i="20" s="1"/>
  <c r="W41" i="20"/>
  <c r="U41" i="20" s="1"/>
  <c r="W24" i="20"/>
  <c r="V24" i="20" s="1"/>
  <c r="W25" i="20"/>
  <c r="V25" i="20" s="1"/>
  <c r="W26" i="20"/>
  <c r="V26" i="20" s="1"/>
  <c r="W27" i="20"/>
  <c r="V27" i="20" s="1"/>
  <c r="W28" i="20"/>
  <c r="V28" i="20" s="1"/>
  <c r="W29" i="20"/>
  <c r="V29" i="20" s="1"/>
  <c r="W30" i="20"/>
  <c r="V30" i="20" s="1"/>
  <c r="W31" i="20"/>
  <c r="V31" i="20" s="1"/>
  <c r="W32" i="20"/>
  <c r="V32" i="20" s="1"/>
  <c r="W33" i="20"/>
  <c r="V33" i="20" s="1"/>
  <c r="W34" i="20"/>
  <c r="V34" i="20" s="1"/>
  <c r="W35" i="20"/>
  <c r="V35" i="20" s="1"/>
  <c r="W36" i="20"/>
  <c r="V36" i="20" s="1"/>
  <c r="W37" i="20"/>
  <c r="V37" i="20" s="1"/>
  <c r="W38" i="20"/>
  <c r="V38" i="20" s="1"/>
  <c r="W39" i="20"/>
  <c r="V39" i="20" s="1"/>
  <c r="W40" i="20"/>
  <c r="V40" i="20" s="1"/>
  <c r="W42" i="20"/>
  <c r="V42" i="20" s="1"/>
  <c r="W43" i="20"/>
  <c r="V43" i="20" s="1"/>
  <c r="W44" i="20"/>
  <c r="V44" i="20" s="1"/>
  <c r="BD7" i="20"/>
  <c r="BD8" i="20"/>
  <c r="BD9" i="20"/>
  <c r="BD10" i="20"/>
  <c r="BD11" i="20"/>
  <c r="BD12" i="20"/>
  <c r="BD13" i="20"/>
  <c r="BD14" i="20"/>
  <c r="BD15" i="20"/>
  <c r="BD16" i="20"/>
  <c r="BD17" i="20"/>
  <c r="BD18" i="20"/>
  <c r="BD19" i="20"/>
  <c r="BD20" i="20"/>
  <c r="BD21" i="20"/>
  <c r="BD23" i="20"/>
  <c r="BD24" i="20"/>
  <c r="BD25" i="20"/>
  <c r="BD26" i="20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43" i="20"/>
  <c r="BD44" i="20"/>
  <c r="AX27" i="20"/>
  <c r="AX28" i="20"/>
  <c r="AW37" i="20"/>
  <c r="AW44" i="20"/>
  <c r="AV33" i="20"/>
  <c r="AV42" i="20"/>
  <c r="AR7" i="20"/>
  <c r="AR8" i="20"/>
  <c r="AR10" i="20"/>
  <c r="AR11" i="20"/>
  <c r="AR14" i="20"/>
  <c r="AR15" i="20"/>
  <c r="AR16" i="20"/>
  <c r="AR18" i="20"/>
  <c r="AR19" i="20"/>
  <c r="AR21" i="20"/>
  <c r="AR24" i="20"/>
  <c r="AR25" i="20"/>
  <c r="AR26" i="20"/>
  <c r="AR29" i="20"/>
  <c r="AR30" i="20"/>
  <c r="AR31" i="20"/>
  <c r="AR32" i="20"/>
  <c r="AR40" i="20"/>
  <c r="AR41" i="20"/>
  <c r="AR43" i="20"/>
  <c r="H44" i="20"/>
  <c r="M44" i="20" s="1"/>
  <c r="H43" i="20"/>
  <c r="M43" i="20"/>
  <c r="N43" i="20" s="1"/>
  <c r="H42" i="20"/>
  <c r="M42" i="20" s="1"/>
  <c r="H41" i="20"/>
  <c r="M41" i="20"/>
  <c r="N41" i="20" s="1"/>
  <c r="H40" i="20"/>
  <c r="M40" i="20" s="1"/>
  <c r="H39" i="20"/>
  <c r="M39" i="20"/>
  <c r="N39" i="20" s="1"/>
  <c r="H38" i="20"/>
  <c r="M38" i="20" s="1"/>
  <c r="H37" i="20"/>
  <c r="M37" i="20"/>
  <c r="N37" i="20" s="1"/>
  <c r="H36" i="20"/>
  <c r="M36" i="20" s="1"/>
  <c r="H35" i="20"/>
  <c r="M35" i="20"/>
  <c r="N35" i="20" s="1"/>
  <c r="H34" i="20"/>
  <c r="M34" i="20" s="1"/>
  <c r="H33" i="20"/>
  <c r="M33" i="20"/>
  <c r="N33" i="20" s="1"/>
  <c r="H32" i="20"/>
  <c r="M32" i="20" s="1"/>
  <c r="H31" i="20"/>
  <c r="M31" i="20"/>
  <c r="N31" i="20" s="1"/>
  <c r="H30" i="20"/>
  <c r="M30" i="20" s="1"/>
  <c r="H29" i="20"/>
  <c r="M29" i="20" s="1"/>
  <c r="N29" i="20" s="1"/>
  <c r="H28" i="20"/>
  <c r="M28" i="20" s="1"/>
  <c r="H27" i="20"/>
  <c r="M27" i="20"/>
  <c r="N27" i="20" s="1"/>
  <c r="H26" i="20"/>
  <c r="M26" i="20" s="1"/>
  <c r="H25" i="20"/>
  <c r="M25" i="20"/>
  <c r="N25" i="20" s="1"/>
  <c r="H24" i="20"/>
  <c r="M24" i="20" s="1"/>
  <c r="AP23" i="20"/>
  <c r="W23" i="20"/>
  <c r="V23" i="20" s="1"/>
  <c r="H22" i="20"/>
  <c r="M22" i="20" s="1"/>
  <c r="AP22" i="20"/>
  <c r="N22" i="20"/>
  <c r="H21" i="20"/>
  <c r="M21" i="20" s="1"/>
  <c r="AP21" i="20" s="1"/>
  <c r="N21" i="20"/>
  <c r="H20" i="20"/>
  <c r="M20" i="20" s="1"/>
  <c r="N20" i="20" s="1"/>
  <c r="AP20" i="20"/>
  <c r="H19" i="20"/>
  <c r="M19" i="20" s="1"/>
  <c r="AP19" i="20" s="1"/>
  <c r="H18" i="20"/>
  <c r="M18" i="20" s="1"/>
  <c r="AP18" i="20"/>
  <c r="N18" i="20"/>
  <c r="H17" i="20"/>
  <c r="M17" i="20" s="1"/>
  <c r="AP17" i="20" s="1"/>
  <c r="N17" i="20"/>
  <c r="H16" i="20"/>
  <c r="M16" i="20" s="1"/>
  <c r="N16" i="20" s="1"/>
  <c r="AP16" i="20"/>
  <c r="H15" i="20"/>
  <c r="M15" i="20" s="1"/>
  <c r="AP15" i="20" s="1"/>
  <c r="H14" i="20"/>
  <c r="M14" i="20" s="1"/>
  <c r="AP14" i="20"/>
  <c r="N14" i="20"/>
  <c r="H13" i="20"/>
  <c r="M13" i="20" s="1"/>
  <c r="AP13" i="20" s="1"/>
  <c r="N13" i="20"/>
  <c r="H12" i="20"/>
  <c r="M12" i="20" s="1"/>
  <c r="N12" i="20" s="1"/>
  <c r="AP12" i="20"/>
  <c r="H11" i="20"/>
  <c r="M11" i="20" s="1"/>
  <c r="AP11" i="20" s="1"/>
  <c r="H10" i="20"/>
  <c r="M10" i="20"/>
  <c r="AP10" i="20" s="1"/>
  <c r="H9" i="20"/>
  <c r="M9" i="20"/>
  <c r="AP9" i="20" s="1"/>
  <c r="H8" i="20"/>
  <c r="M8" i="20"/>
  <c r="AP8" i="20" s="1"/>
  <c r="H7" i="20"/>
  <c r="M7" i="20"/>
  <c r="AP7" i="20" s="1"/>
  <c r="BE7" i="18"/>
  <c r="BE8" i="18"/>
  <c r="BE9" i="18"/>
  <c r="BE10" i="18"/>
  <c r="BE11" i="18"/>
  <c r="BE12" i="18"/>
  <c r="BE13" i="18"/>
  <c r="BE14" i="18"/>
  <c r="BE15" i="18"/>
  <c r="BE16" i="18"/>
  <c r="BE17" i="18"/>
  <c r="BE18" i="18"/>
  <c r="BF19" i="18"/>
  <c r="BF20" i="18"/>
  <c r="BF21" i="18"/>
  <c r="BG22" i="18"/>
  <c r="BG23" i="18"/>
  <c r="BG24" i="18"/>
  <c r="BG25" i="18"/>
  <c r="BG26" i="18"/>
  <c r="BG27" i="18"/>
  <c r="BG28" i="18"/>
  <c r="BG29" i="18"/>
  <c r="BG30" i="18"/>
  <c r="BG31" i="18"/>
  <c r="BG32" i="18"/>
  <c r="BG33" i="18"/>
  <c r="BG34" i="18"/>
  <c r="BG35" i="18"/>
  <c r="BG36" i="18"/>
  <c r="BG37" i="18"/>
  <c r="BG38" i="18"/>
  <c r="BG39" i="18"/>
  <c r="BG40" i="18"/>
  <c r="BG41" i="18"/>
  <c r="BG42" i="18"/>
  <c r="BG43" i="18"/>
  <c r="BG44" i="18"/>
  <c r="BG45" i="18"/>
  <c r="BG46" i="18"/>
  <c r="BG47" i="18"/>
  <c r="AY22" i="18"/>
  <c r="AY24" i="18"/>
  <c r="AY25" i="18"/>
  <c r="AY26" i="18"/>
  <c r="AY27" i="18"/>
  <c r="AY36" i="18"/>
  <c r="AZ50" i="18"/>
  <c r="BA50" i="18"/>
  <c r="BB30" i="18"/>
  <c r="BB31" i="18"/>
  <c r="BB32" i="18"/>
  <c r="BB33" i="18"/>
  <c r="BB34" i="18"/>
  <c r="BB46" i="18"/>
  <c r="BC50" i="18"/>
  <c r="W7" i="18"/>
  <c r="T7" i="18" s="1"/>
  <c r="W8" i="18"/>
  <c r="T8" i="18" s="1"/>
  <c r="W9" i="18"/>
  <c r="T9" i="18" s="1"/>
  <c r="W10" i="18"/>
  <c r="T10" i="18" s="1"/>
  <c r="W11" i="18"/>
  <c r="T11" i="18" s="1"/>
  <c r="W12" i="18"/>
  <c r="T12" i="18" s="1"/>
  <c r="W13" i="18"/>
  <c r="T13" i="18" s="1"/>
  <c r="W14" i="18"/>
  <c r="T14" i="18" s="1"/>
  <c r="W15" i="18"/>
  <c r="T15" i="18" s="1"/>
  <c r="W16" i="18"/>
  <c r="T16" i="18" s="1"/>
  <c r="W17" i="18"/>
  <c r="T17" i="18" s="1"/>
  <c r="W18" i="18"/>
  <c r="T18" i="18" s="1"/>
  <c r="W19" i="18"/>
  <c r="U19" i="18" s="1"/>
  <c r="W20" i="18"/>
  <c r="U20" i="18" s="1"/>
  <c r="W21" i="18"/>
  <c r="U21" i="18" s="1"/>
  <c r="W22" i="18"/>
  <c r="V22" i="18"/>
  <c r="W23" i="18"/>
  <c r="V23" i="18" s="1"/>
  <c r="W24" i="18"/>
  <c r="V24" i="18" s="1"/>
  <c r="W25" i="18"/>
  <c r="V25" i="18" s="1"/>
  <c r="W26" i="18"/>
  <c r="V26" i="18" s="1"/>
  <c r="W27" i="18"/>
  <c r="V27" i="18" s="1"/>
  <c r="W28" i="18"/>
  <c r="V28" i="18" s="1"/>
  <c r="W29" i="18"/>
  <c r="V29" i="18" s="1"/>
  <c r="W30" i="18"/>
  <c r="V30" i="18" s="1"/>
  <c r="W31" i="18"/>
  <c r="V31" i="18" s="1"/>
  <c r="W32" i="18"/>
  <c r="V32" i="18" s="1"/>
  <c r="W33" i="18"/>
  <c r="V33" i="18" s="1"/>
  <c r="W34" i="18"/>
  <c r="V34" i="18" s="1"/>
  <c r="W35" i="18"/>
  <c r="V35" i="18" s="1"/>
  <c r="W36" i="18"/>
  <c r="V36" i="18" s="1"/>
  <c r="W37" i="18"/>
  <c r="V37" i="18" s="1"/>
  <c r="W38" i="18"/>
  <c r="V38" i="18"/>
  <c r="W39" i="18"/>
  <c r="V39" i="18" s="1"/>
  <c r="W40" i="18"/>
  <c r="V40" i="18" s="1"/>
  <c r="W41" i="18"/>
  <c r="V41" i="18" s="1"/>
  <c r="W42" i="18"/>
  <c r="V42" i="18" s="1"/>
  <c r="W43" i="18"/>
  <c r="V43" i="18" s="1"/>
  <c r="W44" i="18"/>
  <c r="V44" i="18" s="1"/>
  <c r="W45" i="18"/>
  <c r="V45" i="18" s="1"/>
  <c r="W46" i="18"/>
  <c r="V46" i="18" s="1"/>
  <c r="W47" i="18"/>
  <c r="V47" i="18" s="1"/>
  <c r="BD7" i="18"/>
  <c r="BD8" i="18"/>
  <c r="BD9" i="18"/>
  <c r="BD10" i="18"/>
  <c r="BD11" i="18"/>
  <c r="BD12" i="18"/>
  <c r="BD13" i="18"/>
  <c r="BD14" i="18"/>
  <c r="BD15" i="18"/>
  <c r="BD16" i="18"/>
  <c r="BD17" i="18"/>
  <c r="BD18" i="18"/>
  <c r="BD19" i="18"/>
  <c r="BD20" i="18"/>
  <c r="BD21" i="18"/>
  <c r="BD22" i="18"/>
  <c r="BD23" i="18"/>
  <c r="BD24" i="18"/>
  <c r="BD25" i="18"/>
  <c r="BD26" i="18"/>
  <c r="BD27" i="18"/>
  <c r="BD28" i="18"/>
  <c r="BD29" i="18"/>
  <c r="BD30" i="18"/>
  <c r="BD31" i="18"/>
  <c r="BD32" i="18"/>
  <c r="BD33" i="18"/>
  <c r="BD34" i="18"/>
  <c r="BD35" i="18"/>
  <c r="BD36" i="18"/>
  <c r="BD37" i="18"/>
  <c r="BD38" i="18"/>
  <c r="BD39" i="18"/>
  <c r="BD40" i="18"/>
  <c r="BD41" i="18"/>
  <c r="BD42" i="18"/>
  <c r="BD43" i="18"/>
  <c r="BD44" i="18"/>
  <c r="BD45" i="18"/>
  <c r="BD46" i="18"/>
  <c r="BD47" i="18"/>
  <c r="AX50" i="18"/>
  <c r="AW30" i="18"/>
  <c r="AW31" i="18"/>
  <c r="AW32" i="18"/>
  <c r="AW33" i="18"/>
  <c r="AW34" i="18"/>
  <c r="AW46" i="18"/>
  <c r="AV22" i="18"/>
  <c r="AV24" i="18"/>
  <c r="AV25" i="18"/>
  <c r="AV26" i="18"/>
  <c r="AV27" i="18"/>
  <c r="AU12" i="18"/>
  <c r="AU13" i="18"/>
  <c r="AU14" i="18"/>
  <c r="AT10" i="18"/>
  <c r="AT11" i="18"/>
  <c r="AS15" i="18"/>
  <c r="AS16" i="18"/>
  <c r="AS17" i="18"/>
  <c r="AS18" i="18"/>
  <c r="AR7" i="18"/>
  <c r="AR8" i="18"/>
  <c r="AR9" i="18"/>
  <c r="AR19" i="18"/>
  <c r="AR20" i="18"/>
  <c r="AR21" i="18"/>
  <c r="AR23" i="18"/>
  <c r="AR36" i="18"/>
  <c r="AR42" i="18"/>
  <c r="AR47" i="18"/>
  <c r="H47" i="18"/>
  <c r="M47" i="18" s="1"/>
  <c r="H46" i="18"/>
  <c r="M46" i="18" s="1"/>
  <c r="H45" i="18"/>
  <c r="M45" i="18" s="1"/>
  <c r="H44" i="18"/>
  <c r="M44" i="18" s="1"/>
  <c r="H43" i="18"/>
  <c r="M43" i="18" s="1"/>
  <c r="H42" i="18"/>
  <c r="M42" i="18" s="1"/>
  <c r="H41" i="18"/>
  <c r="M41" i="18" s="1"/>
  <c r="H40" i="18"/>
  <c r="M40" i="18" s="1"/>
  <c r="H39" i="18"/>
  <c r="M39" i="18" s="1"/>
  <c r="H38" i="18"/>
  <c r="M38" i="18" s="1"/>
  <c r="H37" i="18"/>
  <c r="M37" i="18" s="1"/>
  <c r="H36" i="18"/>
  <c r="M36" i="18" s="1"/>
  <c r="H35" i="18"/>
  <c r="M35" i="18" s="1"/>
  <c r="H34" i="18"/>
  <c r="M34" i="18" s="1"/>
  <c r="H33" i="18"/>
  <c r="M33" i="18" s="1"/>
  <c r="H32" i="18"/>
  <c r="M32" i="18" s="1"/>
  <c r="H31" i="18"/>
  <c r="M31" i="18" s="1"/>
  <c r="H30" i="18"/>
  <c r="M30" i="18" s="1"/>
  <c r="H29" i="18"/>
  <c r="M29" i="18" s="1"/>
  <c r="H28" i="18"/>
  <c r="M28" i="18" s="1"/>
  <c r="H27" i="18"/>
  <c r="M27" i="18" s="1"/>
  <c r="H26" i="18"/>
  <c r="M26" i="18" s="1"/>
  <c r="H25" i="18"/>
  <c r="M25" i="18" s="1"/>
  <c r="H24" i="18"/>
  <c r="M24" i="18" s="1"/>
  <c r="H23" i="18"/>
  <c r="M23" i="18" s="1"/>
  <c r="H22" i="18"/>
  <c r="M22" i="18" s="1"/>
  <c r="H21" i="18"/>
  <c r="M21" i="18" s="1"/>
  <c r="H20" i="18"/>
  <c r="M20" i="18" s="1"/>
  <c r="H19" i="18"/>
  <c r="M19" i="18" s="1"/>
  <c r="H18" i="18"/>
  <c r="M18" i="18" s="1"/>
  <c r="H17" i="18"/>
  <c r="M17" i="18" s="1"/>
  <c r="H16" i="18"/>
  <c r="M16" i="18" s="1"/>
  <c r="H15" i="18"/>
  <c r="M15" i="18" s="1"/>
  <c r="H14" i="18"/>
  <c r="M14" i="18" s="1"/>
  <c r="H13" i="18"/>
  <c r="M13" i="18"/>
  <c r="AP13" i="18"/>
  <c r="N13" i="18"/>
  <c r="H12" i="18"/>
  <c r="M12" i="18"/>
  <c r="AP12" i="18" s="1"/>
  <c r="H11" i="18"/>
  <c r="M11" i="18"/>
  <c r="H10" i="18"/>
  <c r="M10" i="18"/>
  <c r="H9" i="18"/>
  <c r="M9" i="18"/>
  <c r="H8" i="18"/>
  <c r="M8" i="18"/>
  <c r="H7" i="18"/>
  <c r="M7" i="18"/>
  <c r="BI7" i="17"/>
  <c r="BI46" i="17" s="1"/>
  <c r="BJ14" i="17"/>
  <c r="BJ15" i="17"/>
  <c r="BK23" i="17"/>
  <c r="BK24" i="17"/>
  <c r="BK25" i="17"/>
  <c r="BK26" i="17"/>
  <c r="BK27" i="17"/>
  <c r="BK28" i="17"/>
  <c r="BK29" i="17"/>
  <c r="BK30" i="17"/>
  <c r="BK31" i="17"/>
  <c r="BL8" i="17"/>
  <c r="BL9" i="17"/>
  <c r="BL10" i="17"/>
  <c r="BL11" i="17"/>
  <c r="BL12" i="17"/>
  <c r="BL13" i="17"/>
  <c r="BM16" i="17"/>
  <c r="BM17" i="17"/>
  <c r="BM18" i="17"/>
  <c r="BM19" i="17"/>
  <c r="BM20" i="17"/>
  <c r="BM21" i="17"/>
  <c r="BM22" i="17"/>
  <c r="BN32" i="17"/>
  <c r="BN33" i="17"/>
  <c r="BN34" i="17"/>
  <c r="BN35" i="17"/>
  <c r="BN36" i="17"/>
  <c r="BN37" i="17"/>
  <c r="BN38" i="17"/>
  <c r="BN39" i="17"/>
  <c r="BN40" i="17"/>
  <c r="BN41" i="17"/>
  <c r="BN42" i="17"/>
  <c r="BN43" i="17"/>
  <c r="BE7" i="17"/>
  <c r="BE8" i="17"/>
  <c r="BE9" i="17"/>
  <c r="BE10" i="17"/>
  <c r="BE11" i="17"/>
  <c r="BE12" i="17"/>
  <c r="BE13" i="17"/>
  <c r="BE15" i="17"/>
  <c r="BF14" i="17"/>
  <c r="BF16" i="17"/>
  <c r="BF17" i="17"/>
  <c r="BF18" i="17"/>
  <c r="BF19" i="17"/>
  <c r="BF20" i="17"/>
  <c r="BF21" i="17"/>
  <c r="BF22" i="17"/>
  <c r="BF40" i="17"/>
  <c r="BG23" i="17"/>
  <c r="BG24" i="17"/>
  <c r="BG25" i="17"/>
  <c r="BG26" i="17"/>
  <c r="BG27" i="17"/>
  <c r="BG28" i="17"/>
  <c r="BG29" i="17"/>
  <c r="BG30" i="17"/>
  <c r="BG31" i="17"/>
  <c r="BG32" i="17"/>
  <c r="BG33" i="17"/>
  <c r="BG34" i="17"/>
  <c r="BG35" i="17"/>
  <c r="BG36" i="17"/>
  <c r="BG37" i="17"/>
  <c r="BG38" i="17"/>
  <c r="BG39" i="17"/>
  <c r="BG41" i="17"/>
  <c r="BG42" i="17"/>
  <c r="BG43" i="17"/>
  <c r="AY32" i="17"/>
  <c r="AY41" i="17"/>
  <c r="AZ22" i="17"/>
  <c r="AZ40" i="17"/>
  <c r="BA39" i="17"/>
  <c r="BA46" i="17" s="1"/>
  <c r="BB20" i="17"/>
  <c r="BB36" i="17"/>
  <c r="BB43" i="17"/>
  <c r="BC14" i="17"/>
  <c r="BC46" i="17" s="1"/>
  <c r="W7" i="17"/>
  <c r="T7" i="17" s="1"/>
  <c r="W8" i="17"/>
  <c r="T8" i="17" s="1"/>
  <c r="W9" i="17"/>
  <c r="T9" i="17" s="1"/>
  <c r="W10" i="17"/>
  <c r="T10" i="17" s="1"/>
  <c r="W11" i="17"/>
  <c r="T11" i="17" s="1"/>
  <c r="W12" i="17"/>
  <c r="T12" i="17" s="1"/>
  <c r="W13" i="17"/>
  <c r="T13" i="17" s="1"/>
  <c r="W15" i="17"/>
  <c r="T15" i="17" s="1"/>
  <c r="W14" i="17"/>
  <c r="U14" i="17" s="1"/>
  <c r="W16" i="17"/>
  <c r="U16" i="17" s="1"/>
  <c r="W17" i="17"/>
  <c r="U17" i="17" s="1"/>
  <c r="W18" i="17"/>
  <c r="U18" i="17" s="1"/>
  <c r="W19" i="17"/>
  <c r="U19" i="17" s="1"/>
  <c r="W20" i="17"/>
  <c r="U20" i="17" s="1"/>
  <c r="W21" i="17"/>
  <c r="U21" i="17" s="1"/>
  <c r="W22" i="17"/>
  <c r="U22" i="17" s="1"/>
  <c r="W40" i="17"/>
  <c r="U40" i="17" s="1"/>
  <c r="W23" i="17"/>
  <c r="V23" i="17" s="1"/>
  <c r="W24" i="17"/>
  <c r="V24" i="17" s="1"/>
  <c r="W25" i="17"/>
  <c r="V25" i="17" s="1"/>
  <c r="W26" i="17"/>
  <c r="V26" i="17" s="1"/>
  <c r="W27" i="17"/>
  <c r="V27" i="17" s="1"/>
  <c r="W28" i="17"/>
  <c r="V28" i="17" s="1"/>
  <c r="W29" i="17"/>
  <c r="V29" i="17" s="1"/>
  <c r="W30" i="17"/>
  <c r="V30" i="17" s="1"/>
  <c r="W31" i="17"/>
  <c r="V31" i="17" s="1"/>
  <c r="W32" i="17"/>
  <c r="V32" i="17" s="1"/>
  <c r="W33" i="17"/>
  <c r="V33" i="17" s="1"/>
  <c r="W34" i="17"/>
  <c r="V34" i="17" s="1"/>
  <c r="W35" i="17"/>
  <c r="V35" i="17" s="1"/>
  <c r="W36" i="17"/>
  <c r="V36" i="17" s="1"/>
  <c r="W37" i="17"/>
  <c r="V37" i="17" s="1"/>
  <c r="W38" i="17"/>
  <c r="V38" i="17" s="1"/>
  <c r="W39" i="17"/>
  <c r="V39" i="17" s="1"/>
  <c r="W41" i="17"/>
  <c r="V41" i="17" s="1"/>
  <c r="W42" i="17"/>
  <c r="V42" i="17" s="1"/>
  <c r="W43" i="17"/>
  <c r="V43" i="17" s="1"/>
  <c r="BD7" i="17"/>
  <c r="BD8" i="17"/>
  <c r="BD9" i="17"/>
  <c r="BD10" i="17"/>
  <c r="BD11" i="17"/>
  <c r="BD12" i="17"/>
  <c r="BD13" i="17"/>
  <c r="BD14" i="17"/>
  <c r="BD15" i="17"/>
  <c r="BD16" i="17"/>
  <c r="BD17" i="17"/>
  <c r="BD18" i="17"/>
  <c r="BD19" i="17"/>
  <c r="BD20" i="17"/>
  <c r="BD21" i="17"/>
  <c r="BD22" i="17"/>
  <c r="BD23" i="17"/>
  <c r="BD24" i="17"/>
  <c r="BD25" i="17"/>
  <c r="BD26" i="17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43" i="17"/>
  <c r="AX26" i="17"/>
  <c r="AX27" i="17"/>
  <c r="AW36" i="17"/>
  <c r="AW43" i="17"/>
  <c r="AV32" i="17"/>
  <c r="AV41" i="17"/>
  <c r="AR7" i="17"/>
  <c r="AR8" i="17"/>
  <c r="AR10" i="17"/>
  <c r="AR11" i="17"/>
  <c r="AR14" i="17"/>
  <c r="AR15" i="17"/>
  <c r="AR16" i="17"/>
  <c r="AR18" i="17"/>
  <c r="AR19" i="17"/>
  <c r="AR21" i="17"/>
  <c r="AR22" i="17"/>
  <c r="AR23" i="17"/>
  <c r="AR24" i="17"/>
  <c r="AR25" i="17"/>
  <c r="AR28" i="17"/>
  <c r="AR29" i="17"/>
  <c r="AR30" i="17"/>
  <c r="AR31" i="17"/>
  <c r="AR39" i="17"/>
  <c r="AR40" i="17"/>
  <c r="AR42" i="17"/>
  <c r="H43" i="17"/>
  <c r="M43" i="17" s="1"/>
  <c r="N43" i="17" s="1"/>
  <c r="AP43" i="17"/>
  <c r="H42" i="17"/>
  <c r="M42" i="17" s="1"/>
  <c r="N42" i="17" s="1"/>
  <c r="H41" i="17"/>
  <c r="M41" i="17" s="1"/>
  <c r="N41" i="17" s="1"/>
  <c r="AP41" i="17"/>
  <c r="H40" i="17"/>
  <c r="M40" i="17" s="1"/>
  <c r="N40" i="17" s="1"/>
  <c r="H39" i="17"/>
  <c r="M39" i="17" s="1"/>
  <c r="N39" i="17" s="1"/>
  <c r="AP39" i="17"/>
  <c r="H38" i="17"/>
  <c r="M38" i="17" s="1"/>
  <c r="N38" i="17" s="1"/>
  <c r="H37" i="17"/>
  <c r="M37" i="17" s="1"/>
  <c r="N37" i="17" s="1"/>
  <c r="AP37" i="17"/>
  <c r="H36" i="17"/>
  <c r="M36" i="17" s="1"/>
  <c r="AP36" i="17" s="1"/>
  <c r="H35" i="17"/>
  <c r="M35" i="17" s="1"/>
  <c r="N35" i="17" s="1"/>
  <c r="AP35" i="17"/>
  <c r="H34" i="17"/>
  <c r="M34" i="17" s="1"/>
  <c r="AP34" i="17"/>
  <c r="N34" i="17"/>
  <c r="H33" i="17"/>
  <c r="M33" i="17" s="1"/>
  <c r="AP33" i="17" s="1"/>
  <c r="N33" i="17"/>
  <c r="H32" i="17"/>
  <c r="M32" i="17" s="1"/>
  <c r="AP32" i="17" s="1"/>
  <c r="H31" i="17"/>
  <c r="M31" i="17" s="1"/>
  <c r="N31" i="17" s="1"/>
  <c r="AP31" i="17"/>
  <c r="H30" i="17"/>
  <c r="M30" i="17" s="1"/>
  <c r="AP30" i="17"/>
  <c r="N30" i="17"/>
  <c r="H29" i="17"/>
  <c r="M29" i="17" s="1"/>
  <c r="AP29" i="17" s="1"/>
  <c r="N29" i="17"/>
  <c r="H28" i="17"/>
  <c r="M28" i="17" s="1"/>
  <c r="AP28" i="17" s="1"/>
  <c r="H27" i="17"/>
  <c r="M27" i="17" s="1"/>
  <c r="N27" i="17" s="1"/>
  <c r="AP27" i="17"/>
  <c r="H26" i="17"/>
  <c r="M26" i="17" s="1"/>
  <c r="AP26" i="17"/>
  <c r="N26" i="17"/>
  <c r="H25" i="17"/>
  <c r="M25" i="17" s="1"/>
  <c r="AP25" i="17" s="1"/>
  <c r="N25" i="17"/>
  <c r="H24" i="17"/>
  <c r="M24" i="17" s="1"/>
  <c r="AP24" i="17" s="1"/>
  <c r="H23" i="17"/>
  <c r="M23" i="17" s="1"/>
  <c r="N23" i="17" s="1"/>
  <c r="AP23" i="17"/>
  <c r="H22" i="17"/>
  <c r="M22" i="17" s="1"/>
  <c r="AP22" i="17"/>
  <c r="N22" i="17"/>
  <c r="H21" i="17"/>
  <c r="M21" i="17" s="1"/>
  <c r="AP21" i="17" s="1"/>
  <c r="N21" i="17"/>
  <c r="H20" i="17"/>
  <c r="M20" i="17" s="1"/>
  <c r="AP20" i="17" s="1"/>
  <c r="H19" i="17"/>
  <c r="M19" i="17" s="1"/>
  <c r="N19" i="17" s="1"/>
  <c r="AP19" i="17"/>
  <c r="H18" i="17"/>
  <c r="M18" i="17" s="1"/>
  <c r="AP18" i="17"/>
  <c r="N18" i="17"/>
  <c r="H17" i="17"/>
  <c r="M17" i="17" s="1"/>
  <c r="AP17" i="17" s="1"/>
  <c r="N17" i="17"/>
  <c r="H16" i="17"/>
  <c r="M16" i="17" s="1"/>
  <c r="AP16" i="17" s="1"/>
  <c r="H15" i="17"/>
  <c r="M15" i="17" s="1"/>
  <c r="N15" i="17" s="1"/>
  <c r="AP15" i="17"/>
  <c r="H14" i="17"/>
  <c r="M14" i="17" s="1"/>
  <c r="AP14" i="17"/>
  <c r="N14" i="17"/>
  <c r="H13" i="17"/>
  <c r="M13" i="17" s="1"/>
  <c r="AP13" i="17" s="1"/>
  <c r="N13" i="17"/>
  <c r="H12" i="17"/>
  <c r="M12" i="17" s="1"/>
  <c r="AP12" i="17" s="1"/>
  <c r="H11" i="17"/>
  <c r="M11" i="17" s="1"/>
  <c r="N11" i="17" s="1"/>
  <c r="AP11" i="17"/>
  <c r="H10" i="17"/>
  <c r="M10" i="17" s="1"/>
  <c r="AP10" i="17"/>
  <c r="N10" i="17"/>
  <c r="H9" i="17"/>
  <c r="M9" i="17" s="1"/>
  <c r="AP9" i="17" s="1"/>
  <c r="N9" i="17"/>
  <c r="H8" i="17"/>
  <c r="M8" i="17" s="1"/>
  <c r="AP8" i="17" s="1"/>
  <c r="H7" i="17"/>
  <c r="M7" i="17" s="1"/>
  <c r="N7" i="17" s="1"/>
  <c r="AP7" i="17"/>
  <c r="AX47" i="20" l="1"/>
  <c r="AT50" i="18"/>
  <c r="BB50" i="18"/>
  <c r="BB47" i="20" s="1"/>
  <c r="AY50" i="18"/>
  <c r="AO48" i="18" s="1"/>
  <c r="BF50" i="18"/>
  <c r="AX46" i="17"/>
  <c r="BJ46" i="17"/>
  <c r="BJ50" i="17" s="1"/>
  <c r="BM46" i="17"/>
  <c r="BM50" i="17" s="1"/>
  <c r="BL46" i="17"/>
  <c r="BL50" i="17" s="1"/>
  <c r="BJ47" i="20"/>
  <c r="BJ51" i="20" s="1"/>
  <c r="BL47" i="20"/>
  <c r="BL51" i="20" s="1"/>
  <c r="AS50" i="18"/>
  <c r="AS47" i="20" s="1"/>
  <c r="AS51" i="20" s="1"/>
  <c r="AV50" i="18"/>
  <c r="AU50" i="18"/>
  <c r="AV46" i="17"/>
  <c r="AV50" i="17" s="1"/>
  <c r="AZ46" i="17"/>
  <c r="AZ50" i="17" s="1"/>
  <c r="BF46" i="17"/>
  <c r="BF50" i="17" s="1"/>
  <c r="BM47" i="20"/>
  <c r="BM51" i="20" s="1"/>
  <c r="AZ47" i="20"/>
  <c r="AZ51" i="20" s="1"/>
  <c r="AY46" i="17"/>
  <c r="AU46" i="17"/>
  <c r="AU47" i="20"/>
  <c r="AU51" i="20" s="1"/>
  <c r="BD50" i="18"/>
  <c r="BD46" i="17" s="1"/>
  <c r="BD50" i="17" s="1"/>
  <c r="U50" i="18"/>
  <c r="U46" i="17" s="1"/>
  <c r="BG50" i="18"/>
  <c r="BG46" i="17" s="1"/>
  <c r="BG50" i="17" s="1"/>
  <c r="AT46" i="17"/>
  <c r="AT50" i="17" s="1"/>
  <c r="AT47" i="20"/>
  <c r="AW50" i="18"/>
  <c r="AR50" i="18"/>
  <c r="AR46" i="17" s="1"/>
  <c r="AR50" i="17" s="1"/>
  <c r="BE50" i="18"/>
  <c r="BE47" i="20" s="1"/>
  <c r="AV47" i="20"/>
  <c r="AV51" i="20" s="1"/>
  <c r="BF47" i="20"/>
  <c r="BF51" i="20" s="1"/>
  <c r="T50" i="18"/>
  <c r="T46" i="17" s="1"/>
  <c r="BA48" i="22"/>
  <c r="AX48" i="22"/>
  <c r="AO46" i="22" s="1"/>
  <c r="AT48" i="22"/>
  <c r="U47" i="20"/>
  <c r="BD47" i="20"/>
  <c r="BD51" i="20" s="1"/>
  <c r="AU50" i="17"/>
  <c r="AX51" i="20"/>
  <c r="N8" i="17"/>
  <c r="N12" i="17"/>
  <c r="N16" i="17"/>
  <c r="N20" i="17"/>
  <c r="N24" i="17"/>
  <c r="N28" i="17"/>
  <c r="N32" i="17"/>
  <c r="N36" i="17"/>
  <c r="N15" i="18"/>
  <c r="AP15" i="18"/>
  <c r="N19" i="18"/>
  <c r="AP19" i="18"/>
  <c r="N23" i="18"/>
  <c r="AP23" i="18"/>
  <c r="N27" i="18"/>
  <c r="AP27" i="18"/>
  <c r="N31" i="18"/>
  <c r="AP31" i="18"/>
  <c r="N35" i="18"/>
  <c r="AP35" i="18"/>
  <c r="N39" i="18"/>
  <c r="AP39" i="18"/>
  <c r="N43" i="18"/>
  <c r="AP43" i="18"/>
  <c r="N47" i="18"/>
  <c r="AP47" i="18"/>
  <c r="BC51" i="20"/>
  <c r="BC50" i="17"/>
  <c r="AP38" i="17"/>
  <c r="AP40" i="17"/>
  <c r="AP42" i="17"/>
  <c r="BI50" i="17"/>
  <c r="AP8" i="18"/>
  <c r="N8" i="18"/>
  <c r="AP10" i="18"/>
  <c r="N10" i="18"/>
  <c r="N16" i="18"/>
  <c r="AP16" i="18"/>
  <c r="N20" i="18"/>
  <c r="AP20" i="18"/>
  <c r="N24" i="18"/>
  <c r="AP24" i="18"/>
  <c r="N28" i="18"/>
  <c r="AP28" i="18"/>
  <c r="N32" i="18"/>
  <c r="AP32" i="18"/>
  <c r="N36" i="18"/>
  <c r="AP36" i="18"/>
  <c r="N40" i="18"/>
  <c r="AP40" i="18"/>
  <c r="N44" i="18"/>
  <c r="AP44" i="18"/>
  <c r="AT51" i="20"/>
  <c r="AX50" i="17"/>
  <c r="BK46" i="17"/>
  <c r="BK50" i="17" s="1"/>
  <c r="N17" i="18"/>
  <c r="AP17" i="18"/>
  <c r="N21" i="18"/>
  <c r="AP21" i="18"/>
  <c r="N25" i="18"/>
  <c r="AP25" i="18"/>
  <c r="N29" i="18"/>
  <c r="AP29" i="18"/>
  <c r="N33" i="18"/>
  <c r="AP33" i="18"/>
  <c r="N37" i="18"/>
  <c r="AP37" i="18"/>
  <c r="N41" i="18"/>
  <c r="AP41" i="18"/>
  <c r="N45" i="18"/>
  <c r="AP45" i="18"/>
  <c r="V50" i="18"/>
  <c r="BA51" i="20"/>
  <c r="BA50" i="17"/>
  <c r="BN46" i="17"/>
  <c r="BN50" i="17" s="1"/>
  <c r="AP7" i="18"/>
  <c r="N7" i="18"/>
  <c r="AP9" i="18"/>
  <c r="N9" i="18"/>
  <c r="AP11" i="18"/>
  <c r="N11" i="18"/>
  <c r="N14" i="18"/>
  <c r="AP14" i="18"/>
  <c r="N18" i="18"/>
  <c r="AP18" i="18"/>
  <c r="N22" i="18"/>
  <c r="AP22" i="18"/>
  <c r="N26" i="18"/>
  <c r="AP26" i="18"/>
  <c r="N30" i="18"/>
  <c r="AP30" i="18"/>
  <c r="N34" i="18"/>
  <c r="AP34" i="18"/>
  <c r="N38" i="18"/>
  <c r="AP38" i="18"/>
  <c r="N42" i="18"/>
  <c r="AP42" i="18"/>
  <c r="N46" i="18"/>
  <c r="AP46" i="18"/>
  <c r="N28" i="20"/>
  <c r="AP28" i="20"/>
  <c r="N36" i="20"/>
  <c r="AP36" i="20"/>
  <c r="N44" i="20"/>
  <c r="AP44" i="20"/>
  <c r="N26" i="20"/>
  <c r="AP26" i="20"/>
  <c r="N34" i="20"/>
  <c r="AP34" i="20"/>
  <c r="N42" i="20"/>
  <c r="AP42" i="20"/>
  <c r="N12" i="18"/>
  <c r="N24" i="20"/>
  <c r="AP24" i="20"/>
  <c r="N32" i="20"/>
  <c r="AP32" i="20"/>
  <c r="N40" i="20"/>
  <c r="AP40" i="20"/>
  <c r="N30" i="20"/>
  <c r="AP30" i="20"/>
  <c r="N38" i="20"/>
  <c r="AP38" i="20"/>
  <c r="AP27" i="20"/>
  <c r="AP31" i="20"/>
  <c r="AP35" i="20"/>
  <c r="AP39" i="20"/>
  <c r="AP43" i="20"/>
  <c r="N7" i="20"/>
  <c r="N8" i="20"/>
  <c r="N9" i="20"/>
  <c r="N10" i="20"/>
  <c r="N11" i="20"/>
  <c r="N15" i="20"/>
  <c r="N19" i="20"/>
  <c r="BN47" i="20"/>
  <c r="BN51" i="20" s="1"/>
  <c r="AP25" i="20"/>
  <c r="AP29" i="20"/>
  <c r="AP33" i="20"/>
  <c r="AP37" i="20"/>
  <c r="AP41" i="20"/>
  <c r="BK47" i="20"/>
  <c r="BK51" i="20" s="1"/>
  <c r="N32" i="22"/>
  <c r="AP32" i="22"/>
  <c r="AV48" i="22"/>
  <c r="AS48" i="22"/>
  <c r="AU48" i="22"/>
  <c r="BD48" i="22"/>
  <c r="AP7" i="22"/>
  <c r="N7" i="22"/>
  <c r="BE48" i="22"/>
  <c r="BF48" i="22"/>
  <c r="N33" i="22"/>
  <c r="BC48" i="22"/>
  <c r="BB48" i="22"/>
  <c r="AR48" i="22"/>
  <c r="AP12" i="22"/>
  <c r="N12" i="22"/>
  <c r="AP20" i="22"/>
  <c r="N20" i="22"/>
  <c r="AP35" i="22"/>
  <c r="N35" i="22"/>
  <c r="AP43" i="22"/>
  <c r="N43" i="22"/>
  <c r="AP13" i="22"/>
  <c r="N13" i="22"/>
  <c r="AP21" i="22"/>
  <c r="N21" i="22"/>
  <c r="AP36" i="22"/>
  <c r="N36" i="22"/>
  <c r="AP44" i="22"/>
  <c r="N44" i="22"/>
  <c r="AP22" i="22"/>
  <c r="N22" i="22"/>
  <c r="AP45" i="22"/>
  <c r="N45" i="22"/>
  <c r="AP15" i="22"/>
  <c r="N15" i="22"/>
  <c r="AP23" i="22"/>
  <c r="N23" i="22"/>
  <c r="AP28" i="22"/>
  <c r="N28" i="22"/>
  <c r="AP38" i="22"/>
  <c r="N38" i="22"/>
  <c r="U48" i="22"/>
  <c r="T48" i="22"/>
  <c r="AP14" i="22"/>
  <c r="N14" i="22"/>
  <c r="AP16" i="22"/>
  <c r="N16" i="22"/>
  <c r="AP24" i="22"/>
  <c r="N24" i="22"/>
  <c r="AP29" i="22"/>
  <c r="N29" i="22"/>
  <c r="AP39" i="22"/>
  <c r="N39" i="22"/>
  <c r="AP8" i="22"/>
  <c r="N8" i="22"/>
  <c r="AP17" i="22"/>
  <c r="N17" i="22"/>
  <c r="AP25" i="22"/>
  <c r="N25" i="22"/>
  <c r="AP30" i="22"/>
  <c r="N30" i="22"/>
  <c r="AP40" i="22"/>
  <c r="N40" i="22"/>
  <c r="AP18" i="22"/>
  <c r="N18" i="22"/>
  <c r="AP26" i="22"/>
  <c r="N26" i="22"/>
  <c r="AP31" i="22"/>
  <c r="N31" i="22"/>
  <c r="AP41" i="22"/>
  <c r="N41" i="22"/>
  <c r="AP37" i="22"/>
  <c r="N37" i="22"/>
  <c r="AP11" i="22"/>
  <c r="N11" i="22"/>
  <c r="AP19" i="22"/>
  <c r="N19" i="22"/>
  <c r="AP34" i="22"/>
  <c r="N34" i="22"/>
  <c r="AP42" i="22"/>
  <c r="N42" i="22"/>
  <c r="V48" i="22"/>
  <c r="AS46" i="17" l="1"/>
  <c r="AS50" i="17" s="1"/>
  <c r="AY47" i="20"/>
  <c r="BB46" i="17"/>
  <c r="BB50" i="17" s="1"/>
  <c r="AR47" i="20"/>
  <c r="AR51" i="20" s="1"/>
  <c r="BE46" i="17"/>
  <c r="BE50" i="17" s="1"/>
  <c r="AY51" i="18"/>
  <c r="BE51" i="18"/>
  <c r="BI47" i="17"/>
  <c r="BI51" i="17" s="1"/>
  <c r="AW47" i="20"/>
  <c r="AW51" i="20" s="1"/>
  <c r="AW46" i="17"/>
  <c r="AW50" i="17" s="1"/>
  <c r="AY47" i="17"/>
  <c r="T51" i="18"/>
  <c r="V46" i="17"/>
  <c r="V50" i="17" s="1"/>
  <c r="BG47" i="20"/>
  <c r="BG51" i="20" s="1"/>
  <c r="V47" i="20"/>
  <c r="V51" i="20" s="1"/>
  <c r="T47" i="20"/>
  <c r="AX49" i="22"/>
  <c r="T49" i="22"/>
  <c r="BD49" i="22"/>
  <c r="BI48" i="20"/>
  <c r="BI52" i="20" s="1"/>
  <c r="AY50" i="17"/>
  <c r="BB51" i="20"/>
  <c r="BE51" i="20"/>
  <c r="U51" i="20"/>
  <c r="U50" i="17"/>
  <c r="AY51" i="20"/>
  <c r="BE47" i="17" l="1"/>
  <c r="BE51" i="17" s="1"/>
  <c r="BE48" i="20"/>
  <c r="BE52" i="20" s="1"/>
  <c r="AY51" i="17"/>
  <c r="T50" i="17"/>
  <c r="T47" i="17"/>
  <c r="T51" i="17" s="1"/>
  <c r="T51" i="20"/>
  <c r="T48" i="20"/>
  <c r="T52" i="20" s="1"/>
  <c r="AY48" i="20"/>
  <c r="AY52" i="20" s="1"/>
</calcChain>
</file>

<file path=xl/sharedStrings.xml><?xml version="1.0" encoding="utf-8"?>
<sst xmlns="http://schemas.openxmlformats.org/spreadsheetml/2006/main" count="1878" uniqueCount="262">
  <si>
    <t>建築学実験</t>
    <rPh sb="0" eb="3">
      <t>ケンチクガク</t>
    </rPh>
    <rPh sb="3" eb="5">
      <t>ジッケン</t>
    </rPh>
    <phoneticPr fontId="2"/>
  </si>
  <si>
    <t>　</t>
  </si>
  <si>
    <t>(h)</t>
  </si>
  <si>
    <t>実験</t>
    <rPh sb="0" eb="2">
      <t>ジッケン</t>
    </rPh>
    <phoneticPr fontId="4"/>
  </si>
  <si>
    <t>構造設計演習</t>
    <rPh sb="0" eb="2">
      <t>コウゾウ</t>
    </rPh>
    <rPh sb="2" eb="4">
      <t>セッケイ</t>
    </rPh>
    <rPh sb="4" eb="6">
      <t>エンシュウ</t>
    </rPh>
    <phoneticPr fontId="4"/>
  </si>
  <si>
    <t>講義</t>
    <rPh sb="0" eb="2">
      <t>コウギ</t>
    </rPh>
    <phoneticPr fontId="2"/>
  </si>
  <si>
    <t>演習</t>
    <rPh sb="0" eb="2">
      <t>エンシュウ</t>
    </rPh>
    <phoneticPr fontId="2"/>
  </si>
  <si>
    <t>△b④</t>
  </si>
  <si>
    <t>△b</t>
  </si>
  <si>
    <t>△④</t>
  </si>
  <si>
    <t>△①</t>
  </si>
  <si>
    <t>建築学研究</t>
    <rPh sb="0" eb="3">
      <t>ケンチクガク</t>
    </rPh>
    <rPh sb="3" eb="5">
      <t>ケンキュウ</t>
    </rPh>
    <phoneticPr fontId="2"/>
  </si>
  <si>
    <t>それぞれ
１科目以上</t>
    <phoneticPr fontId="6"/>
  </si>
  <si>
    <t>修得科目</t>
    <rPh sb="0" eb="2">
      <t>シュウトク</t>
    </rPh>
    <phoneticPr fontId="6"/>
  </si>
  <si>
    <t>D1</t>
    <phoneticPr fontId="4"/>
  </si>
  <si>
    <t>専攻科２年（４年）</t>
    <rPh sb="0" eb="3">
      <t>センコウカ</t>
    </rPh>
    <rPh sb="4" eb="5">
      <t>ネン</t>
    </rPh>
    <rPh sb="7" eb="8">
      <t>ネン</t>
    </rPh>
    <phoneticPr fontId="4"/>
  </si>
  <si>
    <t>建築設計演習</t>
    <rPh sb="0" eb="2">
      <t>ケンチク</t>
    </rPh>
    <rPh sb="2" eb="4">
      <t>セッケイ</t>
    </rPh>
    <rPh sb="4" eb="6">
      <t>エンシュウ</t>
    </rPh>
    <phoneticPr fontId="2"/>
  </si>
  <si>
    <t>建築デザイン</t>
    <rPh sb="0" eb="2">
      <t>ケンチク</t>
    </rPh>
    <phoneticPr fontId="2"/>
  </si>
  <si>
    <t>構造力学</t>
    <rPh sb="0" eb="2">
      <t>コウゾウ</t>
    </rPh>
    <rPh sb="2" eb="4">
      <t>リキガク</t>
    </rPh>
    <phoneticPr fontId="2"/>
  </si>
  <si>
    <t>建築生産学</t>
    <rPh sb="0" eb="2">
      <t>ケンチク</t>
    </rPh>
    <rPh sb="2" eb="4">
      <t>セイサン</t>
    </rPh>
    <rPh sb="4" eb="5">
      <t>ガク</t>
    </rPh>
    <phoneticPr fontId="2"/>
  </si>
  <si>
    <t>西洋建築デザイン史</t>
    <rPh sb="0" eb="2">
      <t>セイヨウ</t>
    </rPh>
    <rPh sb="2" eb="4">
      <t>ケンチク</t>
    </rPh>
    <rPh sb="8" eb="9">
      <t>シ</t>
    </rPh>
    <phoneticPr fontId="4"/>
  </si>
  <si>
    <t>本科一般科目</t>
    <rPh sb="0" eb="2">
      <t>ホンカ</t>
    </rPh>
    <rPh sb="2" eb="4">
      <t>イッパン</t>
    </rPh>
    <phoneticPr fontId="4"/>
  </si>
  <si>
    <t>国語</t>
    <rPh sb="0" eb="2">
      <t>コクゴ</t>
    </rPh>
    <phoneticPr fontId="4"/>
  </si>
  <si>
    <t>専攻科での区分</t>
    <rPh sb="0" eb="2">
      <t>センコウ</t>
    </rPh>
    <rPh sb="2" eb="3">
      <t>ホンカ</t>
    </rPh>
    <rPh sb="5" eb="7">
      <t>クブン</t>
    </rPh>
    <phoneticPr fontId="2"/>
  </si>
  <si>
    <t>入力部分</t>
    <rPh sb="0" eb="2">
      <t>ニュウリョク</t>
    </rPh>
    <rPh sb="2" eb="4">
      <t>ブブン</t>
    </rPh>
    <phoneticPr fontId="6"/>
  </si>
  <si>
    <t>豊かな創造性</t>
    <rPh sb="0" eb="1">
      <t>ユタ</t>
    </rPh>
    <rPh sb="3" eb="6">
      <t>ソウゾウセイ</t>
    </rPh>
    <phoneticPr fontId="6"/>
  </si>
  <si>
    <t>RC構造学</t>
    <rPh sb="2" eb="4">
      <t>コウゾウ</t>
    </rPh>
    <rPh sb="4" eb="5">
      <t>ガク</t>
    </rPh>
    <phoneticPr fontId="2"/>
  </si>
  <si>
    <t>建築環境工学（5年）</t>
    <rPh sb="0" eb="2">
      <t>ケンチク</t>
    </rPh>
    <rPh sb="2" eb="4">
      <t>カンキョウ</t>
    </rPh>
    <rPh sb="4" eb="6">
      <t>コウガク</t>
    </rPh>
    <rPh sb="8" eb="9">
      <t>ネン</t>
    </rPh>
    <phoneticPr fontId="2"/>
  </si>
  <si>
    <t>4単位以上</t>
    <rPh sb="1" eb="5">
      <t>タンイイジョウ</t>
    </rPh>
    <phoneticPr fontId="4"/>
  </si>
  <si>
    <t>氏　名</t>
    <rPh sb="0" eb="3">
      <t>シメイ</t>
    </rPh>
    <phoneticPr fontId="6"/>
  </si>
  <si>
    <t>応用物理</t>
    <rPh sb="0" eb="2">
      <t>オウヨウ</t>
    </rPh>
    <rPh sb="2" eb="4">
      <t>ブツリ</t>
    </rPh>
    <phoneticPr fontId="2"/>
  </si>
  <si>
    <t>△B</t>
  </si>
  <si>
    <t>△C</t>
  </si>
  <si>
    <t>△A</t>
  </si>
  <si>
    <t>○⑤</t>
  </si>
  <si>
    <t>建築情報処理</t>
    <rPh sb="0" eb="2">
      <t>ケンチク</t>
    </rPh>
    <rPh sb="2" eb="4">
      <t>ジョウホウ</t>
    </rPh>
    <rPh sb="4" eb="6">
      <t>ショリ</t>
    </rPh>
    <phoneticPr fontId="4"/>
  </si>
  <si>
    <t>建築実務実習</t>
    <rPh sb="0" eb="2">
      <t>ケンチク</t>
    </rPh>
    <rPh sb="2" eb="4">
      <t>ジツム</t>
    </rPh>
    <rPh sb="4" eb="6">
      <t>ジッシュウ</t>
    </rPh>
    <phoneticPr fontId="4"/>
  </si>
  <si>
    <t>Ⅴ・専門工学科目</t>
    <rPh sb="2" eb="4">
      <t>センモン</t>
    </rPh>
    <rPh sb="4" eb="8">
      <t>コウガクカモク</t>
    </rPh>
    <phoneticPr fontId="4"/>
  </si>
  <si>
    <t>必修</t>
    <rPh sb="0" eb="2">
      <t>ヒッシュウ</t>
    </rPh>
    <phoneticPr fontId="6"/>
  </si>
  <si>
    <t>優れた知性</t>
    <rPh sb="0" eb="1">
      <t>スグ</t>
    </rPh>
    <rPh sb="3" eb="5">
      <t>チセイ</t>
    </rPh>
    <phoneticPr fontId="6"/>
  </si>
  <si>
    <t>高度な社会性</t>
    <rPh sb="0" eb="2">
      <t>コウド</t>
    </rPh>
    <rPh sb="3" eb="6">
      <t>シャカイセイ</t>
    </rPh>
    <phoneticPr fontId="6"/>
  </si>
  <si>
    <t>耐震構造学</t>
    <rPh sb="0" eb="2">
      <t>タイシン</t>
    </rPh>
    <rPh sb="2" eb="4">
      <t>コウゾウ</t>
    </rPh>
    <rPh sb="4" eb="5">
      <t>ガク</t>
    </rPh>
    <phoneticPr fontId="2"/>
  </si>
  <si>
    <t>D2</t>
    <phoneticPr fontId="4"/>
  </si>
  <si>
    <t>D3</t>
    <phoneticPr fontId="4"/>
  </si>
  <si>
    <t>A</t>
    <phoneticPr fontId="6"/>
  </si>
  <si>
    <t>B</t>
    <phoneticPr fontId="6"/>
  </si>
  <si>
    <t>C</t>
    <phoneticPr fontId="6"/>
  </si>
  <si>
    <t>c</t>
    <phoneticPr fontId="6"/>
  </si>
  <si>
    <t>ｺﾝｸﾘｰﾄ構造特論</t>
    <rPh sb="6" eb="8">
      <t>コウゾウ</t>
    </rPh>
    <rPh sb="8" eb="9">
      <t>トク</t>
    </rPh>
    <rPh sb="9" eb="10">
      <t>ロン</t>
    </rPh>
    <phoneticPr fontId="4"/>
  </si>
  <si>
    <t>授業時間　（名目）</t>
    <rPh sb="0" eb="2">
      <t>ジュギョウ</t>
    </rPh>
    <rPh sb="2" eb="4">
      <t>ジカン</t>
    </rPh>
    <rPh sb="6" eb="8">
      <t>メイモク</t>
    </rPh>
    <phoneticPr fontId="2"/>
  </si>
  <si>
    <t>授業時間（実時間）</t>
    <rPh sb="0" eb="2">
      <t>ジュギョウ</t>
    </rPh>
    <rPh sb="2" eb="4">
      <t>ジカン</t>
    </rPh>
    <phoneticPr fontId="6"/>
  </si>
  <si>
    <t>授業時間
（実時間）</t>
    <rPh sb="0" eb="4">
      <t>ジュギョウジカン</t>
    </rPh>
    <rPh sb="6" eb="9">
      <t>ジツジカン</t>
    </rPh>
    <phoneticPr fontId="6"/>
  </si>
  <si>
    <t>授業時間
（実時間）</t>
    <rPh sb="0" eb="4">
      <t>ジュギョウジカン</t>
    </rPh>
    <rPh sb="6" eb="7">
      <t>ジツシカン</t>
    </rPh>
    <rPh sb="7" eb="9">
      <t>ジカン</t>
    </rPh>
    <phoneticPr fontId="6"/>
  </si>
  <si>
    <t xml:space="preserve">授業時間（名目）
（変更の場合入力） </t>
    <rPh sb="5" eb="7">
      <t>メイモク</t>
    </rPh>
    <rPh sb="10" eb="12">
      <t>ヘンコウ</t>
    </rPh>
    <rPh sb="13" eb="15">
      <t>バアイ</t>
    </rPh>
    <rPh sb="15" eb="17">
      <t>ニュウリョク</t>
    </rPh>
    <phoneticPr fontId="6"/>
  </si>
  <si>
    <t>Ⅶ
修得チェック表</t>
    <phoneticPr fontId="6"/>
  </si>
  <si>
    <t>Ⅶア・人文社会等科目</t>
    <phoneticPr fontId="6"/>
  </si>
  <si>
    <t>修得科目の授業時間
（実時間）</t>
    <rPh sb="0" eb="2">
      <t>シュウトク</t>
    </rPh>
    <rPh sb="2" eb="4">
      <t>カモク</t>
    </rPh>
    <rPh sb="5" eb="9">
      <t>ジュギョウジカン</t>
    </rPh>
    <phoneticPr fontId="6"/>
  </si>
  <si>
    <t>1600時間以上</t>
    <rPh sb="4" eb="6">
      <t>ジカン</t>
    </rPh>
    <rPh sb="6" eb="8">
      <t>イジョウ</t>
    </rPh>
    <phoneticPr fontId="6"/>
  </si>
  <si>
    <t>１科目以上</t>
    <rPh sb="1" eb="3">
      <t>カモク</t>
    </rPh>
    <rPh sb="3" eb="5">
      <t>イジョウ</t>
    </rPh>
    <phoneticPr fontId="6"/>
  </si>
  <si>
    <t>専攻科の
修了要件</t>
    <rPh sb="0" eb="3">
      <t>センコウカ</t>
    </rPh>
    <rPh sb="5" eb="9">
      <t>シュウリョウヨウケン</t>
    </rPh>
    <phoneticPr fontId="6"/>
  </si>
  <si>
    <t>単位数</t>
    <rPh sb="0" eb="3">
      <t>タンイスウ</t>
    </rPh>
    <phoneticPr fontId="2"/>
  </si>
  <si>
    <t>豊かな人間性
確かな実行力</t>
    <rPh sb="0" eb="1">
      <t>ユタ</t>
    </rPh>
    <rPh sb="3" eb="6">
      <t>ニンゲンセイ</t>
    </rPh>
    <rPh sb="7" eb="8">
      <t>タシ</t>
    </rPh>
    <rPh sb="10" eb="13">
      <t>ジッコウリョク</t>
    </rPh>
    <phoneticPr fontId="6"/>
  </si>
  <si>
    <t>出席時間</t>
    <rPh sb="0" eb="4">
      <t>シュッセキジカン</t>
    </rPh>
    <phoneticPr fontId="6"/>
  </si>
  <si>
    <t>成績</t>
    <phoneticPr fontId="6"/>
  </si>
  <si>
    <t>必修科目</t>
    <phoneticPr fontId="6"/>
  </si>
  <si>
    <t>選択必修科目</t>
    <phoneticPr fontId="6"/>
  </si>
  <si>
    <t>６・修得単位数</t>
    <phoneticPr fontId="6"/>
  </si>
  <si>
    <t>A1</t>
    <phoneticPr fontId="4"/>
  </si>
  <si>
    <t>A2</t>
    <phoneticPr fontId="4"/>
  </si>
  <si>
    <t>B1</t>
    <phoneticPr fontId="4"/>
  </si>
  <si>
    <t>B2</t>
    <phoneticPr fontId="4"/>
  </si>
  <si>
    <t>合否判定</t>
    <rPh sb="0" eb="2">
      <t>ゴウヒ</t>
    </rPh>
    <rPh sb="2" eb="4">
      <t>ハンテイ</t>
    </rPh>
    <phoneticPr fontId="2"/>
  </si>
  <si>
    <t>建築設計演習</t>
    <rPh sb="0" eb="2">
      <t>ケンチク</t>
    </rPh>
    <rPh sb="2" eb="4">
      <t>セッケイ</t>
    </rPh>
    <rPh sb="4" eb="6">
      <t>エンシュウ</t>
    </rPh>
    <phoneticPr fontId="4"/>
  </si>
  <si>
    <t>総合英語</t>
  </si>
  <si>
    <t>必修</t>
  </si>
  <si>
    <t>講義</t>
  </si>
  <si>
    <t>歴史学概論</t>
    <rPh sb="0" eb="2">
      <t>レキシ</t>
    </rPh>
    <rPh sb="2" eb="3">
      <t>ガク</t>
    </rPh>
    <rPh sb="3" eb="5">
      <t>ガイロン</t>
    </rPh>
    <phoneticPr fontId="4"/>
  </si>
  <si>
    <t>本科専門科目</t>
    <rPh sb="0" eb="1">
      <t>ホン</t>
    </rPh>
    <rPh sb="1" eb="2">
      <t>カ</t>
    </rPh>
    <rPh sb="2" eb="4">
      <t>センモン</t>
    </rPh>
    <rPh sb="4" eb="6">
      <t>カモク</t>
    </rPh>
    <phoneticPr fontId="2"/>
  </si>
  <si>
    <t>前期</t>
    <rPh sb="0" eb="2">
      <t>ゼンキ</t>
    </rPh>
    <phoneticPr fontId="4"/>
  </si>
  <si>
    <t>建築CAD設計演習</t>
    <rPh sb="0" eb="2">
      <t>ケンチク</t>
    </rPh>
    <rPh sb="5" eb="7">
      <t>セッケイ</t>
    </rPh>
    <rPh sb="7" eb="9">
      <t>エンシュウ</t>
    </rPh>
    <phoneticPr fontId="4"/>
  </si>
  <si>
    <t>※ 教育目標達成度評価科目【△A,△B,△C,△a,△b,△c】から、それぞれ1科目以上を修得
※ 基礎工学の科目【△①〜△⑤】から、それぞれ１科目以上、全体で６科目以上を修得
※ 上記選択必修科目はプログラム1年〜4年を対象とする。</t>
    <rPh sb="91" eb="93">
      <t>ジョウキ</t>
    </rPh>
    <rPh sb="93" eb="97">
      <t>センタクヒッシュウ</t>
    </rPh>
    <rPh sb="97" eb="99">
      <t>カモク</t>
    </rPh>
    <rPh sb="106" eb="107">
      <t>ネン</t>
    </rPh>
    <rPh sb="109" eb="110">
      <t>ネン</t>
    </rPh>
    <rPh sb="111" eb="113">
      <t>タイショウ</t>
    </rPh>
    <phoneticPr fontId="6"/>
  </si>
  <si>
    <t>６科目以上</t>
    <rPh sb="1" eb="3">
      <t>カモク</t>
    </rPh>
    <rPh sb="3" eb="5">
      <t>イジョウ</t>
    </rPh>
    <phoneticPr fontId="6"/>
  </si>
  <si>
    <t>選択</t>
  </si>
  <si>
    <t>倫理学</t>
  </si>
  <si>
    <t>中国古典学</t>
  </si>
  <si>
    <t>文章表現法</t>
  </si>
  <si>
    <t>共通科目</t>
  </si>
  <si>
    <t>線形数学</t>
  </si>
  <si>
    <t>統計学特論</t>
  </si>
  <si>
    <t>都市計画学</t>
    <rPh sb="0" eb="2">
      <t>トシ</t>
    </rPh>
    <rPh sb="2" eb="5">
      <t>ケイカクガク</t>
    </rPh>
    <phoneticPr fontId="2"/>
  </si>
  <si>
    <t>専攻科での選択・必修の別</t>
    <rPh sb="0" eb="2">
      <t>センコウ</t>
    </rPh>
    <rPh sb="2" eb="3">
      <t>ホンカ</t>
    </rPh>
    <rPh sb="11" eb="12">
      <t>ベツ</t>
    </rPh>
    <phoneticPr fontId="6"/>
  </si>
  <si>
    <t>授業科目</t>
    <rPh sb="0" eb="2">
      <t>ジュギョウ</t>
    </rPh>
    <rPh sb="2" eb="4">
      <t>カモク</t>
    </rPh>
    <phoneticPr fontId="2"/>
  </si>
  <si>
    <t>専門科目</t>
    <rPh sb="0" eb="4">
      <t>センモンカモク</t>
    </rPh>
    <phoneticPr fontId="4"/>
  </si>
  <si>
    <t>後期</t>
    <rPh sb="0" eb="2">
      <t>コウキ</t>
    </rPh>
    <phoneticPr fontId="4"/>
  </si>
  <si>
    <t>必修</t>
    <phoneticPr fontId="4"/>
  </si>
  <si>
    <t>知的財産権</t>
    <rPh sb="2" eb="4">
      <t>ザイサン</t>
    </rPh>
    <phoneticPr fontId="4"/>
  </si>
  <si>
    <t>建築学特論</t>
    <rPh sb="0" eb="3">
      <t>ケンチクガク</t>
    </rPh>
    <rPh sb="3" eb="5">
      <t>トクロン</t>
    </rPh>
    <phoneticPr fontId="4"/>
  </si>
  <si>
    <t>必修・選択必修のまとめ</t>
  </si>
  <si>
    <t>国際文化論Ⅰ</t>
    <rPh sb="0" eb="2">
      <t>コクサイ</t>
    </rPh>
    <rPh sb="2" eb="5">
      <t>ブンカロン</t>
    </rPh>
    <phoneticPr fontId="4"/>
  </si>
  <si>
    <t>900
時間
以上</t>
    <rPh sb="4" eb="6">
      <t>ジカン</t>
    </rPh>
    <rPh sb="7" eb="9">
      <t>イジョウ</t>
    </rPh>
    <phoneticPr fontId="6"/>
  </si>
  <si>
    <t>Ⅶイ・数学・自然
　　・情報等科目</t>
    <phoneticPr fontId="6"/>
  </si>
  <si>
    <t>Ⅶウ・専門分野科目</t>
    <phoneticPr fontId="6"/>
  </si>
  <si>
    <t>※ 教育目標達成度評価科目【△A,△B,△C, △a,△b,△c】から、それぞれ1科目以上を修得
※ 基礎工学の科目【△①〜△⑤】から、それぞれ１科目以上、全体で６科目以上を修得
※ 上記選択必修科目はプログラム1年〜4年を対象とする。</t>
    <rPh sb="92" eb="94">
      <t>ジョウキ</t>
    </rPh>
    <rPh sb="94" eb="98">
      <t>センタクヒッシュウ</t>
    </rPh>
    <rPh sb="98" eb="100">
      <t>カモク</t>
    </rPh>
    <rPh sb="107" eb="108">
      <t>ネン</t>
    </rPh>
    <rPh sb="110" eb="111">
      <t>ネン</t>
    </rPh>
    <rPh sb="112" eb="114">
      <t>タイショウ</t>
    </rPh>
    <phoneticPr fontId="6"/>
  </si>
  <si>
    <t>４Ⅱ・選択必修科目</t>
    <phoneticPr fontId="6"/>
  </si>
  <si>
    <t>一般科目</t>
    <rPh sb="0" eb="2">
      <t>イッパン</t>
    </rPh>
    <phoneticPr fontId="4"/>
  </si>
  <si>
    <t>Ⅲ・教育目標達成度
　　評価科目</t>
    <phoneticPr fontId="4"/>
  </si>
  <si>
    <t>Ⅳ・基礎工学の科目</t>
    <rPh sb="2" eb="6">
      <t>キソコウガク</t>
    </rPh>
    <rPh sb="7" eb="9">
      <t>カモク</t>
    </rPh>
    <phoneticPr fontId="4"/>
  </si>
  <si>
    <t>建築材料施工特論</t>
    <rPh sb="0" eb="2">
      <t>ケンチク</t>
    </rPh>
    <rPh sb="2" eb="4">
      <t>ザイリョウ</t>
    </rPh>
    <rPh sb="4" eb="6">
      <t>セコウ</t>
    </rPh>
    <rPh sb="6" eb="7">
      <t>トク</t>
    </rPh>
    <rPh sb="7" eb="8">
      <t>ロン</t>
    </rPh>
    <phoneticPr fontId="4"/>
  </si>
  <si>
    <t>○③</t>
  </si>
  <si>
    <t>英語（5年）</t>
    <rPh sb="0" eb="2">
      <t>エイゴ</t>
    </rPh>
    <rPh sb="4" eb="5">
      <t>ネン</t>
    </rPh>
    <phoneticPr fontId="4"/>
  </si>
  <si>
    <t>ドイツ語</t>
    <rPh sb="3" eb="4">
      <t>ゴ</t>
    </rPh>
    <phoneticPr fontId="2"/>
  </si>
  <si>
    <t>創造デザイン演習</t>
    <rPh sb="0" eb="2">
      <t>ソウゾウ</t>
    </rPh>
    <rPh sb="6" eb="8">
      <t>エンシュウ</t>
    </rPh>
    <phoneticPr fontId="4"/>
  </si>
  <si>
    <t>一般化学</t>
  </si>
  <si>
    <t>一般力学</t>
  </si>
  <si>
    <t>専攻科目</t>
    <rPh sb="0" eb="4">
      <t>センコウカモク</t>
    </rPh>
    <phoneticPr fontId="6"/>
  </si>
  <si>
    <t>英語（4年）</t>
    <rPh sb="0" eb="2">
      <t>エイゴ</t>
    </rPh>
    <rPh sb="4" eb="5">
      <t>ネン</t>
    </rPh>
    <phoneticPr fontId="4"/>
  </si>
  <si>
    <t>本科４年（1年）</t>
    <rPh sb="0" eb="1">
      <t>ホン</t>
    </rPh>
    <rPh sb="1" eb="2">
      <t>センコウカ</t>
    </rPh>
    <rPh sb="3" eb="4">
      <t>ネン</t>
    </rPh>
    <phoneticPr fontId="4"/>
  </si>
  <si>
    <t>必修科目・選択必修科目 修得状況</t>
    <rPh sb="0" eb="2">
      <t>ヒッシュウ</t>
    </rPh>
    <rPh sb="2" eb="4">
      <t>カモク</t>
    </rPh>
    <rPh sb="5" eb="9">
      <t>センタクヒッシュウウ</t>
    </rPh>
    <rPh sb="9" eb="11">
      <t>カモク</t>
    </rPh>
    <rPh sb="12" eb="16">
      <t>シュウトクジョウキョウ</t>
    </rPh>
    <phoneticPr fontId="6"/>
  </si>
  <si>
    <t>Ⅲ・Ⅳ・Ⅴ
修得チェック表</t>
    <rPh sb="6" eb="8">
      <t>シュウトク</t>
    </rPh>
    <rPh sb="12" eb="13">
      <t>ヒョウ</t>
    </rPh>
    <phoneticPr fontId="6"/>
  </si>
  <si>
    <t>応用数学</t>
    <rPh sb="0" eb="4">
      <t>オウヨウスウガク</t>
    </rPh>
    <phoneticPr fontId="2"/>
  </si>
  <si>
    <r>
      <t>「生産デザイン工学」
プログラム修了要件</t>
    </r>
    <r>
      <rPr>
        <sz val="10"/>
        <rFont val="Century"/>
        <family val="1"/>
      </rPr>
      <t/>
    </r>
    <rPh sb="1" eb="3">
      <t>セイサン</t>
    </rPh>
    <rPh sb="7" eb="9">
      <t>コウガク</t>
    </rPh>
    <rPh sb="16" eb="18">
      <t>シュウリョウ</t>
    </rPh>
    <rPh sb="18" eb="20">
      <t>ヨウケン</t>
    </rPh>
    <phoneticPr fontId="4"/>
  </si>
  <si>
    <t>建築法規</t>
    <rPh sb="0" eb="2">
      <t>ケンチク</t>
    </rPh>
    <rPh sb="2" eb="4">
      <t>ホウキ</t>
    </rPh>
    <phoneticPr fontId="2"/>
  </si>
  <si>
    <t>○</t>
  </si>
  <si>
    <t xml:space="preserve"> </t>
    <phoneticPr fontId="2"/>
  </si>
  <si>
    <t>　</t>
    <phoneticPr fontId="2"/>
  </si>
  <si>
    <t>②</t>
    <phoneticPr fontId="6"/>
  </si>
  <si>
    <t>③</t>
    <phoneticPr fontId="6"/>
  </si>
  <si>
    <t>⑤</t>
    <phoneticPr fontId="6"/>
  </si>
  <si>
    <t>250
時間
以上</t>
    <rPh sb="4" eb="6">
      <t>ジカン</t>
    </rPh>
    <rPh sb="7" eb="9">
      <t>イジョウ</t>
    </rPh>
    <phoneticPr fontId="6"/>
  </si>
  <si>
    <t>選択英語</t>
    <rPh sb="0" eb="4">
      <t>センタクエイゴ</t>
    </rPh>
    <phoneticPr fontId="4"/>
  </si>
  <si>
    <t>法学</t>
    <rPh sb="0" eb="2">
      <t>ホウガク</t>
    </rPh>
    <phoneticPr fontId="4"/>
  </si>
  <si>
    <t>N0.</t>
    <phoneticPr fontId="6"/>
  </si>
  <si>
    <t>分類　</t>
    <phoneticPr fontId="4"/>
  </si>
  <si>
    <t>学年別配当
（単位数）</t>
    <rPh sb="0" eb="5">
      <t>ガクネンベツハイトウ</t>
    </rPh>
    <rPh sb="7" eb="10">
      <t>タンイスウ</t>
    </rPh>
    <phoneticPr fontId="4"/>
  </si>
  <si>
    <t>Ⅶア・人文社会等科目</t>
    <phoneticPr fontId="6"/>
  </si>
  <si>
    <t>哲学</t>
    <rPh sb="0" eb="2">
      <t>テツガク</t>
    </rPh>
    <phoneticPr fontId="4"/>
  </si>
  <si>
    <t>建築計画</t>
    <rPh sb="0" eb="2">
      <t>ケンチク</t>
    </rPh>
    <rPh sb="2" eb="4">
      <t>ケイカク</t>
    </rPh>
    <phoneticPr fontId="2"/>
  </si>
  <si>
    <t>本科での区分</t>
    <rPh sb="0" eb="2">
      <t>ホンカ</t>
    </rPh>
    <rPh sb="4" eb="6">
      <t>クブン</t>
    </rPh>
    <phoneticPr fontId="2"/>
  </si>
  <si>
    <t>本科での選択・必修の別</t>
    <rPh sb="0" eb="2">
      <t>ホンカ</t>
    </rPh>
    <rPh sb="10" eb="11">
      <t>ベツ</t>
    </rPh>
    <phoneticPr fontId="6"/>
  </si>
  <si>
    <t>専攻科目</t>
    <rPh sb="0" eb="4">
      <t>センコウカモク</t>
    </rPh>
    <phoneticPr fontId="4"/>
  </si>
  <si>
    <t>本科５年（２年）</t>
    <rPh sb="0" eb="2">
      <t>ホンカ</t>
    </rPh>
    <rPh sb="3" eb="4">
      <t>ネン</t>
    </rPh>
    <rPh sb="6" eb="7">
      <t>ネン</t>
    </rPh>
    <phoneticPr fontId="4"/>
  </si>
  <si>
    <t>専攻科１年（３年）</t>
    <rPh sb="0" eb="3">
      <t>センコウカ</t>
    </rPh>
    <rPh sb="4" eb="5">
      <t>ネン</t>
    </rPh>
    <phoneticPr fontId="4"/>
  </si>
  <si>
    <t>卒業研究</t>
    <rPh sb="0" eb="2">
      <t>ソツギョウ</t>
    </rPh>
    <rPh sb="2" eb="4">
      <t>ケンキュウ</t>
    </rPh>
    <phoneticPr fontId="2"/>
  </si>
  <si>
    <t>鋼構造学</t>
    <rPh sb="0" eb="1">
      <t>コウ</t>
    </rPh>
    <rPh sb="1" eb="3">
      <t>コウゾウ</t>
    </rPh>
    <rPh sb="3" eb="4">
      <t>ガク</t>
    </rPh>
    <phoneticPr fontId="2"/>
  </si>
  <si>
    <t>△②</t>
  </si>
  <si>
    <t>建築設備</t>
    <rPh sb="0" eb="2">
      <t>ケンチク</t>
    </rPh>
    <rPh sb="2" eb="4">
      <t>セツビ</t>
    </rPh>
    <phoneticPr fontId="2"/>
  </si>
  <si>
    <t>建築英語</t>
    <rPh sb="0" eb="2">
      <t>ケンチク</t>
    </rPh>
    <rPh sb="2" eb="4">
      <t>エイゴ</t>
    </rPh>
    <phoneticPr fontId="4"/>
  </si>
  <si>
    <t>微分方程式</t>
    <rPh sb="0" eb="2">
      <t>ビブン</t>
    </rPh>
    <rPh sb="2" eb="5">
      <t>ホウテイシキ</t>
    </rPh>
    <phoneticPr fontId="2"/>
  </si>
  <si>
    <t>居住熱環境学</t>
    <rPh sb="0" eb="2">
      <t>キョジュウ</t>
    </rPh>
    <rPh sb="2" eb="3">
      <t>ネツ</t>
    </rPh>
    <rPh sb="3" eb="5">
      <t>カンキョウ</t>
    </rPh>
    <rPh sb="5" eb="6">
      <t>ガク</t>
    </rPh>
    <phoneticPr fontId="4"/>
  </si>
  <si>
    <t>実習</t>
    <rPh sb="0" eb="2">
      <t>ジッシュウ</t>
    </rPh>
    <phoneticPr fontId="4"/>
  </si>
  <si>
    <t>○:必修、△:選択必修</t>
    <phoneticPr fontId="6"/>
  </si>
  <si>
    <t>産業財産権法</t>
    <rPh sb="0" eb="2">
      <t>サンギョウ</t>
    </rPh>
    <rPh sb="2" eb="4">
      <t>ザイサン</t>
    </rPh>
    <rPh sb="4" eb="5">
      <t>ショユウケン</t>
    </rPh>
    <rPh sb="5" eb="6">
      <t>ホウ</t>
    </rPh>
    <phoneticPr fontId="4"/>
  </si>
  <si>
    <t>歴史学</t>
    <rPh sb="0" eb="3">
      <t>レキシガク</t>
    </rPh>
    <phoneticPr fontId="4"/>
  </si>
  <si>
    <t>△a</t>
  </si>
  <si>
    <t>講義</t>
    <rPh sb="0" eb="2">
      <t>コウギ</t>
    </rPh>
    <phoneticPr fontId="4"/>
  </si>
  <si>
    <t>社会学</t>
    <rPh sb="0" eb="3">
      <t>シャカイガク</t>
    </rPh>
    <phoneticPr fontId="4"/>
  </si>
  <si>
    <t>建築環境工学（4年）</t>
    <rPh sb="0" eb="2">
      <t>ケンチク</t>
    </rPh>
    <rPh sb="2" eb="4">
      <t>カンキョウ</t>
    </rPh>
    <rPh sb="4" eb="6">
      <t>コウガク</t>
    </rPh>
    <rPh sb="8" eb="9">
      <t>ネン</t>
    </rPh>
    <phoneticPr fontId="2"/>
  </si>
  <si>
    <t>必修科目・悲愁選択科目
修得チェック表</t>
    <rPh sb="0" eb="2">
      <t>ヒッシュウ</t>
    </rPh>
    <rPh sb="2" eb="4">
      <t>カモク</t>
    </rPh>
    <rPh sb="5" eb="9">
      <t>ヒシュウセンタク</t>
    </rPh>
    <rPh sb="9" eb="11">
      <t>カモク</t>
    </rPh>
    <rPh sb="12" eb="14">
      <t>シュウトク</t>
    </rPh>
    <rPh sb="18" eb="19">
      <t>ヒョウ</t>
    </rPh>
    <phoneticPr fontId="6"/>
  </si>
  <si>
    <t>地震工学</t>
    <rPh sb="0" eb="2">
      <t>ジシン</t>
    </rPh>
    <rPh sb="2" eb="4">
      <t>コウガク</t>
    </rPh>
    <phoneticPr fontId="4"/>
  </si>
  <si>
    <t>建築実務概論</t>
    <rPh sb="0" eb="2">
      <t>ケンチク</t>
    </rPh>
    <rPh sb="2" eb="4">
      <t>ジツム</t>
    </rPh>
    <rPh sb="4" eb="6">
      <t>ガイロン</t>
    </rPh>
    <phoneticPr fontId="2"/>
  </si>
  <si>
    <t>実験</t>
    <rPh sb="0" eb="2">
      <t>ジッケン</t>
    </rPh>
    <phoneticPr fontId="2"/>
  </si>
  <si>
    <t>演習</t>
    <rPh sb="0" eb="2">
      <t>エンシュウ</t>
    </rPh>
    <phoneticPr fontId="4"/>
  </si>
  <si>
    <t>実用英語</t>
  </si>
  <si>
    <t>選択</t>
    <rPh sb="0" eb="2">
      <t>センタク</t>
    </rPh>
    <phoneticPr fontId="6"/>
  </si>
  <si>
    <t>必修科目</t>
    <rPh sb="0" eb="2">
      <t>ヒッシュウ</t>
    </rPh>
    <rPh sb="2" eb="4">
      <t>カモク</t>
    </rPh>
    <phoneticPr fontId="6"/>
  </si>
  <si>
    <t>選択科目</t>
    <rPh sb="0" eb="4">
      <t>センタクカモク</t>
    </rPh>
    <phoneticPr fontId="6"/>
  </si>
  <si>
    <t>B3</t>
    <phoneticPr fontId="4"/>
  </si>
  <si>
    <t>B4</t>
    <phoneticPr fontId="4"/>
  </si>
  <si>
    <t>C1</t>
    <phoneticPr fontId="4"/>
  </si>
  <si>
    <t>一般科目</t>
    <rPh sb="0" eb="2">
      <t>イッパン</t>
    </rPh>
    <rPh sb="2" eb="4">
      <t>カモク</t>
    </rPh>
    <phoneticPr fontId="6"/>
  </si>
  <si>
    <t>共通科目</t>
    <rPh sb="0" eb="4">
      <t>キョウツウカモク</t>
    </rPh>
    <phoneticPr fontId="6"/>
  </si>
  <si>
    <t>4単位以上</t>
    <rPh sb="1" eb="3">
      <t>タンイ</t>
    </rPh>
    <rPh sb="3" eb="5">
      <t>イジョウ</t>
    </rPh>
    <phoneticPr fontId="4"/>
  </si>
  <si>
    <t>10単位以上</t>
    <rPh sb="2" eb="6">
      <t>タンイイジョウ</t>
    </rPh>
    <phoneticPr fontId="4"/>
  </si>
  <si>
    <t>修得科目</t>
    <phoneticPr fontId="6"/>
  </si>
  <si>
    <t>国際文化論Ⅱ</t>
    <phoneticPr fontId="2"/>
  </si>
  <si>
    <t>建築材料実験特論</t>
    <rPh sb="0" eb="2">
      <t>ケンチク</t>
    </rPh>
    <rPh sb="2" eb="4">
      <t>ザイリョウ</t>
    </rPh>
    <rPh sb="4" eb="6">
      <t>ジッケン</t>
    </rPh>
    <rPh sb="6" eb="7">
      <t>トク</t>
    </rPh>
    <rPh sb="7" eb="8">
      <t>ロン</t>
    </rPh>
    <phoneticPr fontId="4"/>
  </si>
  <si>
    <t>建築計画学</t>
    <rPh sb="0" eb="2">
      <t>ケンチク</t>
    </rPh>
    <rPh sb="2" eb="5">
      <t>ケイカクガク</t>
    </rPh>
    <phoneticPr fontId="4"/>
  </si>
  <si>
    <t>単位数</t>
    <rPh sb="0" eb="2">
      <t>シュウトクタンイ</t>
    </rPh>
    <rPh sb="2" eb="3">
      <t>スウ</t>
    </rPh>
    <phoneticPr fontId="6"/>
  </si>
  <si>
    <t>修得
単位数
124
単位
以上</t>
    <rPh sb="0" eb="5">
      <t>シュウトクタンイ</t>
    </rPh>
    <rPh sb="5" eb="6">
      <t>スウ</t>
    </rPh>
    <rPh sb="11" eb="13">
      <t>タンイ</t>
    </rPh>
    <rPh sb="14" eb="16">
      <t>イジョウ</t>
    </rPh>
    <phoneticPr fontId="6"/>
  </si>
  <si>
    <r>
      <t>この表の使い方：　　「青色」の「入力部分</t>
    </r>
    <r>
      <rPr>
        <sz val="12"/>
        <color indexed="10"/>
        <rFont val="ＭＳ Ｐゴシック"/>
        <family val="3"/>
        <charset val="128"/>
      </rPr>
      <t>、</t>
    </r>
    <r>
      <rPr>
        <sz val="14"/>
        <color indexed="10"/>
        <rFont val="ＭＳ Ｐゴシック"/>
        <family val="3"/>
        <charset val="128"/>
      </rPr>
      <t>「成績」の欄に、「60-100」点を入力</t>
    </r>
    <r>
      <rPr>
        <sz val="12"/>
        <rFont val="ＭＳ Ｐゴシック"/>
        <family val="3"/>
        <charset val="128"/>
      </rPr>
      <t>すれば、修得単位数、修得科目の授業時間数が、自動的に計算されます。</t>
    </r>
    <rPh sb="2" eb="3">
      <t>ヒョウ</t>
    </rPh>
    <rPh sb="4" eb="5">
      <t>ツカ</t>
    </rPh>
    <rPh sb="6" eb="7">
      <t>カタ</t>
    </rPh>
    <rPh sb="11" eb="13">
      <t>アオイロ</t>
    </rPh>
    <rPh sb="16" eb="20">
      <t>ニュウリョクブブン</t>
    </rPh>
    <rPh sb="22" eb="24">
      <t>セイセキ</t>
    </rPh>
    <rPh sb="26" eb="27">
      <t>ラン</t>
    </rPh>
    <rPh sb="37" eb="38">
      <t>テン</t>
    </rPh>
    <rPh sb="39" eb="41">
      <t>ニュウリョク</t>
    </rPh>
    <rPh sb="45" eb="47">
      <t>シュウトク</t>
    </rPh>
    <rPh sb="47" eb="50">
      <t>タンイスウケイサン</t>
    </rPh>
    <rPh sb="51" eb="55">
      <t>シュウトクカモク</t>
    </rPh>
    <rPh sb="56" eb="61">
      <t>ジュギョウジカンスウ</t>
    </rPh>
    <rPh sb="63" eb="66">
      <t>ジドウテキ</t>
    </rPh>
    <rPh sb="67" eb="69">
      <t>ケイサン</t>
    </rPh>
    <phoneticPr fontId="6"/>
  </si>
  <si>
    <t>西洋建築史</t>
    <rPh sb="0" eb="2">
      <t>セイヨウ</t>
    </rPh>
    <rPh sb="2" eb="5">
      <t>ケンチクシ</t>
    </rPh>
    <phoneticPr fontId="2"/>
  </si>
  <si>
    <t>近代建築史</t>
    <rPh sb="0" eb="2">
      <t>キンダイ</t>
    </rPh>
    <rPh sb="2" eb="5">
      <t>ケンチクシ</t>
    </rPh>
    <phoneticPr fontId="2"/>
  </si>
  <si>
    <t>生活環境デザイン論</t>
    <rPh sb="0" eb="2">
      <t>セイカツ</t>
    </rPh>
    <rPh sb="2" eb="4">
      <t>カンキョウ</t>
    </rPh>
    <rPh sb="8" eb="9">
      <t>ロン</t>
    </rPh>
    <phoneticPr fontId="4"/>
  </si>
  <si>
    <t>鉄骨構造学特論</t>
    <rPh sb="0" eb="2">
      <t>テッコツ</t>
    </rPh>
    <rPh sb="2" eb="4">
      <t>コウゾウ</t>
    </rPh>
    <rPh sb="4" eb="5">
      <t>ガク</t>
    </rPh>
    <rPh sb="5" eb="7">
      <t>トクロン</t>
    </rPh>
    <phoneticPr fontId="23"/>
  </si>
  <si>
    <t>各科目の学習・教育到達目標との関連</t>
    <rPh sb="0" eb="3">
      <t>カクカモク</t>
    </rPh>
    <rPh sb="4" eb="6">
      <t>ガクシュウ</t>
    </rPh>
    <rPh sb="7" eb="13">
      <t>キョウイクモクヒョウ</t>
    </rPh>
    <rPh sb="15" eb="17">
      <t>カンレン</t>
    </rPh>
    <phoneticPr fontId="4"/>
  </si>
  <si>
    <t>C2</t>
    <phoneticPr fontId="4"/>
  </si>
  <si>
    <t>C3</t>
    <phoneticPr fontId="4"/>
  </si>
  <si>
    <t>C4</t>
    <phoneticPr fontId="4"/>
  </si>
  <si>
    <t>C5</t>
    <phoneticPr fontId="4"/>
  </si>
  <si>
    <t>１科目
選択</t>
    <rPh sb="1" eb="3">
      <t>カモク</t>
    </rPh>
    <rPh sb="4" eb="6">
      <t>センタク</t>
    </rPh>
    <phoneticPr fontId="4"/>
  </si>
  <si>
    <t>木質構造学特論</t>
    <rPh sb="0" eb="7">
      <t>モクシツ</t>
    </rPh>
    <phoneticPr fontId="23"/>
  </si>
  <si>
    <t>　</t>
    <phoneticPr fontId="23"/>
  </si>
  <si>
    <t>演習</t>
    <rPh sb="0" eb="2">
      <t>エンシュウ</t>
    </rPh>
    <phoneticPr fontId="23"/>
  </si>
  <si>
    <t>◎</t>
  </si>
  <si>
    <t>a</t>
    <phoneticPr fontId="23"/>
  </si>
  <si>
    <t>b</t>
    <phoneticPr fontId="23"/>
  </si>
  <si>
    <t>①</t>
    <phoneticPr fontId="23"/>
  </si>
  <si>
    <t>④</t>
    <phoneticPr fontId="23"/>
  </si>
  <si>
    <t>a</t>
    <phoneticPr fontId="2"/>
  </si>
  <si>
    <t>b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</si>
  <si>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</si>
  <si>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</si>
  <si>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</si>
  <si>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</si>
  <si>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</si>
  <si>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31
科目以上</t>
    <rPh sb="3" eb="5">
      <t>カモク</t>
    </rPh>
    <rPh sb="5" eb="7">
      <t>イジョウ</t>
    </rPh>
    <phoneticPr fontId="6"/>
  </si>
  <si>
    <t>地域計画学</t>
    <rPh sb="0" eb="2">
      <t>チイキ</t>
    </rPh>
    <rPh sb="2" eb="5">
      <t>ケイカクガク</t>
    </rPh>
    <phoneticPr fontId="2"/>
  </si>
  <si>
    <t>構造演習</t>
    <rPh sb="0" eb="2">
      <t>コウゾウ</t>
    </rPh>
    <rPh sb="2" eb="4">
      <t>エンシュウ</t>
    </rPh>
    <phoneticPr fontId="2"/>
  </si>
  <si>
    <t>木質構造</t>
    <rPh sb="0" eb="2">
      <t>モクシツ</t>
    </rPh>
    <rPh sb="2" eb="4">
      <t>コウゾウ</t>
    </rPh>
    <phoneticPr fontId="2"/>
  </si>
  <si>
    <t>防災工学</t>
    <rPh sb="0" eb="2">
      <t>ボウサイ</t>
    </rPh>
    <rPh sb="2" eb="4">
      <t>コウガク</t>
    </rPh>
    <phoneticPr fontId="2"/>
  </si>
  <si>
    <t>振動学</t>
    <rPh sb="0" eb="3">
      <t>シンドウガク</t>
    </rPh>
    <phoneticPr fontId="2"/>
  </si>
  <si>
    <t>△a①</t>
  </si>
  <si>
    <t xml:space="preserve"> </t>
  </si>
  <si>
    <t>Ⅰ群科目</t>
    <rPh sb="1" eb="2">
      <t>グン</t>
    </rPh>
    <rPh sb="2" eb="4">
      <t>カモク</t>
    </rPh>
    <phoneticPr fontId="2"/>
  </si>
  <si>
    <t>Ⅱ群科目</t>
    <rPh sb="1" eb="2">
      <t>グン</t>
    </rPh>
    <rPh sb="2" eb="4">
      <t>カモク</t>
    </rPh>
    <phoneticPr fontId="2"/>
  </si>
  <si>
    <t>必修科目</t>
    <rPh sb="2" eb="4">
      <t>カモク</t>
    </rPh>
    <phoneticPr fontId="2"/>
  </si>
  <si>
    <t>必修</t>
    <phoneticPr fontId="2"/>
  </si>
  <si>
    <t>選択</t>
    <rPh sb="0" eb="2">
      <t>センタク</t>
    </rPh>
    <phoneticPr fontId="2"/>
  </si>
  <si>
    <t>選択</t>
    <phoneticPr fontId="4"/>
  </si>
  <si>
    <t>地球環境科学</t>
  </si>
  <si>
    <t>技術者倫理</t>
  </si>
  <si>
    <t>解析学特論</t>
  </si>
  <si>
    <t>応用物理特論</t>
  </si>
  <si>
    <t>応用情報工学</t>
  </si>
  <si>
    <t>創造デザイン基礎演習</t>
    <rPh sb="0" eb="2">
      <t>ソウゾウ</t>
    </rPh>
    <rPh sb="6" eb="8">
      <t>キソ</t>
    </rPh>
    <rPh sb="8" eb="10">
      <t>エンシュウ</t>
    </rPh>
    <phoneticPr fontId="4"/>
  </si>
  <si>
    <t>専攻科特別研究I</t>
  </si>
  <si>
    <t>専攻科特別研究II</t>
  </si>
  <si>
    <t>　　</t>
  </si>
  <si>
    <t>△c</t>
  </si>
  <si>
    <t>○②</t>
  </si>
  <si>
    <t>意匠CAD演習（４年）</t>
    <rPh sb="0" eb="2">
      <t>イショウ</t>
    </rPh>
    <rPh sb="5" eb="7">
      <t>エンシュウ</t>
    </rPh>
    <phoneticPr fontId="2"/>
  </si>
  <si>
    <t>意匠CAD演習（５年）</t>
    <rPh sb="0" eb="2">
      <t>イショウ</t>
    </rPh>
    <rPh sb="5" eb="7">
      <t>エンシュウ</t>
    </rPh>
    <phoneticPr fontId="2"/>
  </si>
  <si>
    <t>←　どちらか1科目</t>
    <phoneticPr fontId="2"/>
  </si>
  <si>
    <t>←　何故「△｝</t>
  </si>
  <si>
    <t>（H24年度本科入学者以降適用）</t>
    <rPh sb="0" eb="1">
      <t>ビ</t>
    </rPh>
    <phoneticPr fontId="4"/>
  </si>
  <si>
    <t>○</t>
    <phoneticPr fontId="2"/>
  </si>
  <si>
    <t>○①</t>
    <phoneticPr fontId="2"/>
  </si>
  <si>
    <t>地域デザイン特論</t>
    <rPh sb="0" eb="2">
      <t>チイキ</t>
    </rPh>
    <rPh sb="6" eb="8">
      <t>トクロン</t>
    </rPh>
    <phoneticPr fontId="4"/>
  </si>
  <si>
    <t>　</t>
    <phoneticPr fontId="2"/>
  </si>
  <si>
    <t>（平成29～31年度の専攻科入学者に適用）</t>
    <phoneticPr fontId="2"/>
  </si>
  <si>
    <t>　</t>
    <phoneticPr fontId="2"/>
  </si>
  <si>
    <t>農学概論</t>
    <rPh sb="0" eb="2">
      <t>ノウガク</t>
    </rPh>
    <rPh sb="2" eb="4">
      <t>ガイロン</t>
    </rPh>
    <phoneticPr fontId="5"/>
  </si>
  <si>
    <t>（最終確認日：2020年3月12日）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6"/>
  </si>
  <si>
    <t>表６ (4)-②a プログラム教育課程表  建築学専攻１,２年用</t>
    <phoneticPr fontId="4"/>
  </si>
  <si>
    <t>表６ (4)-②b プログラム教育課程表  建築学専攻１,２年用</t>
    <phoneticPr fontId="4"/>
  </si>
  <si>
    <t>（最終確認日：2020年3月12日）</t>
    <rPh sb="1" eb="3">
      <t>サイシュウ</t>
    </rPh>
    <rPh sb="3" eb="6">
      <t>カクニンビ</t>
    </rPh>
    <rPh sb="11" eb="12">
      <t>ネン</t>
    </rPh>
    <rPh sb="13" eb="14">
      <t>ガツ</t>
    </rPh>
    <rPh sb="17" eb="18">
      <t>ニチ</t>
    </rPh>
    <phoneticPr fontId="6"/>
  </si>
  <si>
    <t>英語Ⅳ</t>
    <rPh sb="0" eb="2">
      <t>エイゴ</t>
    </rPh>
    <phoneticPr fontId="4"/>
  </si>
  <si>
    <t>英語Ⅴ</t>
    <rPh sb="0" eb="2">
      <t>エイゴ</t>
    </rPh>
    <phoneticPr fontId="4"/>
  </si>
  <si>
    <t>国際文化論Ⅲ</t>
    <rPh sb="0" eb="2">
      <t>コクサイ</t>
    </rPh>
    <rPh sb="2" eb="5">
      <t>ブンカロン</t>
    </rPh>
    <phoneticPr fontId="4"/>
  </si>
  <si>
    <t>表６ (4)-①b プログラム教育課程表 建築学科４,５年用</t>
    <phoneticPr fontId="4"/>
  </si>
  <si>
    <t>表６ (4)-①a プログラム教育課程表 建築学科４,５年用</t>
    <phoneticPr fontId="4"/>
  </si>
  <si>
    <t>（令和2年度以降の専攻科入学者に適用）</t>
    <rPh sb="1" eb="3">
      <t>レイワ</t>
    </rPh>
    <rPh sb="6" eb="8">
      <t>イコウ</t>
    </rPh>
    <phoneticPr fontId="2"/>
  </si>
  <si>
    <t>○</t>
    <phoneticPr fontId="6"/>
  </si>
  <si>
    <t>◎</t>
    <phoneticPr fontId="6"/>
  </si>
  <si>
    <t>　</t>
    <phoneticPr fontId="2"/>
  </si>
  <si>
    <t>○</t>
    <phoneticPr fontId="2"/>
  </si>
  <si>
    <t>（令和2年度のプログラム入学者に適用）</t>
    <rPh sb="1" eb="3">
      <t>レイワ</t>
    </rPh>
    <phoneticPr fontId="6"/>
  </si>
  <si>
    <t>（最終確認日：2020年3月24日）</t>
    <rPh sb="1" eb="3">
      <t>サイシュウ</t>
    </rPh>
    <rPh sb="3" eb="6">
      <t>カクニンビ</t>
    </rPh>
    <rPh sb="11" eb="12">
      <t>ネン</t>
    </rPh>
    <rPh sb="13" eb="14">
      <t>ガツ</t>
    </rPh>
    <rPh sb="17" eb="18">
      <t>ニチ</t>
    </rPh>
    <phoneticPr fontId="6"/>
  </si>
  <si>
    <t>（平成29～30年度のプログラム入学者に適用）</t>
    <phoneticPr fontId="6"/>
  </si>
  <si>
    <t>（平成31年度のプログラム入学者に適用）</t>
    <phoneticPr fontId="6"/>
  </si>
  <si>
    <t>国際文化論Ⅲ</t>
    <phoneticPr fontId="2"/>
  </si>
  <si>
    <t>修得科目の授業時間
の合計（実時間）</t>
    <rPh sb="11" eb="13">
      <t>ゴウケイ</t>
    </rPh>
    <rPh sb="14" eb="15">
      <t>ジツ</t>
    </rPh>
    <rPh sb="15" eb="17">
      <t>ジカン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</si>
</sst>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\ @"/>
    <numFmt numFmtId="178" formatCode="0.0"/>
    <numFmt numFmtId="179" formatCode="#,##0.0;[Red]\-#,##0.0"/>
    <numFmt numFmtId="180" formatCode="0.00_);[Red]\(0.00\)"/>
    <numFmt numFmtId="181" formatCode="0.0_ "/>
  </numFmts>
  <fonts count="30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4"/>
      <name val="ＭＳ ゴシック"/>
      <family val="3"/>
      <charset val="128"/>
    </font>
    <font>
      <sz val="10"/>
      <color theme="4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2">
    <border>
      <left/>
      <right/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indexed="8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 diagonalUp="1"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3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7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distributed" vertical="center"/>
    </xf>
    <xf numFmtId="0" fontId="7" fillId="2" borderId="0" xfId="0" applyNumberFormat="1" applyFont="1" applyFill="1" applyAlignment="1" applyProtection="1">
      <alignment horizontal="center" vertical="center"/>
    </xf>
    <xf numFmtId="0" fontId="8" fillId="2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center" vertical="center" textRotation="255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top" textRotation="255" wrapText="1"/>
    </xf>
    <xf numFmtId="0" fontId="7" fillId="0" borderId="2" xfId="2" applyFont="1" applyFill="1" applyBorder="1" applyAlignment="1" applyProtection="1">
      <alignment horizontal="center" vertical="top" textRotation="255" wrapText="1"/>
    </xf>
    <xf numFmtId="0" fontId="7" fillId="0" borderId="3" xfId="2" applyFont="1" applyFill="1" applyBorder="1" applyAlignment="1" applyProtection="1">
      <alignment horizontal="center" vertical="top" textRotation="255" wrapText="1"/>
    </xf>
    <xf numFmtId="0" fontId="7" fillId="0" borderId="0" xfId="2" applyFont="1" applyFill="1" applyBorder="1" applyAlignment="1" applyProtection="1">
      <alignment horizontal="center" vertical="center" textRotation="255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9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177" fontId="7" fillId="0" borderId="13" xfId="0" applyNumberFormat="1" applyFont="1" applyFill="1" applyBorder="1" applyAlignment="1" applyProtection="1">
      <alignment vertical="center"/>
    </xf>
    <xf numFmtId="178" fontId="7" fillId="0" borderId="17" xfId="0" applyNumberFormat="1" applyFont="1" applyFill="1" applyBorder="1" applyAlignment="1" applyProtection="1">
      <alignment horizontal="center" vertical="center"/>
    </xf>
    <xf numFmtId="178" fontId="7" fillId="3" borderId="15" xfId="0" applyNumberFormat="1" applyFont="1" applyFill="1" applyBorder="1" applyAlignment="1" applyProtection="1">
      <alignment horizontal="center" vertical="center"/>
    </xf>
    <xf numFmtId="178" fontId="7" fillId="3" borderId="18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center" vertical="center"/>
    </xf>
    <xf numFmtId="177" fontId="14" fillId="0" borderId="19" xfId="0" applyNumberFormat="1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vertical="center"/>
    </xf>
    <xf numFmtId="177" fontId="7" fillId="0" borderId="30" xfId="0" applyNumberFormat="1" applyFont="1" applyFill="1" applyBorder="1" applyAlignment="1" applyProtection="1">
      <alignment vertical="center"/>
    </xf>
    <xf numFmtId="178" fontId="7" fillId="0" borderId="31" xfId="0" applyNumberFormat="1" applyFont="1" applyFill="1" applyBorder="1" applyAlignment="1" applyProtection="1">
      <alignment horizontal="center" vertical="center"/>
    </xf>
    <xf numFmtId="178" fontId="7" fillId="3" borderId="32" xfId="0" applyNumberFormat="1" applyFont="1" applyFill="1" applyBorder="1" applyAlignment="1" applyProtection="1">
      <alignment horizontal="center" vertical="center"/>
    </xf>
    <xf numFmtId="178" fontId="7" fillId="3" borderId="33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31" xfId="2" applyFont="1" applyFill="1" applyBorder="1" applyAlignment="1" applyProtection="1">
      <alignment horizontal="center" vertical="center"/>
    </xf>
    <xf numFmtId="0" fontId="7" fillId="0" borderId="32" xfId="2" applyFont="1" applyFill="1" applyBorder="1" applyAlignment="1" applyProtection="1">
      <alignment horizontal="center" vertical="center"/>
    </xf>
    <xf numFmtId="0" fontId="7" fillId="0" borderId="33" xfId="2" applyFont="1" applyFill="1" applyBorder="1" applyAlignment="1" applyProtection="1">
      <alignment horizontal="center" vertical="center"/>
    </xf>
    <xf numFmtId="177" fontId="14" fillId="0" borderId="36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</xf>
    <xf numFmtId="178" fontId="7" fillId="0" borderId="27" xfId="0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177" fontId="7" fillId="0" borderId="26" xfId="0" applyNumberFormat="1" applyFont="1" applyFill="1" applyBorder="1" applyAlignment="1" applyProtection="1">
      <alignment vertical="center"/>
    </xf>
    <xf numFmtId="177" fontId="14" fillId="0" borderId="34" xfId="0" applyNumberFormat="1" applyFont="1" applyBorder="1" applyAlignment="1" applyProtection="1">
      <alignment vertical="center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177" fontId="7" fillId="0" borderId="43" xfId="0" applyNumberFormat="1" applyFont="1" applyFill="1" applyBorder="1" applyAlignment="1" applyProtection="1">
      <alignment vertical="center"/>
    </xf>
    <xf numFmtId="178" fontId="7" fillId="0" borderId="47" xfId="0" applyNumberFormat="1" applyFont="1" applyFill="1" applyBorder="1" applyAlignment="1" applyProtection="1">
      <alignment horizontal="center" vertical="center"/>
    </xf>
    <xf numFmtId="178" fontId="7" fillId="3" borderId="45" xfId="0" applyNumberFormat="1" applyFont="1" applyFill="1" applyBorder="1" applyAlignment="1" applyProtection="1">
      <alignment horizontal="center" vertical="center"/>
    </xf>
    <xf numFmtId="178" fontId="7" fillId="3" borderId="48" xfId="0" applyNumberFormat="1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50" xfId="2" applyFont="1" applyFill="1" applyBorder="1" applyAlignment="1" applyProtection="1">
      <alignment horizontal="center" vertical="center"/>
    </xf>
    <xf numFmtId="0" fontId="7" fillId="0" borderId="47" xfId="2" applyFont="1" applyFill="1" applyBorder="1" applyAlignment="1" applyProtection="1">
      <alignment horizontal="center" vertical="center"/>
    </xf>
    <xf numFmtId="0" fontId="7" fillId="0" borderId="45" xfId="2" applyFont="1" applyFill="1" applyBorder="1" applyAlignment="1" applyProtection="1">
      <alignment horizontal="center" vertical="center"/>
    </xf>
    <xf numFmtId="0" fontId="7" fillId="0" borderId="48" xfId="2" applyFont="1" applyFill="1" applyBorder="1" applyAlignment="1" applyProtection="1">
      <alignment horizontal="center" vertical="center"/>
    </xf>
    <xf numFmtId="177" fontId="14" fillId="0" borderId="49" xfId="0" applyNumberFormat="1" applyFont="1" applyBorder="1" applyAlignment="1" applyProtection="1">
      <alignment vertical="center"/>
    </xf>
    <xf numFmtId="0" fontId="7" fillId="3" borderId="51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  <xf numFmtId="178" fontId="7" fillId="0" borderId="44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3" borderId="21" xfId="2" applyFont="1" applyFill="1" applyBorder="1" applyAlignment="1" applyProtection="1">
      <alignment horizontal="center" vertical="center"/>
    </xf>
    <xf numFmtId="178" fontId="7" fillId="0" borderId="2" xfId="2" applyNumberFormat="1" applyFont="1" applyFill="1" applyBorder="1" applyAlignment="1" applyProtection="1">
      <alignment horizontal="center" vertical="center"/>
    </xf>
    <xf numFmtId="0" fontId="7" fillId="3" borderId="23" xfId="2" applyFont="1" applyFill="1" applyBorder="1" applyAlignment="1" applyProtection="1">
      <alignment horizontal="center" vertical="center"/>
    </xf>
    <xf numFmtId="0" fontId="7" fillId="0" borderId="19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23" xfId="2" applyFont="1" applyFill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vertical="center"/>
    </xf>
    <xf numFmtId="0" fontId="7" fillId="3" borderId="22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</xf>
    <xf numFmtId="0" fontId="7" fillId="0" borderId="53" xfId="0" applyNumberFormat="1" applyFont="1" applyFill="1" applyBorder="1" applyAlignment="1" applyProtection="1">
      <alignment horizontal="center" vertical="center" shrinkToFi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3" borderId="31" xfId="2" applyFont="1" applyFill="1" applyBorder="1" applyAlignment="1" applyProtection="1">
      <alignment horizontal="center" vertical="center"/>
    </xf>
    <xf numFmtId="178" fontId="7" fillId="0" borderId="32" xfId="2" applyNumberFormat="1" applyFont="1" applyFill="1" applyBorder="1" applyAlignment="1" applyProtection="1">
      <alignment horizontal="center" vertical="center"/>
    </xf>
    <xf numFmtId="0" fontId="7" fillId="3" borderId="33" xfId="2" applyFont="1" applyFill="1" applyBorder="1" applyAlignment="1" applyProtection="1">
      <alignment horizontal="center" vertical="center"/>
    </xf>
    <xf numFmtId="0" fontId="7" fillId="0" borderId="34" xfId="2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vertical="center"/>
    </xf>
    <xf numFmtId="0" fontId="7" fillId="3" borderId="38" xfId="2" applyFont="1" applyFill="1" applyBorder="1" applyAlignment="1" applyProtection="1">
      <alignment horizontal="center" vertical="center"/>
    </xf>
    <xf numFmtId="0" fontId="7" fillId="3" borderId="32" xfId="2" applyFont="1" applyFill="1" applyBorder="1" applyAlignment="1" applyProtection="1">
      <alignment horizontal="center" vertical="center"/>
    </xf>
    <xf numFmtId="0" fontId="7" fillId="3" borderId="27" xfId="2" applyFont="1" applyFill="1" applyBorder="1" applyAlignment="1" applyProtection="1">
      <alignment horizontal="center" vertical="center"/>
    </xf>
    <xf numFmtId="0" fontId="7" fillId="0" borderId="42" xfId="0" applyNumberFormat="1" applyFont="1" applyFill="1" applyBorder="1" applyAlignment="1" applyProtection="1">
      <alignment horizontal="center" vertical="center" shrinkToFit="1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3" borderId="47" xfId="2" applyFont="1" applyFill="1" applyBorder="1" applyAlignment="1" applyProtection="1">
      <alignment horizontal="center" vertical="center"/>
    </xf>
    <xf numFmtId="178" fontId="7" fillId="0" borderId="45" xfId="2" applyNumberFormat="1" applyFont="1" applyFill="1" applyBorder="1" applyAlignment="1" applyProtection="1">
      <alignment horizontal="center" vertical="center"/>
    </xf>
    <xf numFmtId="0" fontId="7" fillId="3" borderId="48" xfId="2" applyFont="1" applyFill="1" applyBorder="1" applyAlignment="1" applyProtection="1">
      <alignment horizontal="center" vertical="center"/>
    </xf>
    <xf numFmtId="0" fontId="7" fillId="0" borderId="49" xfId="2" applyFont="1" applyFill="1" applyBorder="1" applyAlignment="1" applyProtection="1">
      <alignment horizontal="center" vertical="center"/>
    </xf>
    <xf numFmtId="177" fontId="14" fillId="0" borderId="49" xfId="0" applyNumberFormat="1" applyFont="1" applyFill="1" applyBorder="1" applyAlignment="1" applyProtection="1">
      <alignment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3" borderId="46" xfId="2" applyFont="1" applyFill="1" applyBorder="1" applyAlignment="1" applyProtection="1">
      <alignment horizontal="center" vertical="center"/>
    </xf>
    <xf numFmtId="0" fontId="7" fillId="3" borderId="45" xfId="2" applyFont="1" applyFill="1" applyBorder="1" applyAlignment="1" applyProtection="1">
      <alignment horizontal="center" vertical="center"/>
    </xf>
    <xf numFmtId="0" fontId="7" fillId="3" borderId="44" xfId="2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8" fontId="7" fillId="0" borderId="23" xfId="0" applyNumberFormat="1" applyFont="1" applyFill="1" applyBorder="1" applyAlignment="1" applyProtection="1">
      <alignment horizontal="center" vertical="center"/>
    </xf>
    <xf numFmtId="0" fontId="7" fillId="0" borderId="56" xfId="2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178" fontId="7" fillId="0" borderId="33" xfId="0" applyNumberFormat="1" applyFont="1" applyFill="1" applyBorder="1" applyAlignment="1" applyProtection="1">
      <alignment horizontal="center" vertical="center"/>
    </xf>
    <xf numFmtId="0" fontId="7" fillId="0" borderId="57" xfId="2" applyFont="1" applyFill="1" applyBorder="1" applyAlignment="1" applyProtection="1">
      <alignment horizontal="center" vertical="center"/>
    </xf>
    <xf numFmtId="177" fontId="14" fillId="0" borderId="58" xfId="0" applyNumberFormat="1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3" borderId="59" xfId="0" applyFont="1" applyFill="1" applyBorder="1" applyAlignment="1" applyProtection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/>
    </xf>
    <xf numFmtId="0" fontId="7" fillId="3" borderId="62" xfId="0" applyFont="1" applyFill="1" applyBorder="1" applyAlignment="1" applyProtection="1">
      <alignment horizontal="center" vertical="center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 shrinkToFit="1"/>
    </xf>
    <xf numFmtId="0" fontId="7" fillId="3" borderId="65" xfId="0" applyFont="1" applyFill="1" applyBorder="1" applyAlignment="1" applyProtection="1">
      <alignment horizontal="center" vertical="center"/>
    </xf>
    <xf numFmtId="0" fontId="7" fillId="3" borderId="66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67" xfId="0" applyFont="1" applyFill="1" applyBorder="1" applyAlignment="1" applyProtection="1">
      <alignment horizontal="center" vertical="center"/>
    </xf>
    <xf numFmtId="0" fontId="7" fillId="3" borderId="68" xfId="0" applyFont="1" applyFill="1" applyBorder="1" applyAlignment="1" applyProtection="1">
      <alignment horizontal="center" vertical="center"/>
    </xf>
    <xf numFmtId="0" fontId="7" fillId="0" borderId="67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0" fontId="7" fillId="0" borderId="75" xfId="0" applyFont="1" applyFill="1" applyBorder="1" applyAlignment="1" applyProtection="1">
      <alignment horizontal="center" vertical="center"/>
    </xf>
    <xf numFmtId="0" fontId="7" fillId="3" borderId="76" xfId="0" applyFont="1" applyFill="1" applyBorder="1" applyAlignment="1" applyProtection="1">
      <alignment horizontal="center" vertical="center"/>
    </xf>
    <xf numFmtId="0" fontId="7" fillId="3" borderId="74" xfId="0" applyFont="1" applyFill="1" applyBorder="1" applyAlignment="1" applyProtection="1">
      <alignment horizontal="center" vertical="center"/>
    </xf>
    <xf numFmtId="0" fontId="7" fillId="0" borderId="77" xfId="2" applyFont="1" applyFill="1" applyBorder="1" applyAlignment="1" applyProtection="1">
      <alignment horizontal="center" vertical="center"/>
    </xf>
    <xf numFmtId="0" fontId="7" fillId="3" borderId="75" xfId="0" applyFont="1" applyFill="1" applyBorder="1" applyAlignment="1" applyProtection="1">
      <alignment horizontal="center" vertical="center"/>
    </xf>
    <xf numFmtId="0" fontId="7" fillId="3" borderId="77" xfId="0" applyFont="1" applyFill="1" applyBorder="1" applyAlignment="1" applyProtection="1">
      <alignment horizontal="center" vertical="center"/>
    </xf>
    <xf numFmtId="0" fontId="7" fillId="3" borderId="73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 textRotation="255"/>
    </xf>
    <xf numFmtId="176" fontId="1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2" applyFont="1" applyFill="1" applyBorder="1" applyAlignment="1" applyProtection="1">
      <alignment vertical="center" wrapText="1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8" fontId="7" fillId="0" borderId="79" xfId="2" applyNumberFormat="1" applyFont="1" applyFill="1" applyBorder="1" applyAlignment="1" applyProtection="1">
      <alignment horizontal="center" vertical="center"/>
    </xf>
    <xf numFmtId="178" fontId="7" fillId="0" borderId="80" xfId="2" applyNumberFormat="1" applyFont="1" applyFill="1" applyBorder="1" applyAlignment="1" applyProtection="1">
      <alignment horizontal="center" vertical="center"/>
    </xf>
    <xf numFmtId="178" fontId="7" fillId="0" borderId="81" xfId="2" applyNumberFormat="1" applyFont="1" applyFill="1" applyBorder="1" applyAlignment="1" applyProtection="1">
      <alignment horizontal="center" vertical="center"/>
    </xf>
    <xf numFmtId="0" fontId="7" fillId="0" borderId="82" xfId="2" applyFont="1" applyFill="1" applyBorder="1" applyAlignment="1" applyProtection="1">
      <alignment horizontal="center" vertical="center"/>
    </xf>
    <xf numFmtId="178" fontId="7" fillId="0" borderId="83" xfId="2" applyNumberFormat="1" applyFont="1" applyFill="1" applyBorder="1" applyAlignment="1" applyProtection="1">
      <alignment horizontal="center" vertical="center"/>
    </xf>
    <xf numFmtId="178" fontId="7" fillId="0" borderId="84" xfId="2" applyNumberFormat="1" applyFont="1" applyFill="1" applyBorder="1" applyAlignment="1" applyProtection="1">
      <alignment horizontal="center" vertical="center"/>
    </xf>
    <xf numFmtId="178" fontId="7" fillId="0" borderId="85" xfId="2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textRotation="255"/>
    </xf>
    <xf numFmtId="176" fontId="11" fillId="2" borderId="0" xfId="0" applyNumberFormat="1" applyFont="1" applyFill="1" applyBorder="1" applyAlignment="1" applyProtection="1">
      <alignment horizontal="center" vertical="center" shrinkToFit="1"/>
    </xf>
    <xf numFmtId="176" fontId="11" fillId="2" borderId="0" xfId="0" applyNumberFormat="1" applyFont="1" applyFill="1" applyBorder="1" applyAlignment="1" applyProtection="1">
      <alignment horizontal="distributed" vertical="center" shrinkToFit="1"/>
    </xf>
    <xf numFmtId="0" fontId="11" fillId="2" borderId="0" xfId="0" applyNumberFormat="1" applyFont="1" applyFill="1" applyBorder="1" applyAlignment="1" applyProtection="1">
      <alignment horizontal="center" vertical="center" shrinkToFi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7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distributed" vertical="center" shrinkToFit="1"/>
    </xf>
    <xf numFmtId="0" fontId="7" fillId="0" borderId="0" xfId="0" applyFont="1" applyFill="1" applyAlignment="1" applyProtection="1">
      <alignment horizontal="distributed" vertical="center"/>
    </xf>
    <xf numFmtId="0" fontId="7" fillId="0" borderId="86" xfId="0" applyFont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/>
    </xf>
    <xf numFmtId="0" fontId="7" fillId="0" borderId="92" xfId="0" applyFont="1" applyFill="1" applyBorder="1" applyAlignment="1" applyProtection="1">
      <alignment horizontal="center" vertical="center" wrapText="1"/>
    </xf>
    <xf numFmtId="178" fontId="7" fillId="0" borderId="91" xfId="0" applyNumberFormat="1" applyFont="1" applyBorder="1" applyAlignment="1" applyProtection="1">
      <alignment horizontal="center" vertical="center"/>
    </xf>
    <xf numFmtId="178" fontId="7" fillId="0" borderId="89" xfId="0" applyNumberFormat="1" applyFont="1" applyBorder="1" applyAlignment="1" applyProtection="1">
      <alignment horizontal="center" vertical="center"/>
    </xf>
    <xf numFmtId="178" fontId="7" fillId="0" borderId="93" xfId="0" applyNumberFormat="1" applyFont="1" applyBorder="1" applyAlignment="1" applyProtection="1">
      <alignment horizontal="center" vertical="center"/>
    </xf>
    <xf numFmtId="178" fontId="7" fillId="0" borderId="12" xfId="0" applyNumberFormat="1" applyFont="1" applyFill="1" applyBorder="1" applyAlignment="1" applyProtection="1">
      <alignment horizontal="center" vertical="center"/>
    </xf>
    <xf numFmtId="178" fontId="7" fillId="0" borderId="53" xfId="0" applyNumberFormat="1" applyFont="1" applyFill="1" applyBorder="1" applyAlignment="1" applyProtection="1">
      <alignment horizontal="center" vertical="center"/>
    </xf>
    <xf numFmtId="178" fontId="7" fillId="0" borderId="42" xfId="0" applyNumberFormat="1" applyFont="1" applyFill="1" applyBorder="1" applyAlignment="1" applyProtection="1">
      <alignment horizontal="center" vertical="center"/>
    </xf>
    <xf numFmtId="178" fontId="7" fillId="0" borderId="89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0" fontId="7" fillId="0" borderId="49" xfId="0" applyFont="1" applyFill="1" applyBorder="1" applyAlignment="1" applyProtection="1">
      <alignment horizontal="center" vertical="center" shrinkToFit="1"/>
    </xf>
    <xf numFmtId="176" fontId="7" fillId="0" borderId="19" xfId="0" applyNumberFormat="1" applyFont="1" applyFill="1" applyBorder="1" applyAlignment="1" applyProtection="1">
      <alignment horizontal="center" vertical="center" shrinkToFit="1"/>
    </xf>
    <xf numFmtId="176" fontId="7" fillId="0" borderId="34" xfId="0" applyNumberFormat="1" applyFont="1" applyFill="1" applyBorder="1" applyAlignment="1" applyProtection="1">
      <alignment horizontal="center" vertical="center" shrinkToFit="1"/>
    </xf>
    <xf numFmtId="176" fontId="7" fillId="0" borderId="49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Protection="1">
      <alignment vertical="center"/>
    </xf>
    <xf numFmtId="0" fontId="7" fillId="4" borderId="94" xfId="0" applyFont="1" applyFill="1" applyBorder="1" applyAlignment="1" applyProtection="1">
      <alignment horizontal="center" vertical="center"/>
      <protection locked="0"/>
    </xf>
    <xf numFmtId="0" fontId="7" fillId="4" borderId="95" xfId="0" applyFont="1" applyFill="1" applyBorder="1" applyAlignment="1" applyProtection="1">
      <alignment horizontal="center" vertical="center"/>
      <protection locked="0"/>
    </xf>
    <xf numFmtId="0" fontId="7" fillId="4" borderId="96" xfId="0" applyFont="1" applyFill="1" applyBorder="1" applyAlignment="1" applyProtection="1">
      <alignment horizontal="center" vertical="center"/>
      <protection locked="0"/>
    </xf>
    <xf numFmtId="0" fontId="7" fillId="4" borderId="97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98" xfId="0" applyFont="1" applyFill="1" applyBorder="1" applyAlignment="1" applyProtection="1">
      <alignment horizontal="center" vertical="center"/>
      <protection locked="0"/>
    </xf>
    <xf numFmtId="0" fontId="7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99" xfId="0" applyNumberFormat="1" applyFont="1" applyFill="1" applyBorder="1" applyAlignment="1" applyProtection="1">
      <alignment horizontal="center" vertical="center"/>
      <protection locked="0"/>
    </xf>
    <xf numFmtId="0" fontId="7" fillId="4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97" xfId="0" applyNumberFormat="1" applyFont="1" applyFill="1" applyBorder="1" applyAlignment="1" applyProtection="1">
      <alignment horizontal="center" vertical="center"/>
      <protection locked="0"/>
    </xf>
    <xf numFmtId="0" fontId="7" fillId="4" borderId="4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98" xfId="0" applyNumberFormat="1" applyFont="1" applyFill="1" applyBorder="1" applyAlignment="1" applyProtection="1">
      <alignment horizontal="center" vertical="center"/>
      <protection locked="0"/>
    </xf>
    <xf numFmtId="0" fontId="7" fillId="4" borderId="100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0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1" xfId="2" applyFont="1" applyFill="1" applyBorder="1" applyAlignment="1" applyProtection="1">
      <alignment horizontal="center" vertical="center" textRotation="255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/>
    </xf>
    <xf numFmtId="0" fontId="7" fillId="0" borderId="77" xfId="0" applyFont="1" applyFill="1" applyBorder="1" applyAlignment="1" applyProtection="1">
      <alignment horizontal="center" vertical="center"/>
    </xf>
    <xf numFmtId="0" fontId="7" fillId="0" borderId="76" xfId="2" applyFont="1" applyFill="1" applyBorder="1" applyAlignment="1" applyProtection="1">
      <alignment horizontal="center" vertical="top" textRotation="255" wrapText="1"/>
    </xf>
    <xf numFmtId="0" fontId="7" fillId="0" borderId="88" xfId="2" applyFont="1" applyFill="1" applyBorder="1" applyAlignment="1" applyProtection="1">
      <alignment horizontal="center" vertical="top" textRotation="255" wrapText="1"/>
    </xf>
    <xf numFmtId="0" fontId="7" fillId="4" borderId="94" xfId="2" applyFont="1" applyFill="1" applyBorder="1" applyAlignment="1" applyProtection="1">
      <alignment horizontal="center" vertical="center"/>
      <protection locked="0"/>
    </xf>
    <xf numFmtId="0" fontId="7" fillId="4" borderId="24" xfId="2" applyFont="1" applyFill="1" applyBorder="1" applyAlignment="1" applyProtection="1">
      <alignment horizontal="center" vertical="center"/>
      <protection locked="0"/>
    </xf>
    <xf numFmtId="0" fontId="7" fillId="4" borderId="101" xfId="2" applyFont="1" applyFill="1" applyBorder="1" applyAlignment="1" applyProtection="1">
      <alignment horizontal="center" vertical="center"/>
      <protection locked="0"/>
    </xf>
    <xf numFmtId="0" fontId="7" fillId="4" borderId="41" xfId="2" applyFont="1" applyFill="1" applyBorder="1" applyAlignment="1" applyProtection="1">
      <alignment horizontal="center" vertical="center"/>
      <protection locked="0"/>
    </xf>
    <xf numFmtId="0" fontId="7" fillId="4" borderId="11" xfId="2" applyFont="1" applyFill="1" applyBorder="1" applyAlignment="1" applyProtection="1">
      <alignment horizontal="center" vertical="center"/>
      <protection locked="0"/>
    </xf>
    <xf numFmtId="0" fontId="7" fillId="4" borderId="102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Alignment="1" applyProtection="1">
      <alignment vertical="center"/>
    </xf>
    <xf numFmtId="0" fontId="8" fillId="2" borderId="0" xfId="2" applyFont="1" applyFill="1" applyAlignment="1" applyProtection="1">
      <alignment horizontal="center" vertical="center"/>
    </xf>
    <xf numFmtId="49" fontId="8" fillId="2" borderId="0" xfId="2" applyNumberFormat="1" applyFont="1" applyFill="1" applyAlignment="1" applyProtection="1">
      <alignment horizontal="center" vertical="center"/>
    </xf>
    <xf numFmtId="0" fontId="14" fillId="0" borderId="103" xfId="2" applyFont="1" applyFill="1" applyBorder="1" applyAlignment="1" applyProtection="1">
      <alignment horizontal="center" vertical="center" textRotation="255" wrapText="1"/>
    </xf>
    <xf numFmtId="0" fontId="7" fillId="0" borderId="104" xfId="0" applyFont="1" applyBorder="1" applyAlignment="1" applyProtection="1">
      <alignment horizontal="center" vertical="top" textRotation="255" wrapText="1"/>
    </xf>
    <xf numFmtId="0" fontId="7" fillId="0" borderId="1" xfId="2" applyFont="1" applyFill="1" applyBorder="1" applyAlignment="1" applyProtection="1">
      <alignment horizontal="center" vertical="center" textRotation="255" wrapText="1"/>
    </xf>
    <xf numFmtId="0" fontId="7" fillId="0" borderId="2" xfId="2" applyFont="1" applyFill="1" applyBorder="1" applyAlignment="1" applyProtection="1">
      <alignment horizontal="center" vertical="center" textRotation="255" wrapText="1"/>
    </xf>
    <xf numFmtId="0" fontId="7" fillId="0" borderId="3" xfId="2" applyFont="1" applyFill="1" applyBorder="1" applyAlignment="1" applyProtection="1">
      <alignment horizontal="center" vertical="center" textRotation="255" wrapText="1"/>
    </xf>
    <xf numFmtId="0" fontId="7" fillId="0" borderId="23" xfId="2" applyFont="1" applyFill="1" applyBorder="1" applyAlignment="1" applyProtection="1">
      <alignment horizontal="center" vertical="center" textRotation="255" wrapText="1"/>
    </xf>
    <xf numFmtId="0" fontId="7" fillId="0" borderId="92" xfId="0" applyFont="1" applyBorder="1" applyAlignment="1" applyProtection="1">
      <alignment horizontal="center" vertical="top" textRotation="255" wrapText="1"/>
    </xf>
    <xf numFmtId="0" fontId="11" fillId="2" borderId="0" xfId="2" applyFont="1" applyFill="1" applyAlignment="1" applyProtection="1">
      <alignment vertical="center"/>
    </xf>
    <xf numFmtId="0" fontId="7" fillId="0" borderId="101" xfId="2" applyFont="1" applyFill="1" applyBorder="1" applyAlignment="1" applyProtection="1">
      <alignment horizontal="distributed" vertical="center"/>
    </xf>
    <xf numFmtId="0" fontId="7" fillId="0" borderId="106" xfId="2" applyFont="1" applyFill="1" applyBorder="1" applyAlignment="1" applyProtection="1">
      <alignment horizontal="center" vertical="center"/>
    </xf>
    <xf numFmtId="0" fontId="7" fillId="0" borderId="62" xfId="2" applyFont="1" applyFill="1" applyBorder="1" applyAlignment="1" applyProtection="1">
      <alignment horizontal="center" vertical="center"/>
    </xf>
    <xf numFmtId="178" fontId="7" fillId="0" borderId="106" xfId="2" applyNumberFormat="1" applyFont="1" applyFill="1" applyBorder="1" applyAlignment="1" applyProtection="1">
      <alignment horizontal="center" vertical="center"/>
    </xf>
    <xf numFmtId="0" fontId="7" fillId="0" borderId="58" xfId="2" applyFont="1" applyFill="1" applyBorder="1" applyAlignment="1" applyProtection="1">
      <alignment horizontal="center" vertical="center" shrinkToFit="1"/>
    </xf>
    <xf numFmtId="177" fontId="7" fillId="0" borderId="108" xfId="2" applyNumberFormat="1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horizontal="center" vertical="center"/>
    </xf>
    <xf numFmtId="49" fontId="7" fillId="3" borderId="18" xfId="0" applyNumberFormat="1" applyFont="1" applyFill="1" applyBorder="1" applyAlignment="1" applyProtection="1">
      <alignment horizontal="center" vertical="center"/>
    </xf>
    <xf numFmtId="0" fontId="7" fillId="0" borderId="109" xfId="0" applyFont="1" applyFill="1" applyBorder="1" applyAlignment="1" applyProtection="1">
      <alignment horizontal="center" vertical="center"/>
    </xf>
    <xf numFmtId="0" fontId="7" fillId="0" borderId="103" xfId="0" applyFont="1" applyFill="1" applyBorder="1" applyAlignment="1" applyProtection="1">
      <alignment horizontal="center" vertical="center"/>
    </xf>
    <xf numFmtId="177" fontId="14" fillId="0" borderId="109" xfId="2" applyNumberFormat="1" applyFont="1" applyFill="1" applyBorder="1" applyAlignment="1" applyProtection="1">
      <alignment vertical="center"/>
    </xf>
    <xf numFmtId="0" fontId="7" fillId="0" borderId="94" xfId="0" applyFont="1" applyFill="1" applyBorder="1" applyAlignment="1" applyProtection="1">
      <alignment horizontal="center" vertical="center"/>
    </xf>
    <xf numFmtId="0" fontId="7" fillId="3" borderId="82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178" fontId="7" fillId="0" borderId="110" xfId="0" applyNumberFormat="1" applyFont="1" applyFill="1" applyBorder="1" applyAlignment="1" applyProtection="1">
      <alignment horizontal="center" vertical="center"/>
    </xf>
    <xf numFmtId="0" fontId="7" fillId="3" borderId="87" xfId="0" applyFont="1" applyFill="1" applyBorder="1" applyAlignment="1" applyProtection="1">
      <alignment horizontal="center" vertical="center"/>
    </xf>
    <xf numFmtId="0" fontId="11" fillId="0" borderId="0" xfId="2" applyFont="1" applyFill="1" applyAlignment="1" applyProtection="1">
      <alignment vertical="center"/>
    </xf>
    <xf numFmtId="0" fontId="7" fillId="0" borderId="57" xfId="2" applyFont="1" applyFill="1" applyBorder="1" applyAlignment="1" applyProtection="1">
      <alignment horizontal="center" vertical="center" shrinkToFit="1"/>
    </xf>
    <xf numFmtId="0" fontId="7" fillId="0" borderId="24" xfId="2" applyFont="1" applyFill="1" applyBorder="1" applyAlignment="1" applyProtection="1">
      <alignment horizontal="distributed" vertical="center"/>
    </xf>
    <xf numFmtId="0" fontId="7" fillId="0" borderId="26" xfId="2" applyFont="1" applyFill="1" applyBorder="1" applyAlignment="1" applyProtection="1">
      <alignment horizontal="center" vertical="center"/>
    </xf>
    <xf numFmtId="178" fontId="7" fillId="0" borderId="26" xfId="2" applyNumberFormat="1" applyFont="1" applyFill="1" applyBorder="1" applyAlignment="1" applyProtection="1">
      <alignment horizontal="center" vertical="center"/>
    </xf>
    <xf numFmtId="0" fontId="7" fillId="0" borderId="34" xfId="2" applyFont="1" applyFill="1" applyBorder="1" applyAlignment="1" applyProtection="1">
      <alignment horizontal="center" vertical="center" shrinkToFit="1"/>
    </xf>
    <xf numFmtId="0" fontId="7" fillId="0" borderId="35" xfId="2" applyFont="1" applyFill="1" applyBorder="1" applyAlignment="1" applyProtection="1">
      <alignment horizontal="left" vertical="center"/>
    </xf>
    <xf numFmtId="177" fontId="7" fillId="0" borderId="26" xfId="2" applyNumberFormat="1" applyFont="1" applyFill="1" applyBorder="1" applyAlignment="1" applyProtection="1">
      <alignment vertical="center"/>
    </xf>
    <xf numFmtId="49" fontId="7" fillId="3" borderId="33" xfId="0" applyNumberFormat="1" applyFont="1" applyFill="1" applyBorder="1" applyAlignment="1" applyProtection="1">
      <alignment horizontal="center" vertical="center"/>
    </xf>
    <xf numFmtId="177" fontId="14" fillId="0" borderId="34" xfId="2" applyNumberFormat="1" applyFont="1" applyFill="1" applyBorder="1" applyAlignment="1" applyProtection="1">
      <alignment vertical="center"/>
    </xf>
    <xf numFmtId="0" fontId="7" fillId="3" borderId="57" xfId="0" applyFont="1" applyFill="1" applyBorder="1" applyAlignment="1" applyProtection="1">
      <alignment vertical="center"/>
    </xf>
    <xf numFmtId="178" fontId="7" fillId="0" borderId="37" xfId="0" applyNumberFormat="1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horizontal="center" vertical="center"/>
    </xf>
    <xf numFmtId="178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103" xfId="0" applyFont="1" applyFill="1" applyBorder="1" applyAlignment="1" applyProtection="1">
      <alignment horizontal="center" vertical="center" wrapText="1"/>
    </xf>
    <xf numFmtId="0" fontId="7" fillId="3" borderId="57" xfId="0" applyFont="1" applyFill="1" applyBorder="1" applyAlignment="1" applyProtection="1">
      <alignment horizontal="center" vertical="center"/>
    </xf>
    <xf numFmtId="178" fontId="7" fillId="0" borderId="37" xfId="0" applyNumberFormat="1" applyFont="1" applyFill="1" applyBorder="1" applyAlignment="1" applyProtection="1">
      <alignment horizontal="center" vertical="center" wrapText="1"/>
    </xf>
    <xf numFmtId="177" fontId="7" fillId="0" borderId="106" xfId="2" applyNumberFormat="1" applyFont="1" applyFill="1" applyBorder="1" applyAlignment="1" applyProtection="1">
      <alignment vertical="center"/>
    </xf>
    <xf numFmtId="0" fontId="7" fillId="0" borderId="58" xfId="0" applyFont="1" applyFill="1" applyBorder="1" applyAlignment="1" applyProtection="1">
      <alignment horizontal="center" vertical="center"/>
    </xf>
    <xf numFmtId="177" fontId="14" fillId="0" borderId="58" xfId="2" applyNumberFormat="1" applyFont="1" applyFill="1" applyBorder="1" applyAlignment="1" applyProtection="1">
      <alignment vertical="center"/>
    </xf>
    <xf numFmtId="0" fontId="7" fillId="0" borderId="111" xfId="2" applyFont="1" applyFill="1" applyBorder="1" applyAlignment="1" applyProtection="1">
      <alignment horizontal="center" vertical="center" shrinkToFit="1"/>
    </xf>
    <xf numFmtId="0" fontId="7" fillId="0" borderId="41" xfId="2" applyFont="1" applyFill="1" applyBorder="1" applyAlignment="1" applyProtection="1">
      <alignment horizontal="distributed" vertical="center"/>
    </xf>
    <xf numFmtId="0" fontId="7" fillId="0" borderId="43" xfId="2" applyFont="1" applyFill="1" applyBorder="1" applyAlignment="1" applyProtection="1">
      <alignment horizontal="center" vertical="center"/>
    </xf>
    <xf numFmtId="178" fontId="7" fillId="0" borderId="43" xfId="2" applyNumberFormat="1" applyFont="1" applyFill="1" applyBorder="1" applyAlignment="1" applyProtection="1">
      <alignment horizontal="center" vertical="center"/>
    </xf>
    <xf numFmtId="0" fontId="7" fillId="0" borderId="49" xfId="2" applyFont="1" applyFill="1" applyBorder="1" applyAlignment="1" applyProtection="1">
      <alignment horizontal="center" vertical="center" shrinkToFit="1"/>
    </xf>
    <xf numFmtId="0" fontId="7" fillId="0" borderId="50" xfId="2" applyFont="1" applyFill="1" applyBorder="1" applyAlignment="1" applyProtection="1">
      <alignment horizontal="left" vertical="center"/>
    </xf>
    <xf numFmtId="177" fontId="7" fillId="0" borderId="43" xfId="2" applyNumberFormat="1" applyFont="1" applyFill="1" applyBorder="1" applyAlignment="1" applyProtection="1">
      <alignment vertical="center"/>
    </xf>
    <xf numFmtId="49" fontId="7" fillId="3" borderId="48" xfId="0" applyNumberFormat="1" applyFont="1" applyFill="1" applyBorder="1" applyAlignment="1" applyProtection="1">
      <alignment horizontal="center" vertical="center"/>
    </xf>
    <xf numFmtId="177" fontId="14" fillId="0" borderId="49" xfId="2" applyNumberFormat="1" applyFont="1" applyFill="1" applyBorder="1" applyAlignment="1" applyProtection="1">
      <alignment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3" borderId="111" xfId="0" applyFont="1" applyFill="1" applyBorder="1" applyAlignment="1" applyProtection="1">
      <alignment horizontal="center" vertical="center"/>
    </xf>
    <xf numFmtId="178" fontId="7" fillId="0" borderId="51" xfId="0" applyNumberFormat="1" applyFont="1" applyFill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177" fontId="7" fillId="0" borderId="113" xfId="2" applyNumberFormat="1" applyFont="1" applyFill="1" applyBorder="1" applyAlignment="1" applyProtection="1">
      <alignment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49" fontId="7" fillId="3" borderId="23" xfId="0" applyNumberFormat="1" applyFont="1" applyFill="1" applyBorder="1" applyAlignment="1" applyProtection="1">
      <alignment horizontal="center" vertical="center"/>
    </xf>
    <xf numFmtId="177" fontId="14" fillId="0" borderId="114" xfId="2" applyNumberFormat="1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0" borderId="115" xfId="2" applyFont="1" applyFill="1" applyBorder="1" applyAlignment="1" applyProtection="1">
      <alignment horizontal="center" vertical="center"/>
    </xf>
    <xf numFmtId="0" fontId="7" fillId="0" borderId="56" xfId="2" applyFont="1" applyFill="1" applyBorder="1" applyAlignment="1" applyProtection="1">
      <alignment horizontal="center" vertical="center" shrinkToFit="1"/>
    </xf>
    <xf numFmtId="0" fontId="7" fillId="0" borderId="11" xfId="2" applyFont="1" applyFill="1" applyBorder="1" applyAlignment="1" applyProtection="1">
      <alignment horizontal="distributed" vertical="center"/>
    </xf>
    <xf numFmtId="0" fontId="7" fillId="0" borderId="13" xfId="2" applyFont="1" applyFill="1" applyBorder="1" applyAlignment="1" applyProtection="1">
      <alignment horizontal="center" vertical="center"/>
    </xf>
    <xf numFmtId="178" fontId="7" fillId="0" borderId="13" xfId="2" applyNumberFormat="1" applyFont="1" applyFill="1" applyBorder="1" applyAlignment="1" applyProtection="1">
      <alignment horizontal="center" vertical="center"/>
    </xf>
    <xf numFmtId="0" fontId="7" fillId="0" borderId="19" xfId="2" applyFont="1" applyFill="1" applyBorder="1" applyAlignment="1" applyProtection="1">
      <alignment horizontal="center" vertical="center" shrinkToFit="1"/>
    </xf>
    <xf numFmtId="0" fontId="7" fillId="0" borderId="116" xfId="2" applyFont="1" applyFill="1" applyBorder="1" applyAlignment="1" applyProtection="1">
      <alignment horizontal="center" vertical="center"/>
    </xf>
    <xf numFmtId="49" fontId="7" fillId="3" borderId="23" xfId="2" applyNumberFormat="1" applyFont="1" applyFill="1" applyBorder="1" applyAlignment="1" applyProtection="1">
      <alignment horizontal="center" vertical="center"/>
    </xf>
    <xf numFmtId="0" fontId="7" fillId="0" borderId="114" xfId="2" applyFont="1" applyFill="1" applyBorder="1" applyAlignment="1" applyProtection="1">
      <alignment horizontal="center" vertical="center"/>
    </xf>
    <xf numFmtId="0" fontId="7" fillId="0" borderId="103" xfId="2" applyFont="1" applyFill="1" applyBorder="1" applyAlignment="1" applyProtection="1">
      <alignment horizontal="center" vertical="center"/>
    </xf>
    <xf numFmtId="178" fontId="7" fillId="0" borderId="32" xfId="0" applyNumberFormat="1" applyFont="1" applyFill="1" applyBorder="1" applyAlignment="1" applyProtection="1">
      <alignment horizontal="center" vertical="center"/>
    </xf>
    <xf numFmtId="49" fontId="7" fillId="3" borderId="33" xfId="2" applyNumberFormat="1" applyFont="1" applyFill="1" applyBorder="1" applyAlignment="1" applyProtection="1">
      <alignment horizontal="center" vertical="center"/>
    </xf>
    <xf numFmtId="0" fontId="7" fillId="3" borderId="35" xfId="2" applyFont="1" applyFill="1" applyBorder="1" applyAlignment="1" applyProtection="1">
      <alignment horizontal="center" vertical="center"/>
    </xf>
    <xf numFmtId="177" fontId="7" fillId="0" borderId="30" xfId="2" applyNumberFormat="1" applyFont="1" applyFill="1" applyBorder="1" applyAlignment="1" applyProtection="1">
      <alignment vertical="center"/>
    </xf>
    <xf numFmtId="0" fontId="7" fillId="0" borderId="36" xfId="0" applyFont="1" applyFill="1" applyBorder="1" applyAlignment="1" applyProtection="1">
      <alignment horizontal="center" vertical="center"/>
    </xf>
    <xf numFmtId="177" fontId="14" fillId="0" borderId="36" xfId="2" applyNumberFormat="1" applyFont="1" applyFill="1" applyBorder="1" applyAlignment="1" applyProtection="1">
      <alignment vertical="center"/>
    </xf>
    <xf numFmtId="178" fontId="7" fillId="0" borderId="45" xfId="0" applyNumberFormat="1" applyFont="1" applyFill="1" applyBorder="1" applyAlignment="1" applyProtection="1">
      <alignment horizontal="center" vertical="center"/>
    </xf>
    <xf numFmtId="49" fontId="7" fillId="3" borderId="48" xfId="2" applyNumberFormat="1" applyFont="1" applyFill="1" applyBorder="1" applyAlignment="1" applyProtection="1">
      <alignment horizontal="center" vertical="center"/>
    </xf>
    <xf numFmtId="0" fontId="7" fillId="0" borderId="117" xfId="2" applyFont="1" applyFill="1" applyBorder="1" applyAlignment="1" applyProtection="1">
      <alignment horizontal="center" vertical="center"/>
    </xf>
    <xf numFmtId="179" fontId="7" fillId="0" borderId="23" xfId="1" applyNumberFormat="1" applyFont="1" applyFill="1" applyBorder="1" applyAlignment="1" applyProtection="1">
      <alignment horizontal="center" vertical="center"/>
    </xf>
    <xf numFmtId="0" fontId="7" fillId="0" borderId="118" xfId="2" applyFont="1" applyFill="1" applyBorder="1" applyAlignment="1" applyProtection="1">
      <alignment horizontal="center" vertical="center"/>
    </xf>
    <xf numFmtId="0" fontId="7" fillId="0" borderId="32" xfId="2" applyFont="1" applyFill="1" applyBorder="1" applyAlignment="1" applyProtection="1">
      <alignment vertical="center"/>
    </xf>
    <xf numFmtId="179" fontId="7" fillId="0" borderId="33" xfId="1" applyNumberFormat="1" applyFont="1" applyFill="1" applyBorder="1" applyAlignment="1" applyProtection="1">
      <alignment horizontal="center" vertical="center"/>
    </xf>
    <xf numFmtId="0" fontId="7" fillId="0" borderId="119" xfId="2" applyFont="1" applyFill="1" applyBorder="1" applyAlignment="1" applyProtection="1">
      <alignment horizontal="center" vertical="center"/>
    </xf>
    <xf numFmtId="179" fontId="7" fillId="0" borderId="48" xfId="1" applyNumberFormat="1" applyFont="1" applyFill="1" applyBorder="1" applyAlignment="1" applyProtection="1">
      <alignment horizontal="center" vertical="center"/>
    </xf>
    <xf numFmtId="178" fontId="7" fillId="3" borderId="2" xfId="0" applyNumberFormat="1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77" fontId="7" fillId="0" borderId="106" xfId="0" applyNumberFormat="1" applyFont="1" applyFill="1" applyBorder="1" applyAlignment="1" applyProtection="1">
      <alignment vertical="center"/>
    </xf>
    <xf numFmtId="0" fontId="7" fillId="0" borderId="121" xfId="2" applyFont="1" applyFill="1" applyBorder="1" applyAlignment="1" applyProtection="1">
      <alignment horizontal="center" vertical="center" shrinkToFit="1"/>
    </xf>
    <xf numFmtId="177" fontId="7" fillId="0" borderId="72" xfId="2" applyNumberFormat="1" applyFont="1" applyFill="1" applyBorder="1" applyAlignment="1" applyProtection="1">
      <alignment vertical="center"/>
    </xf>
    <xf numFmtId="178" fontId="7" fillId="3" borderId="74" xfId="0" applyNumberFormat="1" applyFont="1" applyFill="1" applyBorder="1" applyAlignment="1" applyProtection="1">
      <alignment horizontal="center" vertical="center"/>
    </xf>
    <xf numFmtId="179" fontId="7" fillId="0" borderId="77" xfId="1" applyNumberFormat="1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center" vertical="center"/>
    </xf>
    <xf numFmtId="177" fontId="14" fillId="0" borderId="78" xfId="2" applyNumberFormat="1" applyFont="1" applyFill="1" applyBorder="1" applyAlignment="1" applyProtection="1">
      <alignment vertical="center"/>
    </xf>
    <xf numFmtId="0" fontId="7" fillId="3" borderId="70" xfId="0" applyFont="1" applyFill="1" applyBorder="1" applyAlignment="1" applyProtection="1">
      <alignment horizontal="center" vertical="center"/>
    </xf>
    <xf numFmtId="0" fontId="7" fillId="3" borderId="123" xfId="0" applyFont="1" applyFill="1" applyBorder="1" applyAlignment="1" applyProtection="1">
      <alignment horizontal="center" vertical="center"/>
    </xf>
    <xf numFmtId="0" fontId="7" fillId="3" borderId="88" xfId="0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105" xfId="2" applyFont="1" applyFill="1" applyBorder="1" applyAlignment="1" applyProtection="1">
      <alignment horizontal="center" vertical="center"/>
    </xf>
    <xf numFmtId="178" fontId="17" fillId="0" borderId="124" xfId="2" applyNumberFormat="1" applyFont="1" applyFill="1" applyBorder="1" applyAlignment="1" applyProtection="1">
      <alignment horizontal="center" vertical="center"/>
    </xf>
    <xf numFmtId="178" fontId="17" fillId="0" borderId="125" xfId="2" applyNumberFormat="1" applyFont="1" applyFill="1" applyBorder="1" applyAlignment="1" applyProtection="1">
      <alignment horizontal="center" vertical="center"/>
    </xf>
    <xf numFmtId="178" fontId="17" fillId="0" borderId="126" xfId="2" applyNumberFormat="1" applyFont="1" applyFill="1" applyBorder="1" applyAlignment="1" applyProtection="1">
      <alignment horizontal="center" vertical="center"/>
    </xf>
    <xf numFmtId="0" fontId="14" fillId="0" borderId="127" xfId="2" applyFont="1" applyFill="1" applyBorder="1" applyAlignment="1" applyProtection="1">
      <alignment horizontal="center" vertical="center"/>
    </xf>
    <xf numFmtId="0" fontId="14" fillId="0" borderId="125" xfId="2" applyFont="1" applyFill="1" applyBorder="1" applyAlignment="1" applyProtection="1">
      <alignment horizontal="center" vertical="center"/>
    </xf>
    <xf numFmtId="0" fontId="14" fillId="0" borderId="126" xfId="2" applyFont="1" applyFill="1" applyBorder="1" applyAlignment="1" applyProtection="1">
      <alignment horizontal="center" vertical="center"/>
    </xf>
    <xf numFmtId="178" fontId="14" fillId="0" borderId="124" xfId="2" applyNumberFormat="1" applyFont="1" applyFill="1" applyBorder="1" applyAlignment="1" applyProtection="1">
      <alignment horizontal="center" vertical="center"/>
    </xf>
    <xf numFmtId="178" fontId="14" fillId="0" borderId="125" xfId="2" applyNumberFormat="1" applyFont="1" applyFill="1" applyBorder="1" applyAlignment="1" applyProtection="1">
      <alignment horizontal="center" vertical="center"/>
    </xf>
    <xf numFmtId="178" fontId="14" fillId="0" borderId="126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 vertical="center"/>
    </xf>
    <xf numFmtId="0" fontId="7" fillId="0" borderId="43" xfId="0" applyNumberFormat="1" applyFont="1" applyFill="1" applyBorder="1" applyAlignment="1" applyProtection="1">
      <alignment horizontal="center" vertical="center"/>
    </xf>
    <xf numFmtId="0" fontId="7" fillId="0" borderId="106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128" xfId="0" applyNumberFormat="1" applyFont="1" applyFill="1" applyBorder="1" applyAlignment="1" applyProtection="1">
      <alignment horizontal="center" vertical="center"/>
    </xf>
    <xf numFmtId="0" fontId="7" fillId="0" borderId="93" xfId="0" applyNumberFormat="1" applyFont="1" applyFill="1" applyBorder="1" applyAlignment="1" applyProtection="1">
      <alignment horizontal="center" vertical="center"/>
    </xf>
    <xf numFmtId="0" fontId="7" fillId="0" borderId="129" xfId="0" applyNumberFormat="1" applyFont="1" applyFill="1" applyBorder="1" applyAlignment="1" applyProtection="1">
      <alignment horizontal="center" vertical="center"/>
    </xf>
    <xf numFmtId="0" fontId="7" fillId="0" borderId="130" xfId="2" applyFont="1" applyFill="1" applyBorder="1" applyAlignment="1" applyProtection="1">
      <alignment horizontal="center" vertical="center"/>
    </xf>
    <xf numFmtId="0" fontId="7" fillId="0" borderId="131" xfId="2" applyFont="1" applyFill="1" applyBorder="1" applyAlignment="1" applyProtection="1">
      <alignment horizontal="center" vertical="center"/>
    </xf>
    <xf numFmtId="0" fontId="7" fillId="0" borderId="132" xfId="2" applyFont="1" applyFill="1" applyBorder="1" applyAlignment="1" applyProtection="1">
      <alignment horizontal="center" vertical="center"/>
    </xf>
    <xf numFmtId="0" fontId="7" fillId="0" borderId="133" xfId="2" applyFont="1" applyFill="1" applyBorder="1" applyAlignment="1" applyProtection="1">
      <alignment horizontal="center" vertical="center"/>
    </xf>
    <xf numFmtId="0" fontId="7" fillId="0" borderId="134" xfId="2" applyFont="1" applyFill="1" applyBorder="1" applyAlignment="1" applyProtection="1">
      <alignment horizontal="center" vertical="center"/>
    </xf>
    <xf numFmtId="0" fontId="14" fillId="0" borderId="124" xfId="2" applyFont="1" applyFill="1" applyBorder="1" applyAlignment="1" applyProtection="1">
      <alignment horizontal="center" vertical="center"/>
    </xf>
    <xf numFmtId="0" fontId="7" fillId="4" borderId="135" xfId="0" applyFont="1" applyFill="1" applyBorder="1" applyAlignment="1" applyProtection="1">
      <alignment horizontal="center" vertical="center"/>
      <protection locked="0"/>
    </xf>
    <xf numFmtId="0" fontId="7" fillId="4" borderId="118" xfId="0" applyFont="1" applyFill="1" applyBorder="1" applyAlignment="1" applyProtection="1">
      <alignment horizontal="center" vertical="center"/>
      <protection locked="0"/>
    </xf>
    <xf numFmtId="0" fontId="7" fillId="4" borderId="119" xfId="0" applyFont="1" applyFill="1" applyBorder="1" applyAlignment="1" applyProtection="1">
      <alignment horizontal="center" vertical="center"/>
      <protection locked="0"/>
    </xf>
    <xf numFmtId="0" fontId="7" fillId="4" borderId="135" xfId="0" applyNumberFormat="1" applyFont="1" applyFill="1" applyBorder="1" applyAlignment="1" applyProtection="1">
      <alignment horizontal="center" vertical="center"/>
      <protection locked="0"/>
    </xf>
    <xf numFmtId="0" fontId="7" fillId="4" borderId="118" xfId="0" applyNumberFormat="1" applyFont="1" applyFill="1" applyBorder="1" applyAlignment="1" applyProtection="1">
      <alignment horizontal="center" vertical="center"/>
      <protection locked="0"/>
    </xf>
    <xf numFmtId="0" fontId="7" fillId="4" borderId="119" xfId="0" applyNumberFormat="1" applyFont="1" applyFill="1" applyBorder="1" applyAlignment="1" applyProtection="1">
      <alignment horizontal="center" vertical="center"/>
      <protection locked="0"/>
    </xf>
    <xf numFmtId="0" fontId="7" fillId="4" borderId="117" xfId="0" applyNumberFormat="1" applyFont="1" applyFill="1" applyBorder="1" applyAlignment="1" applyProtection="1">
      <alignment horizontal="center" vertical="center"/>
      <protection locked="0"/>
    </xf>
    <xf numFmtId="0" fontId="7" fillId="4" borderId="99" xfId="0" applyFont="1" applyFill="1" applyBorder="1" applyAlignment="1" applyProtection="1">
      <alignment horizontal="center" vertical="center"/>
      <protection locked="0"/>
    </xf>
    <xf numFmtId="0" fontId="7" fillId="4" borderId="137" xfId="0" applyNumberFormat="1" applyFont="1" applyFill="1" applyBorder="1" applyAlignment="1" applyProtection="1">
      <alignment horizontal="center" vertical="center"/>
      <protection locked="0"/>
    </xf>
    <xf numFmtId="0" fontId="7" fillId="4" borderId="138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top" textRotation="255" wrapText="1"/>
    </xf>
    <xf numFmtId="0" fontId="7" fillId="0" borderId="2" xfId="0" applyFont="1" applyFill="1" applyBorder="1" applyAlignment="1" applyProtection="1">
      <alignment horizontal="center" vertical="top" textRotation="255" wrapText="1"/>
    </xf>
    <xf numFmtId="0" fontId="7" fillId="0" borderId="23" xfId="0" applyFont="1" applyFill="1" applyBorder="1" applyAlignment="1" applyProtection="1">
      <alignment horizontal="center" vertical="top" textRotation="255" wrapText="1"/>
    </xf>
    <xf numFmtId="0" fontId="0" fillId="0" borderId="0" xfId="0" applyFill="1">
      <alignment vertical="center"/>
    </xf>
    <xf numFmtId="0" fontId="7" fillId="0" borderId="13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textRotation="255" wrapText="1"/>
    </xf>
    <xf numFmtId="0" fontId="7" fillId="0" borderId="87" xfId="2" applyFont="1" applyFill="1" applyBorder="1" applyAlignment="1" applyProtection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</xf>
    <xf numFmtId="178" fontId="24" fillId="3" borderId="32" xfId="0" applyNumberFormat="1" applyFont="1" applyFill="1" applyBorder="1" applyAlignment="1" applyProtection="1">
      <alignment horizontal="center" vertical="center"/>
    </xf>
    <xf numFmtId="0" fontId="24" fillId="0" borderId="103" xfId="0" applyFont="1" applyFill="1" applyBorder="1" applyAlignment="1" applyProtection="1">
      <alignment horizontal="center" vertical="center"/>
    </xf>
    <xf numFmtId="0" fontId="24" fillId="0" borderId="27" xfId="2" applyFont="1" applyFill="1" applyBorder="1" applyAlignment="1" applyProtection="1">
      <alignment horizontal="center" vertical="center"/>
    </xf>
    <xf numFmtId="0" fontId="24" fillId="0" borderId="35" xfId="2" applyFont="1" applyFill="1" applyBorder="1" applyAlignment="1" applyProtection="1">
      <alignment horizontal="center" vertical="center"/>
    </xf>
    <xf numFmtId="0" fontId="24" fillId="0" borderId="31" xfId="2" applyFont="1" applyFill="1" applyBorder="1" applyAlignment="1" applyProtection="1">
      <alignment horizontal="center" vertical="center"/>
    </xf>
    <xf numFmtId="0" fontId="24" fillId="0" borderId="32" xfId="2" applyFont="1" applyFill="1" applyBorder="1" applyAlignment="1" applyProtection="1">
      <alignment horizontal="center" vertical="center"/>
    </xf>
    <xf numFmtId="0" fontId="24" fillId="0" borderId="33" xfId="2" applyFont="1" applyFill="1" applyBorder="1" applyAlignment="1" applyProtection="1">
      <alignment horizontal="center" vertical="center"/>
    </xf>
    <xf numFmtId="0" fontId="7" fillId="6" borderId="0" xfId="0" applyFont="1" applyFill="1" applyProtection="1">
      <alignment vertical="center"/>
    </xf>
    <xf numFmtId="0" fontId="7" fillId="3" borderId="145" xfId="0" applyFont="1" applyFill="1" applyBorder="1" applyAlignment="1" applyProtection="1">
      <alignment horizontal="center" vertical="center"/>
    </xf>
    <xf numFmtId="0" fontId="7" fillId="3" borderId="198" xfId="0" applyFont="1" applyFill="1" applyBorder="1" applyAlignment="1" applyProtection="1">
      <alignment horizontal="center" vertical="center"/>
    </xf>
    <xf numFmtId="0" fontId="7" fillId="0" borderId="31" xfId="2" applyFont="1" applyFill="1" applyBorder="1" applyAlignment="1" applyProtection="1">
      <alignment horizontal="center" vertical="center" shrinkToFit="1"/>
    </xf>
    <xf numFmtId="0" fontId="7" fillId="0" borderId="47" xfId="2" applyFont="1" applyFill="1" applyBorder="1" applyAlignment="1" applyProtection="1">
      <alignment horizontal="center" vertical="center" shrinkToFit="1"/>
    </xf>
    <xf numFmtId="0" fontId="7" fillId="7" borderId="41" xfId="0" applyFont="1" applyFill="1" applyBorder="1" applyAlignment="1" applyProtection="1">
      <alignment horizontal="center" vertical="center"/>
    </xf>
    <xf numFmtId="0" fontId="7" fillId="0" borderId="112" xfId="2" applyFont="1" applyFill="1" applyBorder="1" applyAlignment="1" applyProtection="1">
      <alignment horizontal="center" vertical="center"/>
    </xf>
    <xf numFmtId="0" fontId="7" fillId="0" borderId="60" xfId="2" applyFont="1" applyFill="1" applyBorder="1" applyAlignment="1" applyProtection="1">
      <alignment horizontal="center" vertical="center"/>
    </xf>
    <xf numFmtId="179" fontId="7" fillId="0" borderId="63" xfId="1" applyNumberFormat="1" applyFont="1" applyFill="1" applyBorder="1" applyAlignment="1" applyProtection="1">
      <alignment horizontal="center" vertical="center"/>
    </xf>
    <xf numFmtId="0" fontId="7" fillId="0" borderId="101" xfId="0" applyFont="1" applyFill="1" applyBorder="1" applyAlignment="1" applyProtection="1">
      <alignment horizontal="center" vertical="center"/>
    </xf>
    <xf numFmtId="0" fontId="7" fillId="3" borderId="105" xfId="0" applyFont="1" applyFill="1" applyBorder="1" applyAlignment="1" applyProtection="1">
      <alignment horizontal="center" vertical="center"/>
    </xf>
    <xf numFmtId="0" fontId="7" fillId="3" borderId="112" xfId="0" applyFont="1" applyFill="1" applyBorder="1" applyAlignment="1" applyProtection="1">
      <alignment horizontal="center" vertical="center"/>
    </xf>
    <xf numFmtId="0" fontId="7" fillId="7" borderId="31" xfId="0" applyFont="1" applyFill="1" applyBorder="1" applyAlignment="1" applyProtection="1">
      <alignment horizontal="center" vertical="center"/>
    </xf>
    <xf numFmtId="0" fontId="7" fillId="7" borderId="32" xfId="0" applyFont="1" applyFill="1" applyBorder="1" applyAlignment="1" applyProtection="1">
      <alignment horizontal="center" vertical="center"/>
    </xf>
    <xf numFmtId="0" fontId="7" fillId="0" borderId="201" xfId="2" applyFont="1" applyFill="1" applyBorder="1" applyAlignment="1" applyProtection="1">
      <alignment horizontal="center" vertical="center"/>
    </xf>
    <xf numFmtId="0" fontId="7" fillId="0" borderId="202" xfId="2" applyFont="1" applyFill="1" applyBorder="1" applyAlignment="1" applyProtection="1">
      <alignment horizontal="center" vertical="center"/>
    </xf>
    <xf numFmtId="0" fontId="7" fillId="7" borderId="56" xfId="0" applyFont="1" applyFill="1" applyBorder="1" applyAlignment="1" applyProtection="1">
      <alignment horizontal="center" vertical="center"/>
    </xf>
    <xf numFmtId="0" fontId="7" fillId="7" borderId="38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7" fillId="0" borderId="90" xfId="0" applyNumberFormat="1" applyFont="1" applyFill="1" applyBorder="1" applyAlignment="1" applyProtection="1">
      <alignment horizontal="center" vertical="center"/>
    </xf>
    <xf numFmtId="0" fontId="7" fillId="0" borderId="197" xfId="0" applyNumberFormat="1" applyFont="1" applyFill="1" applyBorder="1" applyAlignment="1" applyProtection="1">
      <alignment horizontal="center" vertical="center" shrinkToFit="1"/>
    </xf>
    <xf numFmtId="0" fontId="7" fillId="0" borderId="152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Border="1" applyAlignment="1" applyProtection="1">
      <alignment horizontal="center" vertical="center"/>
    </xf>
    <xf numFmtId="176" fontId="7" fillId="0" borderId="36" xfId="0" applyNumberFormat="1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178" fontId="7" fillId="0" borderId="40" xfId="0" applyNumberFormat="1" applyFont="1" applyFill="1" applyBorder="1" applyAlignment="1" applyProtection="1">
      <alignment horizontal="center" vertical="center"/>
    </xf>
    <xf numFmtId="0" fontId="7" fillId="0" borderId="36" xfId="2" applyFont="1" applyFill="1" applyBorder="1" applyAlignment="1" applyProtection="1">
      <alignment horizontal="center" vertical="center"/>
    </xf>
    <xf numFmtId="0" fontId="7" fillId="0" borderId="113" xfId="0" applyNumberFormat="1" applyFont="1" applyFill="1" applyBorder="1" applyAlignment="1" applyProtection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7" fillId="0" borderId="196" xfId="0" applyNumberFormat="1" applyFont="1" applyFill="1" applyBorder="1" applyAlignment="1" applyProtection="1">
      <alignment horizontal="center" vertical="center" shrinkToFit="1"/>
    </xf>
    <xf numFmtId="0" fontId="7" fillId="0" borderId="205" xfId="0" applyNumberFormat="1" applyFont="1" applyBorder="1" applyAlignment="1" applyProtection="1">
      <alignment horizontal="center" vertical="center"/>
    </xf>
    <xf numFmtId="178" fontId="7" fillId="0" borderId="196" xfId="0" applyNumberFormat="1" applyFont="1" applyFill="1" applyBorder="1" applyAlignment="1" applyProtection="1">
      <alignment horizontal="center" vertical="center"/>
    </xf>
    <xf numFmtId="176" fontId="7" fillId="0" borderId="58" xfId="0" applyNumberFormat="1" applyFont="1" applyFill="1" applyBorder="1" applyAlignment="1" applyProtection="1">
      <alignment horizontal="center" vertical="center" shrinkToFit="1"/>
    </xf>
    <xf numFmtId="0" fontId="7" fillId="0" borderId="112" xfId="0" applyFont="1" applyFill="1" applyBorder="1" applyAlignment="1" applyProtection="1">
      <alignment horizontal="center" vertical="center"/>
    </xf>
    <xf numFmtId="178" fontId="7" fillId="0" borderId="63" xfId="0" applyNumberFormat="1" applyFont="1" applyFill="1" applyBorder="1" applyAlignment="1" applyProtection="1">
      <alignment horizontal="center" vertical="center"/>
    </xf>
    <xf numFmtId="0" fontId="7" fillId="0" borderId="58" xfId="2" applyFont="1" applyFill="1" applyBorder="1" applyAlignment="1" applyProtection="1">
      <alignment horizontal="center" vertical="center"/>
    </xf>
    <xf numFmtId="0" fontId="7" fillId="4" borderId="24" xfId="0" applyNumberFormat="1" applyFont="1" applyFill="1" applyBorder="1" applyAlignment="1" applyProtection="1">
      <alignment horizontal="center" vertical="center" shrinkToFit="1"/>
    </xf>
    <xf numFmtId="0" fontId="7" fillId="4" borderId="118" xfId="0" applyNumberFormat="1" applyFont="1" applyFill="1" applyBorder="1" applyAlignment="1" applyProtection="1">
      <alignment horizontal="center" vertical="center"/>
    </xf>
    <xf numFmtId="0" fontId="7" fillId="3" borderId="101" xfId="0" applyFont="1" applyFill="1" applyBorder="1" applyAlignment="1" applyProtection="1">
      <alignment horizontal="center" vertical="center"/>
    </xf>
    <xf numFmtId="0" fontId="25" fillId="8" borderId="0" xfId="0" applyFont="1" applyFill="1" applyProtection="1">
      <alignment vertical="center"/>
    </xf>
    <xf numFmtId="0" fontId="7" fillId="7" borderId="32" xfId="0" applyNumberFormat="1" applyFont="1" applyFill="1" applyBorder="1" applyAlignment="1" applyProtection="1">
      <alignment horizontal="center" vertical="center"/>
    </xf>
    <xf numFmtId="0" fontId="7" fillId="3" borderId="196" xfId="0" applyFont="1" applyFill="1" applyBorder="1" applyAlignment="1" applyProtection="1">
      <alignment horizontal="center" vertical="center"/>
    </xf>
    <xf numFmtId="0" fontId="7" fillId="0" borderId="155" xfId="0" applyNumberFormat="1" applyFont="1" applyBorder="1" applyAlignment="1" applyProtection="1">
      <alignment horizontal="center" vertical="center"/>
    </xf>
    <xf numFmtId="0" fontId="7" fillId="0" borderId="106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7" fillId="7" borderId="65" xfId="0" applyFont="1" applyFill="1" applyBorder="1" applyAlignment="1" applyProtection="1">
      <alignment horizontal="center" vertical="center"/>
    </xf>
    <xf numFmtId="0" fontId="7" fillId="7" borderId="33" xfId="0" applyFont="1" applyFill="1" applyBorder="1" applyAlignment="1" applyProtection="1">
      <alignment horizontal="center" vertical="center"/>
    </xf>
    <xf numFmtId="0" fontId="7" fillId="7" borderId="64" xfId="0" applyFont="1" applyFill="1" applyBorder="1" applyAlignment="1" applyProtection="1">
      <alignment horizontal="center" vertical="center"/>
    </xf>
    <xf numFmtId="0" fontId="7" fillId="7" borderId="62" xfId="0" applyFont="1" applyFill="1" applyBorder="1" applyAlignment="1" applyProtection="1">
      <alignment horizontal="center" vertical="center"/>
    </xf>
    <xf numFmtId="0" fontId="7" fillId="7" borderId="60" xfId="0" applyFont="1" applyFill="1" applyBorder="1" applyAlignment="1" applyProtection="1">
      <alignment horizontal="center" vertical="center"/>
    </xf>
    <xf numFmtId="178" fontId="7" fillId="7" borderId="37" xfId="0" applyNumberFormat="1" applyFont="1" applyFill="1" applyBorder="1" applyAlignment="1" applyProtection="1">
      <alignment horizontal="center" vertical="center"/>
    </xf>
    <xf numFmtId="0" fontId="7" fillId="7" borderId="32" xfId="0" applyFont="1" applyFill="1" applyBorder="1" applyProtection="1">
      <alignment vertical="center"/>
    </xf>
    <xf numFmtId="0" fontId="7" fillId="0" borderId="34" xfId="0" applyNumberFormat="1" applyFont="1" applyFill="1" applyBorder="1" applyAlignment="1" applyProtection="1">
      <alignment horizontal="center" vertical="center"/>
    </xf>
    <xf numFmtId="0" fontId="26" fillId="0" borderId="89" xfId="0" applyNumberFormat="1" applyFont="1" applyFill="1" applyBorder="1" applyAlignment="1" applyProtection="1">
      <alignment horizontal="center" vertical="center" shrinkToFit="1"/>
    </xf>
    <xf numFmtId="0" fontId="26" fillId="0" borderId="54" xfId="0" applyNumberFormat="1" applyFont="1" applyBorder="1" applyAlignment="1" applyProtection="1">
      <alignment horizontal="center" vertical="center"/>
    </xf>
    <xf numFmtId="0" fontId="26" fillId="0" borderId="31" xfId="0" applyNumberFormat="1" applyFont="1" applyFill="1" applyBorder="1" applyAlignment="1" applyProtection="1">
      <alignment horizontal="center" vertical="center"/>
    </xf>
    <xf numFmtId="0" fontId="7" fillId="0" borderId="47" xfId="0" applyNumberFormat="1" applyFont="1" applyFill="1" applyBorder="1" applyAlignment="1" applyProtection="1">
      <alignment horizontal="center" vertical="center"/>
    </xf>
    <xf numFmtId="0" fontId="7" fillId="0" borderId="129" xfId="0" applyNumberFormat="1" applyFont="1" applyFill="1" applyBorder="1" applyAlignment="1" applyProtection="1">
      <alignment horizontal="center" vertical="center" shrinkToFit="1"/>
    </xf>
    <xf numFmtId="0" fontId="7" fillId="0" borderId="62" xfId="0" applyNumberFormat="1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178" fontId="7" fillId="0" borderId="48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 shrinkToFit="1"/>
    </xf>
    <xf numFmtId="0" fontId="7" fillId="0" borderId="209" xfId="0" applyNumberFormat="1" applyFont="1" applyFill="1" applyBorder="1" applyAlignment="1" applyProtection="1">
      <alignment horizontal="center" vertical="center"/>
    </xf>
    <xf numFmtId="178" fontId="7" fillId="0" borderId="212" xfId="0" applyNumberFormat="1" applyFont="1" applyFill="1" applyBorder="1" applyAlignment="1" applyProtection="1">
      <alignment horizontal="center" vertical="center"/>
    </xf>
    <xf numFmtId="0" fontId="7" fillId="0" borderId="192" xfId="0" applyNumberFormat="1" applyFont="1" applyFill="1" applyBorder="1" applyAlignment="1" applyProtection="1">
      <alignment horizontal="center" vertical="center" shrinkToFit="1"/>
    </xf>
    <xf numFmtId="0" fontId="7" fillId="0" borderId="192" xfId="0" applyFont="1" applyBorder="1" applyAlignment="1" applyProtection="1">
      <alignment horizontal="center" vertical="center"/>
    </xf>
    <xf numFmtId="178" fontId="7" fillId="0" borderId="160" xfId="0" applyNumberFormat="1" applyFont="1" applyFill="1" applyBorder="1" applyAlignment="1" applyProtection="1">
      <alignment horizontal="center" vertical="center"/>
    </xf>
    <xf numFmtId="176" fontId="7" fillId="0" borderId="217" xfId="0" applyNumberFormat="1" applyFont="1" applyFill="1" applyBorder="1" applyAlignment="1" applyProtection="1">
      <alignment horizontal="center" vertical="center" shrinkToFit="1"/>
    </xf>
    <xf numFmtId="0" fontId="7" fillId="0" borderId="143" xfId="0" applyFont="1" applyFill="1" applyBorder="1" applyAlignment="1" applyProtection="1">
      <alignment horizontal="center" vertical="center"/>
    </xf>
    <xf numFmtId="0" fontId="7" fillId="0" borderId="147" xfId="0" applyFont="1" applyFill="1" applyBorder="1" applyAlignment="1" applyProtection="1">
      <alignment horizontal="center" vertical="center"/>
    </xf>
    <xf numFmtId="0" fontId="7" fillId="0" borderId="203" xfId="0" applyFont="1" applyFill="1" applyBorder="1" applyAlignment="1" applyProtection="1">
      <alignment horizontal="center" vertical="center"/>
    </xf>
    <xf numFmtId="177" fontId="7" fillId="0" borderId="192" xfId="0" applyNumberFormat="1" applyFont="1" applyFill="1" applyBorder="1" applyAlignment="1" applyProtection="1">
      <alignment vertical="center"/>
    </xf>
    <xf numFmtId="0" fontId="7" fillId="3" borderId="206" xfId="0" applyFont="1" applyFill="1" applyBorder="1" applyAlignment="1" applyProtection="1">
      <alignment horizontal="center" vertical="center"/>
    </xf>
    <xf numFmtId="0" fontId="7" fillId="3" borderId="147" xfId="0" applyFont="1" applyFill="1" applyBorder="1" applyAlignment="1" applyProtection="1">
      <alignment horizontal="center" vertical="center"/>
    </xf>
    <xf numFmtId="178" fontId="7" fillId="0" borderId="144" xfId="0" applyNumberFormat="1" applyFont="1" applyFill="1" applyBorder="1" applyAlignment="1" applyProtection="1">
      <alignment horizontal="center" vertical="center"/>
    </xf>
    <xf numFmtId="0" fontId="7" fillId="0" borderId="217" xfId="2" applyFont="1" applyFill="1" applyBorder="1" applyAlignment="1" applyProtection="1">
      <alignment horizontal="center" vertical="center"/>
    </xf>
    <xf numFmtId="0" fontId="27" fillId="0" borderId="162" xfId="0" applyFont="1" applyBorder="1" applyAlignment="1">
      <alignment vertical="center"/>
    </xf>
    <xf numFmtId="0" fontId="25" fillId="0" borderId="94" xfId="0" applyFont="1" applyFill="1" applyBorder="1" applyAlignment="1" applyProtection="1">
      <alignment horizontal="distributed" vertical="center"/>
    </xf>
    <xf numFmtId="0" fontId="27" fillId="0" borderId="114" xfId="0" applyFont="1" applyBorder="1" applyAlignment="1">
      <alignment vertical="center"/>
    </xf>
    <xf numFmtId="0" fontId="25" fillId="0" borderId="24" xfId="0" applyFont="1" applyFill="1" applyBorder="1" applyAlignment="1" applyProtection="1">
      <alignment horizontal="distributed" vertical="center"/>
    </xf>
    <xf numFmtId="0" fontId="27" fillId="0" borderId="216" xfId="0" applyFont="1" applyBorder="1" applyAlignment="1">
      <alignment vertical="center"/>
    </xf>
    <xf numFmtId="0" fontId="25" fillId="0" borderId="41" xfId="0" applyFont="1" applyFill="1" applyBorder="1" applyAlignment="1" applyProtection="1">
      <alignment horizontal="distributed" vertical="center"/>
    </xf>
    <xf numFmtId="0" fontId="27" fillId="0" borderId="193" xfId="0" applyFont="1" applyBorder="1" applyAlignment="1">
      <alignment vertical="center"/>
    </xf>
    <xf numFmtId="176" fontId="25" fillId="0" borderId="11" xfId="0" applyNumberFormat="1" applyFont="1" applyFill="1" applyBorder="1" applyAlignment="1" applyProtection="1">
      <alignment horizontal="distributed" vertical="center" shrinkToFit="1"/>
    </xf>
    <xf numFmtId="0" fontId="27" fillId="0" borderId="0" xfId="0" applyFont="1" applyBorder="1" applyAlignment="1">
      <alignment vertical="center"/>
    </xf>
    <xf numFmtId="176" fontId="25" fillId="0" borderId="24" xfId="0" applyNumberFormat="1" applyFont="1" applyFill="1" applyBorder="1" applyAlignment="1" applyProtection="1">
      <alignment horizontal="distributed" vertical="center" shrinkToFit="1"/>
    </xf>
    <xf numFmtId="176" fontId="25" fillId="0" borderId="41" xfId="0" applyNumberFormat="1" applyFont="1" applyFill="1" applyBorder="1" applyAlignment="1" applyProtection="1">
      <alignment horizontal="distributed" vertical="center" shrinkToFit="1"/>
    </xf>
    <xf numFmtId="179" fontId="25" fillId="0" borderId="33" xfId="1" applyNumberFormat="1" applyFont="1" applyFill="1" applyBorder="1" applyAlignment="1" applyProtection="1">
      <alignment horizontal="center" vertical="center"/>
    </xf>
    <xf numFmtId="0" fontId="25" fillId="0" borderId="107" xfId="2" applyFont="1" applyFill="1" applyBorder="1" applyAlignment="1" applyProtection="1">
      <alignment horizontal="center" vertical="center"/>
    </xf>
    <xf numFmtId="178" fontId="7" fillId="0" borderId="129" xfId="0" applyNumberFormat="1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 shrinkToFit="1"/>
    </xf>
    <xf numFmtId="0" fontId="7" fillId="0" borderId="112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178" fontId="7" fillId="0" borderId="62" xfId="0" applyNumberFormat="1" applyFont="1" applyFill="1" applyBorder="1" applyAlignment="1" applyProtection="1">
      <alignment horizontal="center" vertical="center"/>
    </xf>
    <xf numFmtId="178" fontId="7" fillId="3" borderId="60" xfId="0" applyNumberFormat="1" applyFont="1" applyFill="1" applyBorder="1" applyAlignment="1" applyProtection="1">
      <alignment horizontal="center" vertical="center"/>
    </xf>
    <xf numFmtId="178" fontId="7" fillId="3" borderId="63" xfId="0" applyNumberFormat="1" applyFont="1" applyFill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vertical="center"/>
    </xf>
    <xf numFmtId="0" fontId="7" fillId="0" borderId="46" xfId="0" applyFont="1" applyBorder="1" applyAlignment="1" applyProtection="1">
      <alignment vertical="center"/>
    </xf>
    <xf numFmtId="0" fontId="25" fillId="0" borderId="101" xfId="0" applyFont="1" applyFill="1" applyBorder="1" applyAlignment="1" applyProtection="1">
      <alignment horizontal="distributed" vertical="center"/>
    </xf>
    <xf numFmtId="177" fontId="14" fillId="0" borderId="58" xfId="0" applyNumberFormat="1" applyFont="1" applyBorder="1" applyAlignment="1" applyProtection="1">
      <alignment vertical="center"/>
    </xf>
    <xf numFmtId="0" fontId="7" fillId="4" borderId="101" xfId="0" applyFont="1" applyFill="1" applyBorder="1" applyAlignment="1" applyProtection="1">
      <alignment horizontal="center" vertical="center"/>
      <protection locked="0"/>
    </xf>
    <xf numFmtId="0" fontId="7" fillId="4" borderId="117" xfId="0" applyFont="1" applyFill="1" applyBorder="1" applyAlignment="1" applyProtection="1">
      <alignment horizontal="center" vertical="center"/>
      <protection locked="0"/>
    </xf>
    <xf numFmtId="0" fontId="7" fillId="3" borderId="204" xfId="0" applyFont="1" applyFill="1" applyBorder="1" applyAlignment="1" applyProtection="1">
      <alignment horizontal="center" vertical="center"/>
    </xf>
    <xf numFmtId="178" fontId="7" fillId="0" borderId="112" xfId="0" applyNumberFormat="1" applyFont="1" applyFill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vertical="center"/>
    </xf>
    <xf numFmtId="0" fontId="7" fillId="3" borderId="120" xfId="0" applyFont="1" applyFill="1" applyBorder="1" applyAlignment="1" applyProtection="1">
      <alignment horizontal="center" vertical="center"/>
    </xf>
    <xf numFmtId="178" fontId="7" fillId="0" borderId="69" xfId="0" applyNumberFormat="1" applyFont="1" applyFill="1" applyBorder="1" applyAlignment="1" applyProtection="1">
      <alignment horizontal="center" vertical="center"/>
    </xf>
    <xf numFmtId="0" fontId="7" fillId="3" borderId="218" xfId="0" applyFont="1" applyFill="1" applyBorder="1" applyAlignment="1" applyProtection="1">
      <alignment horizontal="center" vertical="center"/>
    </xf>
    <xf numFmtId="0" fontId="7" fillId="0" borderId="80" xfId="0" applyNumberFormat="1" applyFont="1" applyFill="1" applyBorder="1" applyAlignment="1" applyProtection="1">
      <alignment horizontal="center" vertical="center"/>
    </xf>
    <xf numFmtId="0" fontId="7" fillId="2" borderId="103" xfId="0" applyFont="1" applyFill="1" applyBorder="1" applyProtection="1">
      <alignment vertical="center"/>
    </xf>
    <xf numFmtId="0" fontId="25" fillId="8" borderId="114" xfId="0" applyFont="1" applyFill="1" applyBorder="1" applyProtection="1">
      <alignment vertical="center"/>
    </xf>
    <xf numFmtId="0" fontId="25" fillId="8" borderId="103" xfId="0" applyFont="1" applyFill="1" applyBorder="1" applyProtection="1">
      <alignment vertical="center"/>
    </xf>
    <xf numFmtId="181" fontId="7" fillId="0" borderId="32" xfId="2" applyNumberFormat="1" applyFont="1" applyFill="1" applyBorder="1" applyAlignment="1" applyProtection="1">
      <alignment horizontal="center" vertical="center"/>
    </xf>
    <xf numFmtId="0" fontId="27" fillId="0" borderId="114" xfId="0" applyFont="1" applyBorder="1" applyAlignment="1">
      <alignment horizontal="center" vertical="center"/>
    </xf>
    <xf numFmtId="0" fontId="27" fillId="0" borderId="122" xfId="0" applyFont="1" applyBorder="1" applyAlignment="1">
      <alignment horizontal="center" vertical="center"/>
    </xf>
    <xf numFmtId="0" fontId="7" fillId="0" borderId="186" xfId="0" applyNumberFormat="1" applyFont="1" applyFill="1" applyBorder="1" applyAlignment="1" applyProtection="1">
      <alignment horizontal="center" vertical="center" shrinkToFit="1"/>
    </xf>
    <xf numFmtId="0" fontId="7" fillId="0" borderId="186" xfId="0" applyNumberFormat="1" applyFont="1" applyFill="1" applyBorder="1" applyAlignment="1" applyProtection="1">
      <alignment horizontal="center" vertical="center"/>
    </xf>
    <xf numFmtId="177" fontId="7" fillId="0" borderId="13" xfId="2" applyNumberFormat="1" applyFont="1" applyFill="1" applyBorder="1" applyAlignment="1" applyProtection="1">
      <alignment vertical="center"/>
    </xf>
    <xf numFmtId="0" fontId="25" fillId="0" borderId="34" xfId="0" applyFont="1" applyFill="1" applyBorder="1" applyAlignment="1" applyProtection="1">
      <alignment horizontal="center" vertical="center"/>
    </xf>
    <xf numFmtId="178" fontId="7" fillId="0" borderId="72" xfId="2" applyNumberFormat="1" applyFont="1" applyFill="1" applyBorder="1" applyAlignment="1" applyProtection="1">
      <alignment horizontal="center" vertical="center"/>
    </xf>
    <xf numFmtId="0" fontId="7" fillId="0" borderId="78" xfId="2" applyFont="1" applyFill="1" applyBorder="1" applyAlignment="1" applyProtection="1">
      <alignment horizontal="center" vertical="center" shrinkToFit="1"/>
    </xf>
    <xf numFmtId="0" fontId="7" fillId="0" borderId="55" xfId="0" applyNumberFormat="1" applyFont="1" applyFill="1" applyBorder="1" applyAlignment="1" applyProtection="1">
      <alignment horizontal="center" vertical="center" shrinkToFit="1"/>
    </xf>
    <xf numFmtId="0" fontId="7" fillId="0" borderId="210" xfId="0" applyNumberFormat="1" applyFont="1" applyFill="1" applyBorder="1" applyAlignment="1" applyProtection="1">
      <alignment horizontal="center" vertical="center" shrinkToFit="1"/>
    </xf>
    <xf numFmtId="0" fontId="7" fillId="0" borderId="210" xfId="0" applyNumberFormat="1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vertical="center" shrinkToFit="1"/>
    </xf>
    <xf numFmtId="0" fontId="7" fillId="0" borderId="35" xfId="0" applyNumberFormat="1" applyFont="1" applyBorder="1" applyAlignment="1" applyProtection="1">
      <alignment horizontal="center" vertical="center"/>
    </xf>
    <xf numFmtId="0" fontId="1" fillId="2" borderId="0" xfId="0" applyFont="1" applyFill="1" applyProtection="1">
      <alignment vertical="center"/>
    </xf>
    <xf numFmtId="176" fontId="25" fillId="0" borderId="24" xfId="0" applyNumberFormat="1" applyFont="1" applyFill="1" applyBorder="1" applyAlignment="1" applyProtection="1">
      <alignment horizontal="distributed" vertical="center"/>
    </xf>
    <xf numFmtId="176" fontId="25" fillId="0" borderId="101" xfId="0" applyNumberFormat="1" applyFont="1" applyFill="1" applyBorder="1" applyAlignment="1" applyProtection="1">
      <alignment horizontal="distributed" vertical="center" shrinkToFit="1"/>
    </xf>
    <xf numFmtId="176" fontId="25" fillId="0" borderId="96" xfId="0" applyNumberFormat="1" applyFont="1" applyFill="1" applyBorder="1" applyAlignment="1" applyProtection="1">
      <alignment horizontal="distributed" vertical="center" shrinkToFit="1"/>
    </xf>
    <xf numFmtId="176" fontId="25" fillId="0" borderId="191" xfId="0" applyNumberFormat="1" applyFont="1" applyFill="1" applyBorder="1" applyAlignment="1" applyProtection="1">
      <alignment horizontal="distributed" vertical="center" shrinkToFit="1"/>
    </xf>
    <xf numFmtId="0" fontId="7" fillId="0" borderId="198" xfId="0" applyFont="1" applyFill="1" applyBorder="1" applyAlignment="1" applyProtection="1">
      <alignment horizontal="center" vertical="center"/>
    </xf>
    <xf numFmtId="177" fontId="14" fillId="0" borderId="122" xfId="0" applyNumberFormat="1" applyFont="1" applyFill="1" applyBorder="1" applyAlignment="1" applyProtection="1">
      <alignment vertical="center"/>
    </xf>
    <xf numFmtId="0" fontId="7" fillId="4" borderId="102" xfId="0" applyNumberFormat="1" applyFont="1" applyFill="1" applyBorder="1" applyAlignment="1" applyProtection="1">
      <alignment horizontal="center" vertical="center" shrinkToFit="1"/>
    </xf>
    <xf numFmtId="0" fontId="7" fillId="4" borderId="178" xfId="0" applyNumberFormat="1" applyFont="1" applyFill="1" applyBorder="1" applyAlignment="1" applyProtection="1">
      <alignment horizontal="center" vertical="center"/>
    </xf>
    <xf numFmtId="0" fontId="7" fillId="0" borderId="219" xfId="2" applyFont="1" applyFill="1" applyBorder="1" applyAlignment="1" applyProtection="1">
      <alignment horizontal="center" vertical="center"/>
    </xf>
    <xf numFmtId="0" fontId="7" fillId="0" borderId="102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7" borderId="8" xfId="0" applyNumberFormat="1" applyFont="1" applyFill="1" applyBorder="1" applyAlignment="1" applyProtection="1">
      <alignment horizontal="center" vertical="center"/>
    </xf>
    <xf numFmtId="0" fontId="7" fillId="3" borderId="140" xfId="0" applyFont="1" applyFill="1" applyBorder="1" applyAlignment="1" applyProtection="1">
      <alignment horizontal="center" vertical="center"/>
    </xf>
    <xf numFmtId="0" fontId="7" fillId="0" borderId="122" xfId="0" applyNumberFormat="1" applyFont="1" applyFill="1" applyBorder="1" applyAlignment="1" applyProtection="1">
      <alignment horizontal="center" vertical="center"/>
    </xf>
    <xf numFmtId="178" fontId="7" fillId="7" borderId="164" xfId="0" applyNumberFormat="1" applyFont="1" applyFill="1" applyBorder="1" applyAlignment="1" applyProtection="1">
      <alignment horizontal="center" vertical="center"/>
    </xf>
    <xf numFmtId="0" fontId="7" fillId="7" borderId="8" xfId="0" applyFont="1" applyFill="1" applyBorder="1" applyProtection="1">
      <alignment vertical="center"/>
    </xf>
    <xf numFmtId="181" fontId="7" fillId="0" borderId="9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178" fontId="7" fillId="7" borderId="51" xfId="0" applyNumberFormat="1" applyFont="1" applyFill="1" applyBorder="1" applyAlignment="1" applyProtection="1">
      <alignment horizontal="center" vertical="center"/>
    </xf>
    <xf numFmtId="0" fontId="7" fillId="7" borderId="45" xfId="0" applyFont="1" applyFill="1" applyBorder="1" applyProtection="1">
      <alignment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6" borderId="27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7" fillId="6" borderId="38" xfId="0" applyFont="1" applyFill="1" applyBorder="1" applyAlignment="1" applyProtection="1">
      <alignment horizontal="center" vertical="center"/>
    </xf>
    <xf numFmtId="177" fontId="7" fillId="6" borderId="26" xfId="0" applyNumberFormat="1" applyFont="1" applyFill="1" applyBorder="1" applyAlignment="1" applyProtection="1">
      <alignment vertical="center"/>
    </xf>
    <xf numFmtId="177" fontId="14" fillId="6" borderId="34" xfId="0" applyNumberFormat="1" applyFont="1" applyFill="1" applyBorder="1" applyAlignment="1" applyProtection="1">
      <alignment vertical="center"/>
    </xf>
    <xf numFmtId="0" fontId="25" fillId="0" borderId="24" xfId="2" applyFont="1" applyFill="1" applyBorder="1" applyAlignment="1" applyProtection="1">
      <alignment horizontal="distributed" vertical="center"/>
    </xf>
    <xf numFmtId="0" fontId="25" fillId="0" borderId="26" xfId="2" applyFont="1" applyFill="1" applyBorder="1" applyAlignment="1" applyProtection="1">
      <alignment horizontal="center" vertical="center"/>
    </xf>
    <xf numFmtId="0" fontId="25" fillId="0" borderId="31" xfId="2" applyFont="1" applyFill="1" applyBorder="1" applyAlignment="1" applyProtection="1">
      <alignment horizontal="center" vertical="center"/>
    </xf>
    <xf numFmtId="0" fontId="25" fillId="0" borderId="41" xfId="2" applyFont="1" applyFill="1" applyBorder="1" applyAlignment="1" applyProtection="1">
      <alignment horizontal="distributed" vertical="center"/>
    </xf>
    <xf numFmtId="0" fontId="25" fillId="0" borderId="43" xfId="2" applyFont="1" applyFill="1" applyBorder="1" applyAlignment="1" applyProtection="1">
      <alignment horizontal="center" vertical="center"/>
    </xf>
    <xf numFmtId="0" fontId="25" fillId="0" borderId="47" xfId="2" applyFont="1" applyFill="1" applyBorder="1" applyAlignment="1" applyProtection="1">
      <alignment horizontal="center" vertical="center"/>
    </xf>
    <xf numFmtId="0" fontId="25" fillId="0" borderId="101" xfId="2" applyFont="1" applyFill="1" applyBorder="1" applyAlignment="1" applyProtection="1">
      <alignment horizontal="distributed" vertical="center"/>
    </xf>
    <xf numFmtId="0" fontId="25" fillId="0" borderId="106" xfId="2" applyFont="1" applyFill="1" applyBorder="1" applyAlignment="1" applyProtection="1">
      <alignment horizontal="center" vertical="center"/>
    </xf>
    <xf numFmtId="0" fontId="25" fillId="0" borderId="62" xfId="2" applyFont="1" applyFill="1" applyBorder="1" applyAlignment="1" applyProtection="1">
      <alignment horizontal="center" vertical="center"/>
    </xf>
    <xf numFmtId="0" fontId="25" fillId="0" borderId="35" xfId="2" applyFont="1" applyFill="1" applyBorder="1" applyAlignment="1" applyProtection="1">
      <alignment horizontal="center" vertical="center"/>
    </xf>
    <xf numFmtId="0" fontId="25" fillId="0" borderId="70" xfId="2" applyFont="1" applyFill="1" applyBorder="1" applyAlignment="1" applyProtection="1">
      <alignment horizontal="distributed" vertical="center"/>
    </xf>
    <xf numFmtId="0" fontId="25" fillId="0" borderId="72" xfId="2" applyFont="1" applyFill="1" applyBorder="1" applyAlignment="1" applyProtection="1">
      <alignment horizontal="center" vertical="center"/>
    </xf>
    <xf numFmtId="0" fontId="25" fillId="0" borderId="76" xfId="2" applyFont="1" applyFill="1" applyBorder="1" applyAlignment="1" applyProtection="1">
      <alignment horizontal="center" vertical="center"/>
    </xf>
    <xf numFmtId="0" fontId="25" fillId="0" borderId="88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7" fillId="0" borderId="91" xfId="0" applyNumberFormat="1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top" wrapText="1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74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05" xfId="2" applyFont="1" applyFill="1" applyBorder="1" applyAlignment="1" applyProtection="1">
      <alignment horizontal="center" vertical="center" shrinkToFit="1"/>
    </xf>
    <xf numFmtId="0" fontId="7" fillId="0" borderId="63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76" xfId="2" applyFont="1" applyFill="1" applyBorder="1" applyAlignment="1" applyProtection="1">
      <alignment horizontal="center" vertical="center"/>
    </xf>
    <xf numFmtId="0" fontId="7" fillId="0" borderId="107" xfId="2" applyFont="1" applyFill="1" applyBorder="1" applyAlignment="1" applyProtection="1">
      <alignment horizontal="center" vertical="center"/>
    </xf>
    <xf numFmtId="0" fontId="7" fillId="0" borderId="88" xfId="2" applyFont="1" applyFill="1" applyBorder="1" applyAlignment="1" applyProtection="1">
      <alignment horizontal="center" vertical="center"/>
    </xf>
    <xf numFmtId="0" fontId="7" fillId="0" borderId="114" xfId="0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205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91" xfId="0" applyNumberFormat="1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 shrinkToFit="1"/>
    </xf>
    <xf numFmtId="0" fontId="7" fillId="0" borderId="93" xfId="0" applyNumberFormat="1" applyFont="1" applyFill="1" applyBorder="1" applyAlignment="1" applyProtection="1">
      <alignment horizontal="center" vertical="center" shrinkToFit="1"/>
    </xf>
    <xf numFmtId="0" fontId="7" fillId="0" borderId="55" xfId="0" applyNumberFormat="1" applyFont="1" applyBorder="1" applyAlignment="1" applyProtection="1">
      <alignment horizontal="center" vertical="center"/>
    </xf>
    <xf numFmtId="0" fontId="7" fillId="0" borderId="52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0" borderId="0" xfId="2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74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45" xfId="2" applyFont="1" applyFill="1" applyBorder="1" applyAlignment="1" applyProtection="1">
      <alignment horizontal="center" vertical="center" shrinkToFit="1"/>
    </xf>
    <xf numFmtId="0" fontId="7" fillId="0" borderId="105" xfId="2" applyFont="1" applyFill="1" applyBorder="1" applyAlignment="1" applyProtection="1">
      <alignment horizontal="center" vertical="center" shrinkToFit="1"/>
    </xf>
    <xf numFmtId="0" fontId="7" fillId="0" borderId="40" xfId="2" applyFont="1" applyFill="1" applyBorder="1" applyAlignment="1" applyProtection="1">
      <alignment horizontal="center" vertical="center"/>
    </xf>
    <xf numFmtId="0" fontId="7" fillId="0" borderId="63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76" xfId="2" applyFont="1" applyFill="1" applyBorder="1" applyAlignment="1" applyProtection="1">
      <alignment horizontal="center" vertical="center"/>
    </xf>
    <xf numFmtId="0" fontId="7" fillId="0" borderId="107" xfId="2" applyFont="1" applyFill="1" applyBorder="1" applyAlignment="1" applyProtection="1">
      <alignment horizontal="center" vertical="center"/>
    </xf>
    <xf numFmtId="0" fontId="7" fillId="0" borderId="88" xfId="2" applyFont="1" applyFill="1" applyBorder="1" applyAlignment="1" applyProtection="1">
      <alignment horizontal="center" vertical="center"/>
    </xf>
    <xf numFmtId="0" fontId="7" fillId="0" borderId="114" xfId="0" applyFont="1" applyFill="1" applyBorder="1" applyAlignment="1" applyProtection="1">
      <alignment horizontal="center" vertical="center"/>
    </xf>
    <xf numFmtId="0" fontId="7" fillId="0" borderId="96" xfId="2" applyFont="1" applyFill="1" applyBorder="1" applyAlignment="1" applyProtection="1">
      <alignment horizontal="distributed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209" xfId="2" applyFont="1" applyFill="1" applyBorder="1" applyAlignment="1" applyProtection="1">
      <alignment horizontal="center" vertical="center"/>
    </xf>
    <xf numFmtId="178" fontId="7" fillId="0" borderId="30" xfId="2" applyNumberFormat="1" applyFont="1" applyFill="1" applyBorder="1" applyAlignment="1" applyProtection="1">
      <alignment horizontal="center" vertical="center"/>
    </xf>
    <xf numFmtId="0" fontId="7" fillId="0" borderId="36" xfId="2" applyFont="1" applyFill="1" applyBorder="1" applyAlignment="1" applyProtection="1">
      <alignment horizontal="center" vertical="center" shrinkToFit="1"/>
    </xf>
    <xf numFmtId="0" fontId="7" fillId="0" borderId="120" xfId="2" applyFont="1" applyFill="1" applyBorder="1" applyAlignment="1" applyProtection="1">
      <alignment horizontal="center" vertical="center"/>
    </xf>
    <xf numFmtId="0" fontId="7" fillId="3" borderId="39" xfId="2" applyFont="1" applyFill="1" applyBorder="1" applyAlignment="1" applyProtection="1">
      <alignment horizontal="center" vertical="center"/>
    </xf>
    <xf numFmtId="49" fontId="7" fillId="3" borderId="40" xfId="2" applyNumberFormat="1" applyFont="1" applyFill="1" applyBorder="1" applyAlignment="1" applyProtection="1">
      <alignment horizontal="center" vertical="center"/>
    </xf>
    <xf numFmtId="0" fontId="7" fillId="0" borderId="198" xfId="2" applyFont="1" applyFill="1" applyBorder="1" applyAlignment="1" applyProtection="1">
      <alignment horizontal="center" vertical="center"/>
    </xf>
    <xf numFmtId="0" fontId="7" fillId="0" borderId="28" xfId="2" applyFont="1" applyFill="1" applyBorder="1" applyAlignment="1" applyProtection="1">
      <alignment horizontal="center" vertical="center"/>
    </xf>
    <xf numFmtId="0" fontId="7" fillId="4" borderId="96" xfId="2" applyFont="1" applyFill="1" applyBorder="1" applyAlignment="1" applyProtection="1">
      <alignment horizontal="center" vertical="center"/>
      <protection locked="0"/>
    </xf>
    <xf numFmtId="0" fontId="7" fillId="4" borderId="212" xfId="0" applyNumberFormat="1" applyFont="1" applyFill="1" applyBorder="1" applyAlignment="1" applyProtection="1">
      <alignment horizontal="center" vertical="center"/>
      <protection locked="0"/>
    </xf>
    <xf numFmtId="0" fontId="7" fillId="3" borderId="198" xfId="2" applyFont="1" applyFill="1" applyBorder="1" applyAlignment="1" applyProtection="1">
      <alignment horizontal="center" vertical="center"/>
    </xf>
    <xf numFmtId="0" fontId="7" fillId="3" borderId="209" xfId="0" applyFont="1" applyFill="1" applyBorder="1" applyAlignment="1" applyProtection="1">
      <alignment horizontal="center" vertical="center"/>
    </xf>
    <xf numFmtId="49" fontId="7" fillId="6" borderId="48" xfId="2" applyNumberFormat="1" applyFont="1" applyFill="1" applyBorder="1" applyAlignment="1" applyProtection="1">
      <alignment horizontal="center" vertical="center"/>
    </xf>
    <xf numFmtId="0" fontId="7" fillId="3" borderId="93" xfId="2" applyFont="1" applyFill="1" applyBorder="1" applyAlignment="1" applyProtection="1">
      <alignment horizontal="center" vertical="center"/>
    </xf>
    <xf numFmtId="0" fontId="25" fillId="0" borderId="47" xfId="2" applyFont="1" applyFill="1" applyBorder="1" applyAlignment="1" applyProtection="1">
      <alignment horizontal="center" vertical="center" shrinkToFit="1"/>
    </xf>
    <xf numFmtId="0" fontId="25" fillId="0" borderId="50" xfId="2" applyFont="1" applyFill="1" applyBorder="1" applyAlignment="1" applyProtection="1">
      <alignment horizontal="center" vertical="center"/>
    </xf>
    <xf numFmtId="178" fontId="25" fillId="0" borderId="43" xfId="2" applyNumberFormat="1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 shrinkToFit="1"/>
    </xf>
    <xf numFmtId="0" fontId="7" fillId="0" borderId="93" xfId="0" applyNumberFormat="1" applyFont="1" applyFill="1" applyBorder="1" applyAlignment="1" applyProtection="1">
      <alignment horizontal="center" vertical="center" shrinkToFit="1"/>
    </xf>
    <xf numFmtId="0" fontId="7" fillId="0" borderId="55" xfId="0" applyNumberFormat="1" applyFont="1" applyBorder="1" applyAlignment="1" applyProtection="1">
      <alignment horizontal="center" vertical="center"/>
    </xf>
    <xf numFmtId="0" fontId="7" fillId="0" borderId="52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107" xfId="2" applyFont="1" applyFill="1" applyBorder="1" applyAlignment="1" applyProtection="1">
      <alignment horizontal="center" vertical="center"/>
    </xf>
    <xf numFmtId="0" fontId="7" fillId="0" borderId="63" xfId="2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40" xfId="2" applyFont="1" applyFill="1" applyBorder="1" applyAlignment="1" applyProtection="1">
      <alignment horizontal="center" vertical="center"/>
    </xf>
    <xf numFmtId="0" fontId="25" fillId="0" borderId="96" xfId="0" applyFont="1" applyFill="1" applyBorder="1" applyAlignment="1" applyProtection="1">
      <alignment horizontal="distributed" vertical="center"/>
    </xf>
    <xf numFmtId="178" fontId="7" fillId="0" borderId="39" xfId="0" applyNumberFormat="1" applyFont="1" applyFill="1" applyBorder="1" applyAlignment="1" applyProtection="1">
      <alignment horizontal="center" vertical="center"/>
    </xf>
    <xf numFmtId="178" fontId="7" fillId="3" borderId="28" xfId="0" applyNumberFormat="1" applyFont="1" applyFill="1" applyBorder="1" applyAlignment="1" applyProtection="1">
      <alignment horizontal="center" vertical="center"/>
    </xf>
    <xf numFmtId="178" fontId="7" fillId="3" borderId="40" xfId="0" applyNumberFormat="1" applyFont="1" applyFill="1" applyBorder="1" applyAlignment="1" applyProtection="1">
      <alignment horizontal="center" vertical="center"/>
    </xf>
    <xf numFmtId="0" fontId="7" fillId="4" borderId="15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24" fillId="0" borderId="0" xfId="0" applyFont="1" applyFill="1" applyProtection="1">
      <alignment vertical="center"/>
    </xf>
    <xf numFmtId="0" fontId="24" fillId="3" borderId="32" xfId="0" applyFont="1" applyFill="1" applyBorder="1" applyAlignment="1" applyProtection="1">
      <alignment horizontal="center" vertical="center"/>
    </xf>
    <xf numFmtId="0" fontId="24" fillId="3" borderId="38" xfId="0" applyFont="1" applyFill="1" applyBorder="1" applyAlignment="1" applyProtection="1">
      <alignment horizontal="center" vertical="center"/>
    </xf>
    <xf numFmtId="0" fontId="27" fillId="0" borderId="103" xfId="0" applyFont="1" applyBorder="1" applyAlignment="1">
      <alignment vertical="center"/>
    </xf>
    <xf numFmtId="178" fontId="24" fillId="3" borderId="28" xfId="0" applyNumberFormat="1" applyFont="1" applyFill="1" applyBorder="1" applyAlignment="1" applyProtection="1">
      <alignment horizontal="center" vertical="center"/>
    </xf>
    <xf numFmtId="178" fontId="24" fillId="3" borderId="40" xfId="0" applyNumberFormat="1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distributed" vertical="center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178" fontId="7" fillId="0" borderId="21" xfId="0" applyNumberFormat="1" applyFont="1" applyFill="1" applyBorder="1" applyAlignment="1" applyProtection="1">
      <alignment horizontal="center" vertical="center"/>
    </xf>
    <xf numFmtId="178" fontId="7" fillId="3" borderId="23" xfId="0" applyNumberFormat="1" applyFont="1" applyFill="1" applyBorder="1" applyAlignment="1" applyProtection="1">
      <alignment horizontal="center" vertical="center"/>
    </xf>
    <xf numFmtId="0" fontId="24" fillId="0" borderId="198" xfId="2" applyFont="1" applyFill="1" applyBorder="1" applyAlignment="1" applyProtection="1">
      <alignment horizontal="center" vertical="center"/>
    </xf>
    <xf numFmtId="0" fontId="24" fillId="0" borderId="209" xfId="2" applyFont="1" applyFill="1" applyBorder="1" applyAlignment="1" applyProtection="1">
      <alignment horizontal="center" vertical="center"/>
    </xf>
    <xf numFmtId="0" fontId="24" fillId="0" borderId="39" xfId="2" applyFont="1" applyFill="1" applyBorder="1" applyAlignment="1" applyProtection="1">
      <alignment horizontal="center" vertical="center"/>
    </xf>
    <xf numFmtId="0" fontId="24" fillId="0" borderId="28" xfId="2" applyFont="1" applyFill="1" applyBorder="1" applyAlignment="1" applyProtection="1">
      <alignment horizontal="center" vertical="center"/>
    </xf>
    <xf numFmtId="0" fontId="24" fillId="0" borderId="40" xfId="2" applyFont="1" applyFill="1" applyBorder="1" applyAlignment="1" applyProtection="1">
      <alignment horizontal="center" vertical="center"/>
    </xf>
    <xf numFmtId="177" fontId="24" fillId="0" borderId="36" xfId="0" applyNumberFormat="1" applyFont="1" applyBorder="1" applyAlignment="1" applyProtection="1">
      <alignment vertic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24" fillId="3" borderId="57" xfId="0" applyFont="1" applyFill="1" applyBorder="1" applyAlignment="1" applyProtection="1">
      <alignment horizontal="center" vertical="center"/>
    </xf>
    <xf numFmtId="0" fontId="24" fillId="3" borderId="50" xfId="0" applyFont="1" applyFill="1" applyBorder="1" applyAlignment="1" applyProtection="1">
      <alignment horizontal="center" vertical="center"/>
    </xf>
    <xf numFmtId="178" fontId="7" fillId="3" borderId="38" xfId="0" applyNumberFormat="1" applyFont="1" applyFill="1" applyBorder="1" applyAlignment="1" applyProtection="1">
      <alignment horizontal="center" vertical="center"/>
    </xf>
    <xf numFmtId="178" fontId="24" fillId="3" borderId="46" xfId="0" applyNumberFormat="1" applyFont="1" applyFill="1" applyBorder="1" applyAlignment="1" applyProtection="1">
      <alignment horizontal="center" vertical="center"/>
    </xf>
    <xf numFmtId="0" fontId="25" fillId="0" borderId="28" xfId="2" applyFont="1" applyFill="1" applyBorder="1" applyAlignment="1" applyProtection="1">
      <alignment horizontal="center" vertical="center"/>
    </xf>
    <xf numFmtId="0" fontId="25" fillId="4" borderId="153" xfId="0" applyFont="1" applyFill="1" applyBorder="1" applyAlignment="1" applyProtection="1">
      <alignment horizontal="center" vertical="center"/>
      <protection locked="0"/>
    </xf>
    <xf numFmtId="0" fontId="25" fillId="0" borderId="25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178" fontId="25" fillId="0" borderId="30" xfId="0" applyNumberFormat="1" applyFont="1" applyFill="1" applyBorder="1" applyAlignment="1" applyProtection="1">
      <alignment horizontal="center" vertical="center"/>
    </xf>
    <xf numFmtId="0" fontId="25" fillId="0" borderId="220" xfId="0" applyFont="1" applyFill="1" applyBorder="1" applyAlignment="1" applyProtection="1">
      <alignment horizontal="center" vertical="center" shrinkToFit="1"/>
    </xf>
    <xf numFmtId="0" fontId="25" fillId="0" borderId="198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vertical="center"/>
    </xf>
    <xf numFmtId="0" fontId="25" fillId="0" borderId="29" xfId="0" applyFont="1" applyFill="1" applyBorder="1" applyAlignment="1" applyProtection="1">
      <alignment vertical="center"/>
    </xf>
    <xf numFmtId="177" fontId="25" fillId="0" borderId="30" xfId="0" applyNumberFormat="1" applyFont="1" applyFill="1" applyBorder="1" applyAlignment="1" applyProtection="1">
      <alignment vertical="center"/>
    </xf>
    <xf numFmtId="0" fontId="25" fillId="0" borderId="152" xfId="0" applyFont="1" applyFill="1" applyBorder="1" applyAlignment="1" applyProtection="1">
      <alignment horizontal="center" vertical="center"/>
    </xf>
    <xf numFmtId="0" fontId="25" fillId="0" borderId="209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Border="1" applyAlignment="1" applyProtection="1">
      <alignment horizontal="center" vertical="center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93" xfId="0" applyNumberFormat="1" applyFont="1" applyFill="1" applyBorder="1" applyAlignment="1" applyProtection="1">
      <alignment horizontal="center" vertical="center" shrinkToFit="1"/>
    </xf>
    <xf numFmtId="0" fontId="7" fillId="0" borderId="55" xfId="0" applyNumberFormat="1" applyFont="1" applyBorder="1" applyAlignment="1" applyProtection="1">
      <alignment horizontal="center" vertical="center"/>
    </xf>
    <xf numFmtId="0" fontId="7" fillId="0" borderId="52" xfId="0" applyNumberFormat="1" applyFont="1" applyFill="1" applyBorder="1" applyAlignment="1" applyProtection="1">
      <alignment horizontal="center" vertical="center" shrinkToFit="1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7" fillId="0" borderId="205" xfId="0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107" xfId="2" applyFont="1" applyFill="1" applyBorder="1" applyAlignment="1" applyProtection="1">
      <alignment horizontal="center" vertical="center"/>
    </xf>
    <xf numFmtId="0" fontId="7" fillId="0" borderId="63" xfId="2" applyFont="1" applyFill="1" applyBorder="1" applyAlignment="1" applyProtection="1">
      <alignment horizontal="center" vertical="center"/>
    </xf>
    <xf numFmtId="0" fontId="7" fillId="7" borderId="60" xfId="0" applyNumberFormat="1" applyFont="1" applyFill="1" applyBorder="1" applyAlignment="1" applyProtection="1">
      <alignment horizontal="center" vertical="center"/>
    </xf>
    <xf numFmtId="0" fontId="7" fillId="7" borderId="101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182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99" xfId="2" applyFont="1" applyFill="1" applyBorder="1" applyAlignment="1" applyProtection="1">
      <alignment horizontal="center" vertical="center"/>
    </xf>
    <xf numFmtId="0" fontId="7" fillId="0" borderId="200" xfId="2" applyFont="1" applyFill="1" applyBorder="1" applyAlignment="1" applyProtection="1">
      <alignment horizontal="center" vertical="center"/>
    </xf>
    <xf numFmtId="0" fontId="7" fillId="0" borderId="162" xfId="0" applyFont="1" applyFill="1" applyBorder="1" applyAlignment="1" applyProtection="1">
      <alignment horizontal="center" vertical="center"/>
    </xf>
    <xf numFmtId="0" fontId="7" fillId="0" borderId="122" xfId="0" applyFont="1" applyFill="1" applyBorder="1" applyAlignment="1" applyProtection="1">
      <alignment horizontal="center" vertical="center"/>
    </xf>
    <xf numFmtId="180" fontId="7" fillId="0" borderId="159" xfId="2" applyNumberFormat="1" applyFont="1" applyFill="1" applyBorder="1" applyAlignment="1" applyProtection="1">
      <alignment horizontal="center" vertical="center"/>
    </xf>
    <xf numFmtId="180" fontId="7" fillId="0" borderId="160" xfId="2" applyNumberFormat="1" applyFont="1" applyFill="1" applyBorder="1" applyAlignment="1" applyProtection="1">
      <alignment horizontal="center" vertical="center"/>
    </xf>
    <xf numFmtId="180" fontId="7" fillId="0" borderId="161" xfId="2" applyNumberFormat="1" applyFont="1" applyFill="1" applyBorder="1" applyAlignment="1" applyProtection="1">
      <alignment horizontal="center" vertical="center"/>
    </xf>
    <xf numFmtId="0" fontId="7" fillId="0" borderId="90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136" xfId="0" applyFont="1" applyFill="1" applyBorder="1" applyAlignment="1" applyProtection="1">
      <alignment horizontal="center" vertical="center"/>
    </xf>
    <xf numFmtId="178" fontId="7" fillId="0" borderId="159" xfId="2" applyNumberFormat="1" applyFont="1" applyFill="1" applyBorder="1" applyAlignment="1" applyProtection="1">
      <alignment horizontal="center" vertical="center"/>
    </xf>
    <xf numFmtId="178" fontId="7" fillId="0" borderId="160" xfId="2" applyNumberFormat="1" applyFont="1" applyFill="1" applyBorder="1" applyAlignment="1" applyProtection="1">
      <alignment horizontal="center" vertical="center"/>
    </xf>
    <xf numFmtId="178" fontId="7" fillId="0" borderId="161" xfId="2" applyNumberFormat="1" applyFont="1" applyFill="1" applyBorder="1" applyAlignment="1" applyProtection="1">
      <alignment horizontal="center" vertical="center"/>
    </xf>
    <xf numFmtId="176" fontId="25" fillId="0" borderId="186" xfId="0" applyNumberFormat="1" applyFont="1" applyFill="1" applyBorder="1" applyAlignment="1" applyProtection="1">
      <alignment horizontal="center" vertical="center" shrinkToFit="1"/>
    </xf>
    <xf numFmtId="176" fontId="25" fillId="0" borderId="161" xfId="0" applyNumberFormat="1" applyFont="1" applyFill="1" applyBorder="1" applyAlignment="1" applyProtection="1">
      <alignment horizontal="center" vertical="center" shrinkToFit="1"/>
    </xf>
    <xf numFmtId="0" fontId="7" fillId="0" borderId="0" xfId="2" applyFont="1" applyFill="1" applyBorder="1" applyAlignment="1" applyProtection="1">
      <alignment vertical="top" wrapText="1"/>
    </xf>
    <xf numFmtId="0" fontId="7" fillId="0" borderId="157" xfId="0" applyFont="1" applyFill="1" applyBorder="1" applyAlignment="1" applyProtection="1">
      <alignment horizontal="center" vertical="center" wrapText="1"/>
    </xf>
    <xf numFmtId="0" fontId="7" fillId="0" borderId="84" xfId="0" applyFont="1" applyFill="1" applyBorder="1" applyAlignment="1" applyProtection="1">
      <alignment horizontal="center" vertical="center"/>
    </xf>
    <xf numFmtId="0" fontId="7" fillId="0" borderId="158" xfId="0" applyFont="1" applyFill="1" applyBorder="1" applyAlignment="1" applyProtection="1">
      <alignment horizontal="center" vertical="center"/>
    </xf>
    <xf numFmtId="0" fontId="7" fillId="0" borderId="84" xfId="0" applyFont="1" applyFill="1" applyBorder="1" applyAlignment="1" applyProtection="1">
      <alignment horizontal="center" vertical="center" wrapText="1"/>
    </xf>
    <xf numFmtId="0" fontId="7" fillId="0" borderId="158" xfId="0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73" xfId="2" applyFont="1" applyFill="1" applyBorder="1" applyAlignment="1" applyProtection="1">
      <alignment horizontal="center"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74" xfId="2" applyFont="1" applyFill="1" applyBorder="1" applyAlignment="1" applyProtection="1">
      <alignment horizontal="center" vertical="center"/>
    </xf>
    <xf numFmtId="0" fontId="7" fillId="0" borderId="89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 applyProtection="1">
      <alignment horizontal="center" vertical="center"/>
    </xf>
    <xf numFmtId="0" fontId="25" fillId="0" borderId="172" xfId="0" applyFont="1" applyFill="1" applyBorder="1" applyAlignment="1" applyProtection="1">
      <alignment horizontal="center" vertical="center" textRotation="255"/>
    </xf>
    <xf numFmtId="0" fontId="25" fillId="0" borderId="113" xfId="0" applyFont="1" applyFill="1" applyBorder="1" applyAlignment="1" applyProtection="1">
      <alignment horizontal="center" vertical="center" textRotation="255"/>
    </xf>
    <xf numFmtId="0" fontId="25" fillId="0" borderId="80" xfId="0" applyFont="1" applyFill="1" applyBorder="1" applyAlignment="1" applyProtection="1">
      <alignment horizontal="center" vertical="center" textRotation="255"/>
    </xf>
    <xf numFmtId="0" fontId="25" fillId="0" borderId="176" xfId="0" applyFont="1" applyFill="1" applyBorder="1" applyAlignment="1" applyProtection="1">
      <alignment horizontal="center" vertical="center" wrapText="1"/>
    </xf>
    <xf numFmtId="0" fontId="25" fillId="0" borderId="137" xfId="0" applyFont="1" applyFill="1" applyBorder="1" applyAlignment="1" applyProtection="1">
      <alignment horizontal="center" vertical="center" wrapText="1"/>
    </xf>
    <xf numFmtId="0" fontId="25" fillId="0" borderId="212" xfId="0" applyFont="1" applyFill="1" applyBorder="1" applyAlignment="1" applyProtection="1">
      <alignment horizontal="center" vertical="center" wrapText="1"/>
    </xf>
    <xf numFmtId="0" fontId="25" fillId="0" borderId="214" xfId="0" applyFont="1" applyFill="1" applyBorder="1" applyAlignment="1" applyProtection="1">
      <alignment horizontal="center" vertical="center" wrapText="1"/>
    </xf>
    <xf numFmtId="0" fontId="7" fillId="0" borderId="89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0" borderId="91" xfId="0" applyNumberFormat="1" applyFont="1" applyFill="1" applyBorder="1" applyAlignment="1" applyProtection="1">
      <alignment horizontal="center" vertical="center"/>
    </xf>
    <xf numFmtId="0" fontId="7" fillId="0" borderId="52" xfId="0" applyNumberFormat="1" applyFont="1" applyBorder="1" applyAlignment="1" applyProtection="1">
      <alignment horizontal="center" vertical="center"/>
    </xf>
    <xf numFmtId="0" fontId="7" fillId="0" borderId="54" xfId="0" applyNumberFormat="1" applyFont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25" fillId="0" borderId="221" xfId="0" applyFont="1" applyFill="1" applyBorder="1" applyAlignment="1" applyProtection="1">
      <alignment horizontal="center" vertical="center" textRotation="255"/>
    </xf>
    <xf numFmtId="0" fontId="25" fillId="0" borderId="163" xfId="0" applyFont="1" applyFill="1" applyBorder="1" applyAlignment="1" applyProtection="1">
      <alignment horizontal="center" vertical="center" textRotation="255"/>
    </xf>
    <xf numFmtId="0" fontId="25" fillId="0" borderId="103" xfId="0" applyFont="1" applyFill="1" applyBorder="1" applyAlignment="1" applyProtection="1">
      <alignment horizontal="center" vertical="center" textRotation="255"/>
    </xf>
    <xf numFmtId="0" fontId="25" fillId="0" borderId="148" xfId="0" applyFont="1" applyFill="1" applyBorder="1" applyAlignment="1" applyProtection="1">
      <alignment horizontal="center" vertical="center" textRotation="255"/>
    </xf>
    <xf numFmtId="0" fontId="25" fillId="0" borderId="164" xfId="0" applyFont="1" applyFill="1" applyBorder="1" applyAlignment="1" applyProtection="1">
      <alignment horizontal="center" vertical="center" textRotation="255"/>
    </xf>
    <xf numFmtId="0" fontId="25" fillId="0" borderId="165" xfId="0" applyFont="1" applyFill="1" applyBorder="1" applyAlignment="1" applyProtection="1">
      <alignment horizontal="center" vertical="center" textRotation="255"/>
    </xf>
    <xf numFmtId="0" fontId="25" fillId="0" borderId="104" xfId="0" applyFont="1" applyFill="1" applyBorder="1" applyAlignment="1" applyProtection="1">
      <alignment horizontal="center" vertical="center" textRotation="255"/>
    </xf>
    <xf numFmtId="0" fontId="25" fillId="0" borderId="215" xfId="0" applyFont="1" applyFill="1" applyBorder="1" applyAlignment="1" applyProtection="1">
      <alignment horizontal="center" vertical="center" textRotation="255"/>
    </xf>
    <xf numFmtId="0" fontId="25" fillId="0" borderId="154" xfId="0" applyFont="1" applyFill="1" applyBorder="1" applyAlignment="1" applyProtection="1">
      <alignment horizontal="center" vertical="center" textRotation="255"/>
    </xf>
    <xf numFmtId="0" fontId="25" fillId="0" borderId="155" xfId="0" applyFont="1" applyFill="1" applyBorder="1" applyAlignment="1" applyProtection="1">
      <alignment horizontal="center" vertical="center" textRotation="255"/>
    </xf>
    <xf numFmtId="0" fontId="25" fillId="0" borderId="211" xfId="0" applyFont="1" applyFill="1" applyBorder="1" applyAlignment="1" applyProtection="1">
      <alignment horizontal="center" vertical="center" textRotation="255"/>
    </xf>
    <xf numFmtId="0" fontId="25" fillId="0" borderId="81" xfId="0" applyFont="1" applyFill="1" applyBorder="1" applyAlignment="1" applyProtection="1">
      <alignment horizontal="center" vertical="center" textRotation="255"/>
    </xf>
    <xf numFmtId="0" fontId="7" fillId="0" borderId="91" xfId="0" applyNumberFormat="1" applyFont="1" applyFill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/>
    </xf>
    <xf numFmtId="0" fontId="7" fillId="0" borderId="93" xfId="0" applyNumberFormat="1" applyFont="1" applyFill="1" applyBorder="1" applyAlignment="1" applyProtection="1">
      <alignment horizontal="center" vertical="center" shrinkToFit="1"/>
    </xf>
    <xf numFmtId="0" fontId="7" fillId="0" borderId="55" xfId="0" applyNumberFormat="1" applyFont="1" applyBorder="1" applyAlignment="1" applyProtection="1">
      <alignment horizontal="center" vertical="center"/>
    </xf>
    <xf numFmtId="0" fontId="7" fillId="0" borderId="52" xfId="0" applyNumberFormat="1" applyFont="1" applyFill="1" applyBorder="1" applyAlignment="1" applyProtection="1">
      <alignment horizontal="center" vertical="center" shrinkToFit="1"/>
    </xf>
    <xf numFmtId="0" fontId="25" fillId="0" borderId="213" xfId="0" applyFont="1" applyFill="1" applyBorder="1" applyAlignment="1" applyProtection="1">
      <alignment horizontal="center" vertical="center" wrapText="1"/>
    </xf>
    <xf numFmtId="0" fontId="7" fillId="0" borderId="89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49" fontId="25" fillId="0" borderId="166" xfId="0" applyNumberFormat="1" applyFont="1" applyFill="1" applyBorder="1" applyAlignment="1" applyProtection="1">
      <alignment horizontal="center" vertical="center" textRotation="255"/>
    </xf>
    <xf numFmtId="49" fontId="25" fillId="0" borderId="167" xfId="0" applyNumberFormat="1" applyFont="1" applyFill="1" applyBorder="1" applyAlignment="1" applyProtection="1">
      <alignment horizontal="center" vertical="center" textRotation="255"/>
    </xf>
    <xf numFmtId="49" fontId="25" fillId="0" borderId="103" xfId="0" applyNumberFormat="1" applyFont="1" applyFill="1" applyBorder="1" applyAlignment="1" applyProtection="1">
      <alignment horizontal="center" vertical="center" textRotation="255"/>
    </xf>
    <xf numFmtId="49" fontId="25" fillId="0" borderId="148" xfId="0" applyNumberFormat="1" applyFont="1" applyFill="1" applyBorder="1" applyAlignment="1" applyProtection="1">
      <alignment horizontal="center" vertical="center" textRotation="255"/>
    </xf>
    <xf numFmtId="49" fontId="25" fillId="0" borderId="79" xfId="0" applyNumberFormat="1" applyFont="1" applyFill="1" applyBorder="1" applyAlignment="1" applyProtection="1">
      <alignment horizontal="center" vertical="center" textRotation="255"/>
    </xf>
    <xf numFmtId="49" fontId="25" fillId="0" borderId="168" xfId="0" applyNumberFormat="1" applyFont="1" applyFill="1" applyBorder="1" applyAlignment="1" applyProtection="1">
      <alignment horizontal="center" vertical="center" textRotation="255"/>
    </xf>
    <xf numFmtId="49" fontId="25" fillId="0" borderId="179" xfId="0" applyNumberFormat="1" applyFont="1" applyFill="1" applyBorder="1" applyAlignment="1" applyProtection="1">
      <alignment horizontal="center" vertical="center" textRotation="255"/>
    </xf>
    <xf numFmtId="49" fontId="25" fillId="0" borderId="180" xfId="0" applyNumberFormat="1" applyFont="1" applyFill="1" applyBorder="1" applyAlignment="1" applyProtection="1">
      <alignment horizontal="center" vertical="center" textRotation="255"/>
    </xf>
    <xf numFmtId="49" fontId="25" fillId="0" borderId="154" xfId="0" applyNumberFormat="1" applyFont="1" applyFill="1" applyBorder="1" applyAlignment="1" applyProtection="1">
      <alignment horizontal="center" vertical="center" textRotation="255"/>
    </xf>
    <xf numFmtId="49" fontId="25" fillId="0" borderId="155" xfId="0" applyNumberFormat="1" applyFont="1" applyFill="1" applyBorder="1" applyAlignment="1" applyProtection="1">
      <alignment horizontal="center" vertical="center" textRotation="255"/>
    </xf>
    <xf numFmtId="49" fontId="25" fillId="0" borderId="211" xfId="0" applyNumberFormat="1" applyFont="1" applyFill="1" applyBorder="1" applyAlignment="1" applyProtection="1">
      <alignment horizontal="center" vertical="center" textRotation="255"/>
    </xf>
    <xf numFmtId="49" fontId="25" fillId="0" borderId="81" xfId="0" applyNumberFormat="1" applyFont="1" applyFill="1" applyBorder="1" applyAlignment="1" applyProtection="1">
      <alignment horizontal="center" vertical="center" textRotation="255"/>
    </xf>
    <xf numFmtId="0" fontId="7" fillId="0" borderId="91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25" fillId="0" borderId="152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49" fontId="25" fillId="0" borderId="172" xfId="0" applyNumberFormat="1" applyFont="1" applyFill="1" applyBorder="1" applyAlignment="1" applyProtection="1">
      <alignment horizontal="center" vertical="center" textRotation="255"/>
    </xf>
    <xf numFmtId="49" fontId="25" fillId="0" borderId="113" xfId="0" applyNumberFormat="1" applyFont="1" applyFill="1" applyBorder="1" applyAlignment="1" applyProtection="1">
      <alignment horizontal="center" vertical="center" textRotation="255"/>
    </xf>
    <xf numFmtId="49" fontId="25" fillId="0" borderId="80" xfId="0" applyNumberFormat="1" applyFont="1" applyFill="1" applyBorder="1" applyAlignment="1" applyProtection="1">
      <alignment horizontal="center" vertical="center" textRotation="255"/>
    </xf>
    <xf numFmtId="0" fontId="7" fillId="4" borderId="177" xfId="0" applyFont="1" applyFill="1" applyBorder="1" applyAlignment="1" applyProtection="1">
      <alignment horizontal="center" vertical="center" textRotation="255" wrapText="1"/>
    </xf>
    <xf numFmtId="0" fontId="7" fillId="4" borderId="102" xfId="0" applyFont="1" applyFill="1" applyBorder="1" applyAlignment="1" applyProtection="1">
      <alignment horizontal="center" vertical="center" textRotation="255" wrapText="1"/>
    </xf>
    <xf numFmtId="0" fontId="7" fillId="0" borderId="179" xfId="0" applyFont="1" applyFill="1" applyBorder="1" applyAlignment="1" applyProtection="1">
      <alignment horizontal="center" vertical="center" textRotation="255" wrapText="1"/>
    </xf>
    <xf numFmtId="0" fontId="7" fillId="0" borderId="180" xfId="0" applyFont="1" applyFill="1" applyBorder="1" applyAlignment="1" applyProtection="1">
      <alignment horizontal="center" vertical="center" textRotation="255" wrapText="1"/>
    </xf>
    <xf numFmtId="0" fontId="7" fillId="0" borderId="154" xfId="0" applyFont="1" applyFill="1" applyBorder="1" applyAlignment="1" applyProtection="1">
      <alignment horizontal="center" vertical="center" textRotation="255" wrapText="1"/>
    </xf>
    <xf numFmtId="0" fontId="7" fillId="0" borderId="155" xfId="0" applyFont="1" applyFill="1" applyBorder="1" applyAlignment="1" applyProtection="1">
      <alignment horizontal="center" vertical="center" textRotation="255" wrapText="1"/>
    </xf>
    <xf numFmtId="0" fontId="7" fillId="0" borderId="92" xfId="0" applyFont="1" applyFill="1" applyBorder="1" applyAlignment="1" applyProtection="1">
      <alignment horizontal="center" vertical="center" textRotation="255" wrapText="1"/>
    </xf>
    <xf numFmtId="0" fontId="7" fillId="0" borderId="178" xfId="0" applyFont="1" applyFill="1" applyBorder="1" applyAlignment="1" applyProtection="1">
      <alignment horizontal="center" vertical="center" textRotation="255" wrapText="1"/>
    </xf>
    <xf numFmtId="0" fontId="7" fillId="0" borderId="181" xfId="2" applyFont="1" applyFill="1" applyBorder="1" applyAlignment="1" applyProtection="1">
      <alignment horizontal="center" vertical="center"/>
    </xf>
    <xf numFmtId="0" fontId="7" fillId="0" borderId="169" xfId="2" applyFont="1" applyFill="1" applyBorder="1" applyAlignment="1" applyProtection="1">
      <alignment horizontal="center" vertical="center"/>
    </xf>
    <xf numFmtId="0" fontId="7" fillId="0" borderId="102" xfId="2" applyFont="1" applyFill="1" applyBorder="1" applyAlignment="1" applyProtection="1">
      <alignment horizontal="center" vertical="center"/>
    </xf>
    <xf numFmtId="0" fontId="7" fillId="0" borderId="162" xfId="2" applyFont="1" applyFill="1" applyBorder="1" applyAlignment="1" applyProtection="1">
      <alignment horizontal="center" vertical="center" textRotation="255" wrapText="1"/>
    </xf>
    <xf numFmtId="0" fontId="7" fillId="0" borderId="114" xfId="2" applyFont="1" applyFill="1" applyBorder="1" applyAlignment="1" applyProtection="1">
      <alignment horizontal="center" vertical="center" textRotation="255" wrapText="1"/>
    </xf>
    <xf numFmtId="0" fontId="7" fillId="0" borderId="122" xfId="2" applyFont="1" applyFill="1" applyBorder="1" applyAlignment="1" applyProtection="1">
      <alignment horizontal="center" vertical="center" textRotation="255" wrapText="1"/>
    </xf>
    <xf numFmtId="0" fontId="7" fillId="0" borderId="83" xfId="2" applyFont="1" applyFill="1" applyBorder="1" applyAlignment="1" applyProtection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4" fillId="0" borderId="162" xfId="0" applyFont="1" applyBorder="1" applyAlignment="1" applyProtection="1">
      <alignment horizontal="center" vertical="center" textRotation="255" wrapText="1"/>
    </xf>
    <xf numFmtId="0" fontId="14" fillId="0" borderId="114" xfId="0" applyFont="1" applyBorder="1" applyAlignment="1" applyProtection="1">
      <alignment horizontal="center" vertical="center" textRotation="255" wrapText="1"/>
    </xf>
    <xf numFmtId="0" fontId="14" fillId="0" borderId="122" xfId="0" applyFont="1" applyBorder="1" applyAlignment="1" applyProtection="1">
      <alignment horizontal="center" vertical="center" textRotation="255" wrapText="1"/>
    </xf>
    <xf numFmtId="0" fontId="7" fillId="0" borderId="164" xfId="2" applyFont="1" applyFill="1" applyBorder="1" applyAlignment="1" applyProtection="1">
      <alignment horizontal="center" vertical="center" wrapText="1"/>
    </xf>
    <xf numFmtId="0" fontId="7" fillId="0" borderId="140" xfId="2" applyFont="1" applyFill="1" applyBorder="1" applyAlignment="1" applyProtection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255"/>
    </xf>
    <xf numFmtId="0" fontId="7" fillId="0" borderId="52" xfId="2" applyFont="1" applyFill="1" applyBorder="1" applyAlignment="1" applyProtection="1">
      <alignment horizontal="center" vertical="center" textRotation="255"/>
    </xf>
    <xf numFmtId="0" fontId="7" fillId="0" borderId="91" xfId="2" applyFont="1" applyFill="1" applyBorder="1" applyAlignment="1" applyProtection="1">
      <alignment horizontal="center" vertical="center" textRotation="255"/>
    </xf>
    <xf numFmtId="0" fontId="7" fillId="0" borderId="12" xfId="2" applyFont="1" applyFill="1" applyBorder="1" applyAlignment="1" applyProtection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7" fillId="0" borderId="91" xfId="2" applyFont="1" applyFill="1" applyBorder="1" applyAlignment="1" applyProtection="1">
      <alignment horizontal="center" vertical="center" textRotation="255" wrapText="1"/>
    </xf>
    <xf numFmtId="0" fontId="7" fillId="0" borderId="12" xfId="2" applyFont="1" applyFill="1" applyBorder="1" applyAlignment="1" applyProtection="1">
      <alignment horizontal="center" vertical="center" textRotation="255" wrapText="1"/>
    </xf>
    <xf numFmtId="0" fontId="7" fillId="0" borderId="135" xfId="2" applyFont="1" applyFill="1" applyBorder="1" applyAlignment="1" applyProtection="1">
      <alignment horizontal="center" vertical="center" textRotation="255" wrapText="1"/>
    </xf>
    <xf numFmtId="0" fontId="7" fillId="0" borderId="174" xfId="0" applyFont="1" applyFill="1" applyBorder="1" applyAlignment="1">
      <alignment horizontal="center" vertical="center" textRotation="255" wrapText="1"/>
    </xf>
    <xf numFmtId="0" fontId="7" fillId="0" borderId="175" xfId="0" applyFont="1" applyFill="1" applyBorder="1" applyAlignment="1">
      <alignment horizontal="center" vertical="center" textRotation="255" wrapText="1"/>
    </xf>
    <xf numFmtId="0" fontId="7" fillId="0" borderId="83" xfId="0" applyFont="1" applyFill="1" applyBorder="1" applyAlignment="1" applyProtection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</xf>
    <xf numFmtId="0" fontId="7" fillId="0" borderId="85" xfId="0" applyFont="1" applyFill="1" applyBorder="1" applyAlignment="1" applyProtection="1">
      <alignment horizontal="center" vertical="center" wrapText="1"/>
    </xf>
    <xf numFmtId="0" fontId="25" fillId="0" borderId="176" xfId="0" applyFont="1" applyBorder="1" applyAlignment="1" applyProtection="1">
      <alignment horizontal="center" vertical="center" wrapText="1"/>
    </xf>
    <xf numFmtId="0" fontId="25" fillId="0" borderId="137" xfId="0" applyFont="1" applyBorder="1" applyAlignment="1" applyProtection="1">
      <alignment horizontal="center" vertical="center" wrapText="1"/>
    </xf>
    <xf numFmtId="0" fontId="7" fillId="0" borderId="173" xfId="2" applyFont="1" applyFill="1" applyBorder="1" applyAlignment="1" applyProtection="1">
      <alignment horizontal="center" vertical="center" textRotation="255" wrapText="1"/>
    </xf>
    <xf numFmtId="0" fontId="7" fillId="0" borderId="113" xfId="2" applyFont="1" applyFill="1" applyBorder="1" applyAlignment="1" applyProtection="1">
      <alignment horizontal="center" vertical="center" textRotation="255" wrapText="1"/>
    </xf>
    <xf numFmtId="0" fontId="7" fillId="0" borderId="4" xfId="2" applyFont="1" applyFill="1" applyBorder="1" applyAlignment="1" applyProtection="1">
      <alignment horizontal="center" vertical="center" textRotation="255" wrapText="1"/>
    </xf>
    <xf numFmtId="0" fontId="7" fillId="0" borderId="170" xfId="2" applyFont="1" applyFill="1" applyBorder="1" applyAlignment="1" applyProtection="1">
      <alignment horizontal="center" vertical="center" wrapText="1"/>
    </xf>
    <xf numFmtId="0" fontId="7" fillId="0" borderId="86" xfId="2" applyFont="1" applyFill="1" applyBorder="1" applyAlignment="1" applyProtection="1">
      <alignment horizontal="center" vertical="center" wrapText="1"/>
    </xf>
    <xf numFmtId="0" fontId="7" fillId="0" borderId="171" xfId="2" applyFont="1" applyFill="1" applyBorder="1" applyAlignment="1" applyProtection="1">
      <alignment horizontal="center" vertical="center" wrapText="1"/>
    </xf>
    <xf numFmtId="0" fontId="7" fillId="0" borderId="106" xfId="2" applyFont="1" applyFill="1" applyBorder="1" applyAlignment="1" applyProtection="1">
      <alignment horizontal="center" vertical="center" textRotation="255" wrapText="1"/>
    </xf>
    <xf numFmtId="0" fontId="7" fillId="0" borderId="52" xfId="2" applyFont="1" applyFill="1" applyBorder="1" applyAlignment="1" applyProtection="1">
      <alignment horizontal="center" vertical="center" textRotation="255" wrapText="1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148" xfId="2" applyFont="1" applyFill="1" applyBorder="1" applyAlignment="1" applyProtection="1">
      <alignment horizontal="center" vertical="center"/>
    </xf>
    <xf numFmtId="0" fontId="12" fillId="4" borderId="149" xfId="0" applyFont="1" applyFill="1" applyBorder="1" applyProtection="1">
      <alignment vertical="center"/>
      <protection locked="0"/>
    </xf>
    <xf numFmtId="0" fontId="12" fillId="4" borderId="150" xfId="0" applyFont="1" applyFill="1" applyBorder="1" applyProtection="1">
      <alignment vertical="center"/>
      <protection locked="0"/>
    </xf>
    <xf numFmtId="0" fontId="12" fillId="4" borderId="149" xfId="2" applyFont="1" applyFill="1" applyBorder="1" applyAlignment="1" applyProtection="1">
      <alignment horizontal="center" vertical="center"/>
      <protection locked="0"/>
    </xf>
    <xf numFmtId="0" fontId="12" fillId="4" borderId="151" xfId="2" applyFont="1" applyFill="1" applyBorder="1" applyAlignment="1" applyProtection="1">
      <alignment horizontal="center" vertical="center"/>
      <protection locked="0"/>
    </xf>
    <xf numFmtId="0" fontId="12" fillId="4" borderId="150" xfId="2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7" fillId="0" borderId="166" xfId="2" applyFont="1" applyFill="1" applyBorder="1" applyAlignment="1" applyProtection="1">
      <alignment horizontal="center" vertical="center" textRotation="255"/>
    </xf>
    <xf numFmtId="0" fontId="7" fillId="0" borderId="167" xfId="2" applyFont="1" applyFill="1" applyBorder="1" applyAlignment="1" applyProtection="1">
      <alignment horizontal="center" vertical="center" textRotation="255"/>
    </xf>
    <xf numFmtId="0" fontId="7" fillId="0" borderId="103" xfId="2" applyFont="1" applyFill="1" applyBorder="1" applyAlignment="1" applyProtection="1">
      <alignment horizontal="center" vertical="center" textRotation="255"/>
    </xf>
    <xf numFmtId="0" fontId="7" fillId="0" borderId="148" xfId="2" applyFont="1" applyFill="1" applyBorder="1" applyAlignment="1" applyProtection="1">
      <alignment horizontal="center" vertical="center" textRotation="255"/>
    </xf>
    <xf numFmtId="0" fontId="7" fillId="0" borderId="164" xfId="2" applyFont="1" applyFill="1" applyBorder="1" applyAlignment="1" applyProtection="1">
      <alignment horizontal="center" vertical="center" textRotation="255"/>
    </xf>
    <xf numFmtId="0" fontId="7" fillId="0" borderId="165" xfId="2" applyFont="1" applyFill="1" applyBorder="1" applyAlignment="1" applyProtection="1">
      <alignment horizontal="center" vertical="center" textRotation="255"/>
    </xf>
    <xf numFmtId="0" fontId="28" fillId="10" borderId="104" xfId="0" applyFont="1" applyFill="1" applyBorder="1" applyAlignment="1">
      <alignment horizontal="center" vertical="center"/>
    </xf>
    <xf numFmtId="0" fontId="29" fillId="10" borderId="163" xfId="0" applyFont="1" applyFill="1" applyBorder="1" applyAlignment="1">
      <alignment horizontal="center" vertical="center"/>
    </xf>
    <xf numFmtId="0" fontId="29" fillId="10" borderId="154" xfId="0" applyFont="1" applyFill="1" applyBorder="1" applyAlignment="1">
      <alignment horizontal="center" vertical="center"/>
    </xf>
    <xf numFmtId="0" fontId="29" fillId="10" borderId="148" xfId="0" applyFont="1" applyFill="1" applyBorder="1" applyAlignment="1">
      <alignment horizontal="center" vertical="center"/>
    </xf>
    <xf numFmtId="0" fontId="29" fillId="10" borderId="211" xfId="0" applyFont="1" applyFill="1" applyBorder="1" applyAlignment="1">
      <alignment horizontal="center" vertical="center"/>
    </xf>
    <xf numFmtId="0" fontId="29" fillId="10" borderId="168" xfId="0" applyFont="1" applyFill="1" applyBorder="1" applyAlignment="1">
      <alignment horizontal="center" vertical="center"/>
    </xf>
    <xf numFmtId="0" fontId="9" fillId="0" borderId="0" xfId="2" applyFont="1" applyFill="1" applyBorder="1" applyAlignment="1" applyProtection="1">
      <alignment horizontal="left" vertical="center"/>
    </xf>
    <xf numFmtId="0" fontId="7" fillId="0" borderId="140" xfId="2" applyFont="1" applyFill="1" applyBorder="1" applyAlignment="1" applyProtection="1">
      <alignment horizontal="right" vertical="center"/>
    </xf>
    <xf numFmtId="0" fontId="7" fillId="4" borderId="83" xfId="0" applyFont="1" applyFill="1" applyBorder="1" applyAlignment="1" applyProtection="1">
      <alignment horizontal="center" vertical="center" wrapText="1"/>
    </xf>
    <xf numFmtId="0" fontId="7" fillId="4" borderId="85" xfId="0" applyFont="1" applyFill="1" applyBorder="1" applyAlignment="1" applyProtection="1">
      <alignment horizontal="center" vertical="center" wrapText="1"/>
    </xf>
    <xf numFmtId="0" fontId="7" fillId="0" borderId="83" xfId="2" applyFont="1" applyFill="1" applyBorder="1" applyAlignment="1" applyProtection="1">
      <alignment horizontal="center" vertical="center" wrapText="1"/>
    </xf>
    <xf numFmtId="0" fontId="7" fillId="0" borderId="85" xfId="2" applyFont="1" applyFill="1" applyBorder="1" applyAlignment="1" applyProtection="1">
      <alignment horizontal="center" vertical="center" wrapText="1"/>
    </xf>
    <xf numFmtId="0" fontId="7" fillId="0" borderId="140" xfId="0" applyFont="1" applyFill="1" applyBorder="1" applyAlignment="1" applyProtection="1">
      <alignment horizontal="center" vertical="center" wrapText="1"/>
    </xf>
    <xf numFmtId="0" fontId="7" fillId="0" borderId="140" xfId="0" applyFont="1" applyFill="1" applyBorder="1" applyAlignment="1" applyProtection="1">
      <alignment horizontal="center" vertical="center"/>
    </xf>
    <xf numFmtId="0" fontId="7" fillId="0" borderId="178" xfId="0" applyFont="1" applyFill="1" applyBorder="1" applyAlignment="1" applyProtection="1">
      <alignment horizontal="center" vertical="center"/>
    </xf>
    <xf numFmtId="0" fontId="7" fillId="0" borderId="172" xfId="0" applyFont="1" applyFill="1" applyBorder="1" applyAlignment="1" applyProtection="1">
      <alignment horizontal="center" vertical="center" textRotation="255" wrapText="1"/>
    </xf>
    <xf numFmtId="0" fontId="7" fillId="0" borderId="4" xfId="0" applyFont="1" applyFill="1" applyBorder="1" applyAlignment="1" applyProtection="1">
      <alignment horizontal="center" vertical="center" textRotation="255" wrapText="1"/>
    </xf>
    <xf numFmtId="0" fontId="7" fillId="0" borderId="178" xfId="2" applyFont="1" applyFill="1" applyBorder="1" applyAlignment="1" applyProtection="1">
      <alignment horizontal="center" vertical="center" wrapText="1"/>
    </xf>
    <xf numFmtId="0" fontId="7" fillId="4" borderId="176" xfId="2" applyFont="1" applyFill="1" applyBorder="1" applyAlignment="1" applyProtection="1">
      <alignment horizontal="center" vertical="center" textRotation="255" wrapText="1"/>
    </xf>
    <xf numFmtId="0" fontId="7" fillId="4" borderId="138" xfId="2" applyFont="1" applyFill="1" applyBorder="1" applyAlignment="1" applyProtection="1">
      <alignment horizontal="center" vertical="center" textRotation="255" wrapText="1"/>
    </xf>
    <xf numFmtId="0" fontId="7" fillId="0" borderId="169" xfId="2" applyFont="1" applyFill="1" applyBorder="1" applyAlignment="1" applyProtection="1">
      <alignment horizontal="center" vertical="center" textRotation="255" wrapText="1"/>
    </xf>
    <xf numFmtId="0" fontId="7" fillId="0" borderId="102" xfId="2" applyFont="1" applyFill="1" applyBorder="1" applyAlignment="1" applyProtection="1">
      <alignment horizontal="center" vertical="center" textRotation="255" wrapText="1"/>
    </xf>
    <xf numFmtId="0" fontId="7" fillId="0" borderId="13" xfId="2" applyFont="1" applyFill="1" applyBorder="1" applyAlignment="1" applyProtection="1">
      <alignment horizontal="center" vertical="center" textRotation="255" wrapText="1"/>
    </xf>
    <xf numFmtId="0" fontId="7" fillId="0" borderId="99" xfId="2" applyFont="1" applyFill="1" applyBorder="1" applyAlignment="1" applyProtection="1">
      <alignment horizontal="center" vertical="center" textRotation="255" wrapText="1"/>
    </xf>
    <xf numFmtId="0" fontId="7" fillId="0" borderId="156" xfId="0" applyFont="1" applyBorder="1" applyAlignment="1" applyProtection="1">
      <alignment horizontal="center" vertical="top" textRotation="255" wrapText="1"/>
    </xf>
    <xf numFmtId="0" fontId="7" fillId="0" borderId="122" xfId="0" applyFont="1" applyBorder="1" applyAlignment="1" applyProtection="1">
      <alignment horizontal="center" vertical="top" textRotation="255" wrapText="1"/>
    </xf>
    <xf numFmtId="0" fontId="7" fillId="0" borderId="129" xfId="0" applyFont="1" applyFill="1" applyBorder="1" applyAlignment="1" applyProtection="1">
      <alignment horizontal="center" vertical="center"/>
    </xf>
    <xf numFmtId="0" fontId="7" fillId="0" borderId="205" xfId="0" applyFont="1" applyFill="1" applyBorder="1" applyAlignment="1" applyProtection="1">
      <alignment horizontal="center" vertical="center"/>
    </xf>
    <xf numFmtId="0" fontId="25" fillId="0" borderId="212" xfId="0" applyFont="1" applyBorder="1" applyAlignment="1" applyProtection="1">
      <alignment horizontal="center" vertical="center" wrapText="1"/>
    </xf>
    <xf numFmtId="0" fontId="25" fillId="0" borderId="213" xfId="0" applyFont="1" applyBorder="1" applyAlignment="1" applyProtection="1">
      <alignment horizontal="center" vertical="center" wrapText="1"/>
    </xf>
    <xf numFmtId="0" fontId="14" fillId="0" borderId="164" xfId="2" applyFont="1" applyFill="1" applyBorder="1" applyAlignment="1" applyProtection="1">
      <alignment horizontal="center" vertical="center"/>
    </xf>
    <xf numFmtId="0" fontId="14" fillId="0" borderId="140" xfId="2" applyFont="1" applyFill="1" applyBorder="1" applyAlignment="1" applyProtection="1">
      <alignment horizontal="center" vertical="center"/>
    </xf>
    <xf numFmtId="0" fontId="14" fillId="0" borderId="178" xfId="2" applyFont="1" applyFill="1" applyBorder="1" applyAlignment="1" applyProtection="1">
      <alignment horizontal="center" vertical="center"/>
    </xf>
    <xf numFmtId="0" fontId="7" fillId="5" borderId="83" xfId="0" applyFont="1" applyFill="1" applyBorder="1" applyAlignment="1" applyProtection="1">
      <alignment horizontal="center" vertical="center" wrapText="1"/>
    </xf>
    <xf numFmtId="0" fontId="7" fillId="5" borderId="86" xfId="0" applyFont="1" applyFill="1" applyBorder="1" applyAlignment="1" applyProtection="1">
      <alignment horizontal="center" vertical="center" wrapText="1"/>
    </xf>
    <xf numFmtId="0" fontId="7" fillId="5" borderId="85" xfId="0" applyFont="1" applyFill="1" applyBorder="1" applyAlignment="1" applyProtection="1">
      <alignment horizontal="center" vertical="center" wrapText="1"/>
    </xf>
    <xf numFmtId="0" fontId="7" fillId="5" borderId="162" xfId="0" applyFont="1" applyFill="1" applyBorder="1" applyAlignment="1" applyProtection="1">
      <alignment horizontal="center" vertical="center" wrapText="1"/>
    </xf>
    <xf numFmtId="0" fontId="7" fillId="5" borderId="114" xfId="0" applyFont="1" applyFill="1" applyBorder="1" applyAlignment="1" applyProtection="1">
      <alignment horizontal="center" vertical="center" wrapText="1"/>
    </xf>
    <xf numFmtId="0" fontId="7" fillId="5" borderId="122" xfId="0" applyFont="1" applyFill="1" applyBorder="1" applyAlignment="1" applyProtection="1">
      <alignment horizontal="center" vertical="center" wrapText="1"/>
    </xf>
    <xf numFmtId="0" fontId="7" fillId="5" borderId="157" xfId="0" applyFont="1" applyFill="1" applyBorder="1" applyAlignment="1" applyProtection="1">
      <alignment horizontal="center" vertical="center"/>
    </xf>
    <xf numFmtId="0" fontId="7" fillId="5" borderId="84" xfId="0" applyFont="1" applyFill="1" applyBorder="1" applyAlignment="1" applyProtection="1">
      <alignment horizontal="center" vertical="center"/>
    </xf>
    <xf numFmtId="0" fontId="7" fillId="5" borderId="158" xfId="0" applyFont="1" applyFill="1" applyBorder="1" applyAlignment="1" applyProtection="1">
      <alignment horizontal="center" vertical="center"/>
    </xf>
    <xf numFmtId="0" fontId="7" fillId="5" borderId="177" xfId="0" applyFont="1" applyFill="1" applyBorder="1" applyAlignment="1" applyProtection="1">
      <alignment horizontal="center" vertical="center" wrapText="1"/>
    </xf>
    <xf numFmtId="0" fontId="7" fillId="5" borderId="169" xfId="0" applyFont="1" applyFill="1" applyBorder="1" applyAlignment="1" applyProtection="1">
      <alignment horizontal="center" vertical="center" wrapText="1"/>
    </xf>
    <xf numFmtId="0" fontId="7" fillId="5" borderId="102" xfId="0" applyFont="1" applyFill="1" applyBorder="1" applyAlignment="1" applyProtection="1">
      <alignment horizontal="center" vertical="center" wrapText="1"/>
    </xf>
    <xf numFmtId="0" fontId="7" fillId="5" borderId="104" xfId="0" applyFont="1" applyFill="1" applyBorder="1" applyAlignment="1" applyProtection="1">
      <alignment horizontal="center" vertical="center" wrapText="1"/>
    </xf>
    <xf numFmtId="0" fontId="7" fillId="5" borderId="193" xfId="0" applyFont="1" applyFill="1" applyBorder="1" applyAlignment="1" applyProtection="1">
      <alignment horizontal="center" vertical="center" wrapText="1"/>
    </xf>
    <xf numFmtId="0" fontId="7" fillId="5" borderId="194" xfId="0" applyFont="1" applyFill="1" applyBorder="1" applyAlignment="1" applyProtection="1">
      <alignment horizontal="center" vertical="center" wrapText="1"/>
    </xf>
    <xf numFmtId="0" fontId="7" fillId="5" borderId="154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195" xfId="0" applyFont="1" applyFill="1" applyBorder="1" applyAlignment="1" applyProtection="1">
      <alignment horizontal="center" vertical="center" wrapText="1"/>
    </xf>
    <xf numFmtId="0" fontId="7" fillId="5" borderId="92" xfId="0" applyFont="1" applyFill="1" applyBorder="1" applyAlignment="1" applyProtection="1">
      <alignment horizontal="center" vertical="center" wrapText="1"/>
    </xf>
    <xf numFmtId="0" fontId="7" fillId="5" borderId="140" xfId="0" applyFont="1" applyFill="1" applyBorder="1" applyAlignment="1" applyProtection="1">
      <alignment horizontal="center" vertical="center" wrapText="1"/>
    </xf>
    <xf numFmtId="0" fontId="7" fillId="5" borderId="121" xfId="0" applyFont="1" applyFill="1" applyBorder="1" applyAlignment="1" applyProtection="1">
      <alignment horizontal="center" vertical="center" wrapText="1"/>
    </xf>
    <xf numFmtId="0" fontId="7" fillId="5" borderId="155" xfId="0" applyFont="1" applyFill="1" applyBorder="1" applyAlignment="1" applyProtection="1">
      <alignment horizontal="center" vertical="center" wrapText="1"/>
    </xf>
    <xf numFmtId="0" fontId="7" fillId="5" borderId="196" xfId="0" applyFont="1" applyFill="1" applyBorder="1" applyAlignment="1" applyProtection="1">
      <alignment horizontal="center" vertical="center" wrapText="1"/>
    </xf>
    <xf numFmtId="0" fontId="7" fillId="5" borderId="117" xfId="0" applyFont="1" applyFill="1" applyBorder="1" applyAlignment="1" applyProtection="1">
      <alignment horizontal="center" vertical="center" wrapText="1"/>
    </xf>
    <xf numFmtId="0" fontId="8" fillId="5" borderId="188" xfId="0" applyFont="1" applyFill="1" applyBorder="1" applyAlignment="1" applyProtection="1">
      <alignment horizontal="center" vertical="center" wrapText="1"/>
    </xf>
    <xf numFmtId="0" fontId="8" fillId="5" borderId="189" xfId="0" applyFont="1" applyFill="1" applyBorder="1" applyAlignment="1" applyProtection="1">
      <alignment horizontal="center" vertical="center" wrapText="1"/>
    </xf>
    <xf numFmtId="0" fontId="8" fillId="5" borderId="190" xfId="0" applyFont="1" applyFill="1" applyBorder="1" applyAlignment="1" applyProtection="1">
      <alignment horizontal="center" vertical="center" wrapText="1"/>
    </xf>
    <xf numFmtId="0" fontId="14" fillId="0" borderId="182" xfId="2" applyFont="1" applyFill="1" applyBorder="1" applyAlignment="1" applyProtection="1">
      <alignment horizontal="center" vertical="center"/>
    </xf>
    <xf numFmtId="0" fontId="14" fillId="0" borderId="8" xfId="2" applyFont="1" applyFill="1" applyBorder="1" applyAlignment="1" applyProtection="1">
      <alignment horizontal="center" vertical="center"/>
    </xf>
    <xf numFmtId="0" fontId="14" fillId="0" borderId="185" xfId="2" applyFont="1" applyFill="1" applyBorder="1" applyAlignment="1" applyProtection="1">
      <alignment horizontal="center" vertical="center"/>
    </xf>
    <xf numFmtId="0" fontId="14" fillId="0" borderId="6" xfId="2" applyFont="1" applyFill="1" applyBorder="1" applyAlignment="1" applyProtection="1">
      <alignment horizontal="center" vertical="center"/>
    </xf>
    <xf numFmtId="0" fontId="14" fillId="0" borderId="162" xfId="0" applyFont="1" applyFill="1" applyBorder="1" applyAlignment="1" applyProtection="1">
      <alignment horizontal="center" vertical="center" wrapText="1"/>
    </xf>
    <xf numFmtId="0" fontId="14" fillId="0" borderId="122" xfId="0" applyFont="1" applyFill="1" applyBorder="1" applyAlignment="1" applyProtection="1">
      <alignment horizontal="center" vertical="center" wrapText="1"/>
    </xf>
    <xf numFmtId="178" fontId="17" fillId="0" borderId="143" xfId="2" applyNumberFormat="1" applyFont="1" applyFill="1" applyBorder="1" applyAlignment="1" applyProtection="1">
      <alignment horizontal="center" vertical="center"/>
    </xf>
    <xf numFmtId="178" fontId="17" fillId="0" borderId="147" xfId="2" applyNumberFormat="1" applyFont="1" applyFill="1" applyBorder="1" applyAlignment="1" applyProtection="1">
      <alignment horizontal="center" vertical="center"/>
    </xf>
    <xf numFmtId="178" fontId="17" fillId="0" borderId="144" xfId="2" applyNumberFormat="1" applyFont="1" applyFill="1" applyBorder="1" applyAlignment="1" applyProtection="1">
      <alignment horizontal="center" vertical="center"/>
    </xf>
    <xf numFmtId="0" fontId="14" fillId="0" borderId="186" xfId="2" applyFont="1" applyFill="1" applyBorder="1" applyAlignment="1" applyProtection="1">
      <alignment horizontal="center" vertical="center"/>
    </xf>
    <xf numFmtId="0" fontId="14" fillId="0" borderId="160" xfId="2" applyFont="1" applyFill="1" applyBorder="1" applyAlignment="1" applyProtection="1">
      <alignment horizontal="center" vertical="center"/>
    </xf>
    <xf numFmtId="0" fontId="14" fillId="0" borderId="161" xfId="2" applyFont="1" applyFill="1" applyBorder="1" applyAlignment="1" applyProtection="1">
      <alignment horizontal="center" vertical="center"/>
    </xf>
    <xf numFmtId="178" fontId="14" fillId="0" borderId="143" xfId="2" applyNumberFormat="1" applyFont="1" applyFill="1" applyBorder="1" applyAlignment="1" applyProtection="1">
      <alignment horizontal="center" vertical="center"/>
    </xf>
    <xf numFmtId="178" fontId="14" fillId="0" borderId="147" xfId="2" applyNumberFormat="1" applyFont="1" applyFill="1" applyBorder="1" applyAlignment="1" applyProtection="1">
      <alignment horizontal="center" vertical="center"/>
    </xf>
    <xf numFmtId="178" fontId="14" fillId="0" borderId="144" xfId="2" applyNumberFormat="1" applyFont="1" applyFill="1" applyBorder="1" applyAlignment="1" applyProtection="1">
      <alignment horizontal="center" vertical="center"/>
    </xf>
    <xf numFmtId="0" fontId="20" fillId="5" borderId="162" xfId="0" applyFont="1" applyFill="1" applyBorder="1" applyAlignment="1">
      <alignment vertical="center" textRotation="255"/>
    </xf>
    <xf numFmtId="0" fontId="20" fillId="5" borderId="114" xfId="0" applyFont="1" applyFill="1" applyBorder="1" applyAlignment="1">
      <alignment vertical="center" textRotation="255"/>
    </xf>
    <xf numFmtId="0" fontId="20" fillId="5" borderId="122" xfId="0" applyFont="1" applyFill="1" applyBorder="1" applyAlignment="1">
      <alignment vertical="center" textRotation="255"/>
    </xf>
    <xf numFmtId="0" fontId="14" fillId="0" borderId="141" xfId="2" applyFont="1" applyFill="1" applyBorder="1" applyAlignment="1" applyProtection="1">
      <alignment horizontal="center" vertical="center"/>
    </xf>
    <xf numFmtId="0" fontId="14" fillId="0" borderId="5" xfId="2" applyFont="1" applyFill="1" applyBorder="1" applyAlignment="1" applyProtection="1">
      <alignment horizontal="center" vertical="center"/>
    </xf>
    <xf numFmtId="0" fontId="7" fillId="5" borderId="197" xfId="0" applyFont="1" applyFill="1" applyBorder="1" applyAlignment="1" applyProtection="1">
      <alignment horizontal="center" vertical="center"/>
    </xf>
    <xf numFmtId="0" fontId="7" fillId="5" borderId="153" xfId="0" applyFont="1" applyFill="1" applyBorder="1" applyAlignment="1" applyProtection="1">
      <alignment horizontal="center" vertical="center"/>
    </xf>
    <xf numFmtId="0" fontId="7" fillId="5" borderId="140" xfId="0" applyFont="1" applyFill="1" applyBorder="1" applyAlignment="1" applyProtection="1">
      <alignment horizontal="center" vertical="center"/>
    </xf>
    <xf numFmtId="0" fontId="7" fillId="5" borderId="178" xfId="0" applyFont="1" applyFill="1" applyBorder="1" applyAlignment="1" applyProtection="1">
      <alignment horizontal="center" vertical="center"/>
    </xf>
    <xf numFmtId="0" fontId="7" fillId="5" borderId="191" xfId="0" applyFont="1" applyFill="1" applyBorder="1" applyAlignment="1" applyProtection="1">
      <alignment horizontal="center" vertical="center"/>
    </xf>
    <xf numFmtId="0" fontId="7" fillId="5" borderId="192" xfId="0" applyFont="1" applyFill="1" applyBorder="1" applyAlignment="1" applyProtection="1">
      <alignment horizontal="center" vertical="center"/>
    </xf>
    <xf numFmtId="0" fontId="7" fillId="5" borderId="146" xfId="0" applyFont="1" applyFill="1" applyBorder="1" applyAlignment="1" applyProtection="1">
      <alignment horizontal="center" vertical="center"/>
    </xf>
    <xf numFmtId="0" fontId="1" fillId="9" borderId="172" xfId="2" applyFont="1" applyFill="1" applyBorder="1" applyAlignment="1" applyProtection="1">
      <alignment horizontal="center" vertical="center"/>
    </xf>
    <xf numFmtId="0" fontId="1" fillId="9" borderId="80" xfId="2" applyFont="1" applyFill="1" applyBorder="1" applyAlignment="1" applyProtection="1">
      <alignment horizontal="center" vertical="center"/>
    </xf>
    <xf numFmtId="0" fontId="7" fillId="0" borderId="187" xfId="2" applyFont="1" applyFill="1" applyBorder="1" applyAlignment="1" applyProtection="1">
      <alignment horizontal="center" vertical="center" textRotation="255" wrapText="1"/>
    </xf>
    <xf numFmtId="0" fontId="7" fillId="0" borderId="69" xfId="2" applyFont="1" applyFill="1" applyBorder="1" applyAlignment="1" applyProtection="1">
      <alignment horizontal="center" vertical="center" textRotation="255" wrapText="1"/>
    </xf>
    <xf numFmtId="0" fontId="7" fillId="0" borderId="9" xfId="2" applyFont="1" applyFill="1" applyBorder="1" applyAlignment="1" applyProtection="1">
      <alignment horizontal="center" vertical="center" textRotation="255" wrapText="1"/>
    </xf>
    <xf numFmtId="0" fontId="7" fillId="0" borderId="170" xfId="0" applyFont="1" applyFill="1" applyBorder="1" applyAlignment="1" applyProtection="1">
      <alignment horizontal="center" vertical="center" wrapText="1"/>
    </xf>
    <xf numFmtId="0" fontId="7" fillId="0" borderId="204" xfId="2" applyFont="1" applyFill="1" applyBorder="1" applyAlignment="1" applyProtection="1">
      <alignment horizontal="center" vertical="center"/>
    </xf>
    <xf numFmtId="0" fontId="7" fillId="0" borderId="208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76" xfId="2" applyFont="1" applyFill="1" applyBorder="1" applyAlignment="1" applyProtection="1">
      <alignment horizontal="center" vertical="center"/>
    </xf>
    <xf numFmtId="0" fontId="7" fillId="0" borderId="207" xfId="2" applyFont="1" applyFill="1" applyBorder="1" applyAlignment="1" applyProtection="1">
      <alignment horizontal="center" vertical="center"/>
    </xf>
    <xf numFmtId="0" fontId="7" fillId="0" borderId="107" xfId="2" applyFont="1" applyFill="1" applyBorder="1" applyAlignment="1" applyProtection="1">
      <alignment horizontal="center" vertical="center"/>
    </xf>
    <xf numFmtId="0" fontId="7" fillId="0" borderId="88" xfId="2" applyFont="1" applyFill="1" applyBorder="1" applyAlignment="1" applyProtection="1">
      <alignment horizontal="center" vertical="center"/>
    </xf>
    <xf numFmtId="0" fontId="7" fillId="0" borderId="114" xfId="0" applyFont="1" applyFill="1" applyBorder="1" applyAlignment="1" applyProtection="1">
      <alignment horizontal="center" vertical="center"/>
    </xf>
    <xf numFmtId="0" fontId="7" fillId="0" borderId="164" xfId="0" applyFont="1" applyFill="1" applyBorder="1" applyAlignment="1" applyProtection="1">
      <alignment horizontal="center" vertical="center"/>
    </xf>
    <xf numFmtId="0" fontId="7" fillId="0" borderId="171" xfId="0" applyFont="1" applyFill="1" applyBorder="1" applyAlignment="1" applyProtection="1">
      <alignment horizontal="center" vertical="center" wrapText="1"/>
    </xf>
    <xf numFmtId="0" fontId="7" fillId="0" borderId="73" xfId="2" applyFont="1" applyFill="1" applyBorder="1" applyAlignment="1" applyProtection="1">
      <alignment horizontal="center" vertical="center" wrapText="1"/>
    </xf>
    <xf numFmtId="0" fontId="7" fillId="0" borderId="74" xfId="2" applyFont="1" applyFill="1" applyBorder="1" applyAlignment="1" applyProtection="1">
      <alignment horizontal="center" vertical="center" wrapText="1"/>
    </xf>
    <xf numFmtId="0" fontId="7" fillId="0" borderId="88" xfId="2" applyFont="1" applyFill="1" applyBorder="1" applyAlignment="1" applyProtection="1">
      <alignment horizontal="center" vertical="center" wrapText="1"/>
    </xf>
    <xf numFmtId="0" fontId="7" fillId="0" borderId="76" xfId="2" applyFont="1" applyFill="1" applyBorder="1" applyAlignment="1" applyProtection="1">
      <alignment horizontal="center" vertical="center" wrapText="1"/>
    </xf>
    <xf numFmtId="0" fontId="7" fillId="0" borderId="77" xfId="2" applyFont="1" applyFill="1" applyBorder="1" applyAlignment="1" applyProtection="1">
      <alignment horizontal="center" vertical="center" wrapText="1"/>
    </xf>
    <xf numFmtId="49" fontId="7" fillId="0" borderId="169" xfId="2" applyNumberFormat="1" applyFont="1" applyFill="1" applyBorder="1" applyAlignment="1" applyProtection="1">
      <alignment horizontal="center" vertical="center" textRotation="255"/>
    </xf>
    <xf numFmtId="49" fontId="7" fillId="0" borderId="113" xfId="2" applyNumberFormat="1" applyFont="1" applyFill="1" applyBorder="1" applyAlignment="1" applyProtection="1">
      <alignment horizontal="center" vertical="center" textRotation="255"/>
    </xf>
    <xf numFmtId="49" fontId="7" fillId="0" borderId="184" xfId="2" applyNumberFormat="1" applyFont="1" applyFill="1" applyBorder="1" applyAlignment="1" applyProtection="1">
      <alignment horizontal="center" vertical="center" textRotation="255"/>
    </xf>
    <xf numFmtId="49" fontId="7" fillId="0" borderId="80" xfId="2" applyNumberFormat="1" applyFont="1" applyFill="1" applyBorder="1" applyAlignment="1" applyProtection="1">
      <alignment horizontal="center" vertical="center" textRotation="255"/>
    </xf>
    <xf numFmtId="0" fontId="7" fillId="0" borderId="40" xfId="2" applyFont="1" applyFill="1" applyBorder="1" applyAlignment="1" applyProtection="1">
      <alignment horizontal="center" vertical="center" textRotation="255" wrapText="1"/>
    </xf>
    <xf numFmtId="0" fontId="7" fillId="0" borderId="69" xfId="0" applyFont="1" applyFill="1" applyBorder="1" applyAlignment="1" applyProtection="1">
      <alignment horizontal="center" vertical="center" textRotation="255" wrapText="1"/>
    </xf>
    <xf numFmtId="0" fontId="7" fillId="0" borderId="183" xfId="0" applyFont="1" applyFill="1" applyBorder="1" applyAlignment="1" applyProtection="1">
      <alignment horizontal="center" vertical="center" textRotation="255" wrapText="1"/>
    </xf>
    <xf numFmtId="0" fontId="7" fillId="0" borderId="179" xfId="0" applyFont="1" applyBorder="1" applyAlignment="1" applyProtection="1">
      <alignment horizontal="center" vertical="center" textRotation="255" wrapText="1"/>
    </xf>
    <xf numFmtId="0" fontId="7" fillId="0" borderId="180" xfId="0" applyFont="1" applyBorder="1" applyAlignment="1" applyProtection="1">
      <alignment horizontal="center" vertical="center" textRotation="255" wrapText="1"/>
    </xf>
    <xf numFmtId="0" fontId="7" fillId="0" borderId="154" xfId="0" applyFont="1" applyBorder="1" applyAlignment="1" applyProtection="1">
      <alignment horizontal="center" vertical="center" textRotation="255" wrapText="1"/>
    </xf>
    <xf numFmtId="0" fontId="7" fillId="0" borderId="155" xfId="0" applyFont="1" applyBorder="1" applyAlignment="1" applyProtection="1">
      <alignment horizontal="center" vertical="center" textRotation="255" wrapText="1"/>
    </xf>
    <xf numFmtId="0" fontId="7" fillId="0" borderId="92" xfId="0" applyFont="1" applyBorder="1" applyAlignment="1" applyProtection="1">
      <alignment horizontal="center" vertical="center" textRotation="255" wrapText="1"/>
    </xf>
    <xf numFmtId="0" fontId="7" fillId="0" borderId="178" xfId="0" applyFont="1" applyBorder="1" applyAlignment="1" applyProtection="1">
      <alignment horizontal="center" vertical="center" textRotation="255" wrapText="1"/>
    </xf>
    <xf numFmtId="0" fontId="7" fillId="0" borderId="177" xfId="2" applyFont="1" applyFill="1" applyBorder="1" applyAlignment="1" applyProtection="1">
      <alignment horizontal="center" vertical="center" textRotation="255"/>
    </xf>
    <xf numFmtId="0" fontId="7" fillId="0" borderId="169" xfId="2" applyFont="1" applyFill="1" applyBorder="1" applyAlignment="1" applyProtection="1">
      <alignment horizontal="center" vertical="center" textRotation="255"/>
    </xf>
    <xf numFmtId="0" fontId="7" fillId="0" borderId="102" xfId="2" applyFont="1" applyFill="1" applyBorder="1" applyAlignment="1" applyProtection="1">
      <alignment horizontal="center" vertical="center" textRotation="255"/>
    </xf>
    <xf numFmtId="0" fontId="7" fillId="0" borderId="172" xfId="2" applyFont="1" applyFill="1" applyBorder="1" applyAlignment="1" applyProtection="1">
      <alignment horizontal="center" vertical="center" textRotation="255"/>
    </xf>
    <xf numFmtId="0" fontId="7" fillId="0" borderId="113" xfId="2" applyFont="1" applyFill="1" applyBorder="1" applyAlignment="1" applyProtection="1">
      <alignment horizontal="center" vertical="center" textRotation="255"/>
    </xf>
    <xf numFmtId="0" fontId="7" fillId="0" borderId="80" xfId="2" applyFont="1" applyFill="1" applyBorder="1" applyAlignment="1" applyProtection="1">
      <alignment horizontal="center" vertical="center" textRotation="255"/>
    </xf>
    <xf numFmtId="0" fontId="7" fillId="0" borderId="187" xfId="2" applyFont="1" applyFill="1" applyBorder="1" applyAlignment="1" applyProtection="1">
      <alignment horizontal="center" vertical="center" wrapText="1"/>
    </xf>
    <xf numFmtId="0" fontId="7" fillId="0" borderId="183" xfId="2" applyFont="1" applyFill="1" applyBorder="1" applyAlignment="1" applyProtection="1">
      <alignment horizontal="center" vertical="center" wrapText="1"/>
    </xf>
    <xf numFmtId="0" fontId="7" fillId="0" borderId="93" xfId="2" applyFont="1" applyFill="1" applyBorder="1" applyAlignment="1" applyProtection="1">
      <alignment horizontal="center" vertical="center"/>
    </xf>
    <xf numFmtId="0" fontId="7" fillId="0" borderId="55" xfId="2" applyFont="1" applyFill="1" applyBorder="1" applyAlignment="1" applyProtection="1">
      <alignment horizontal="center" vertical="center"/>
    </xf>
    <xf numFmtId="0" fontId="7" fillId="0" borderId="172" xfId="2" applyFont="1" applyFill="1" applyBorder="1" applyAlignment="1" applyProtection="1">
      <alignment vertical="center" textRotation="255"/>
    </xf>
    <xf numFmtId="0" fontId="7" fillId="0" borderId="113" xfId="2" applyFont="1" applyFill="1" applyBorder="1" applyAlignment="1" applyProtection="1">
      <alignment vertical="center" textRotation="255"/>
    </xf>
    <xf numFmtId="0" fontId="7" fillId="0" borderId="4" xfId="2" applyFont="1" applyFill="1" applyBorder="1" applyAlignment="1" applyProtection="1">
      <alignment vertical="center" textRotation="255"/>
    </xf>
    <xf numFmtId="0" fontId="7" fillId="0" borderId="145" xfId="2" applyFont="1" applyFill="1" applyBorder="1" applyAlignment="1" applyProtection="1">
      <alignment horizontal="center" vertical="center" shrinkToFit="1"/>
    </xf>
    <xf numFmtId="0" fontId="7" fillId="0" borderId="105" xfId="2" applyFont="1" applyFill="1" applyBorder="1" applyAlignment="1" applyProtection="1">
      <alignment horizontal="center" vertical="center" shrinkToFit="1"/>
    </xf>
    <xf numFmtId="0" fontId="7" fillId="0" borderId="40" xfId="2" applyFont="1" applyFill="1" applyBorder="1" applyAlignment="1" applyProtection="1">
      <alignment horizontal="center" vertical="center"/>
    </xf>
    <xf numFmtId="0" fontId="7" fillId="0" borderId="63" xfId="2" applyFont="1" applyFill="1" applyBorder="1" applyAlignment="1" applyProtection="1">
      <alignment horizontal="center" vertical="center"/>
    </xf>
    <xf numFmtId="0" fontId="7" fillId="0" borderId="89" xfId="2" applyFont="1" applyFill="1" applyBorder="1" applyAlignment="1" applyProtection="1">
      <alignment horizontal="center" vertical="center"/>
    </xf>
    <xf numFmtId="0" fontId="7" fillId="0" borderId="54" xfId="2" applyFont="1" applyFill="1" applyBorder="1" applyAlignment="1" applyProtection="1">
      <alignment horizontal="center" vertical="center"/>
    </xf>
    <xf numFmtId="0" fontId="20" fillId="0" borderId="140" xfId="0" applyFont="1" applyFill="1" applyBorder="1" applyAlignment="1" applyProtection="1">
      <alignment horizontal="center" vertical="center"/>
    </xf>
    <xf numFmtId="0" fontId="0" fillId="0" borderId="140" xfId="0" applyBorder="1" applyAlignment="1">
      <alignment horizontal="center" vertical="center"/>
    </xf>
    <xf numFmtId="0" fontId="7" fillId="0" borderId="141" xfId="2" applyFont="1" applyFill="1" applyBorder="1" applyAlignment="1" applyProtection="1">
      <alignment horizontal="center" vertical="center" wrapText="1"/>
    </xf>
    <xf numFmtId="0" fontId="7" fillId="0" borderId="182" xfId="2" applyFont="1" applyFill="1" applyBorder="1" applyAlignment="1" applyProtection="1">
      <alignment horizontal="center" vertical="center" wrapText="1"/>
    </xf>
    <xf numFmtId="0" fontId="7" fillId="0" borderId="142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177" xfId="2" applyFont="1" applyFill="1" applyBorder="1" applyAlignment="1" applyProtection="1">
      <alignment vertical="center" textRotation="255"/>
    </xf>
    <xf numFmtId="0" fontId="7" fillId="0" borderId="169" xfId="2" applyFont="1" applyFill="1" applyBorder="1" applyAlignment="1" applyProtection="1">
      <alignment vertical="center" textRotation="255"/>
    </xf>
    <xf numFmtId="0" fontId="7" fillId="0" borderId="102" xfId="2" applyFont="1" applyFill="1" applyBorder="1" applyAlignment="1" applyProtection="1">
      <alignment vertical="center" textRotation="255"/>
    </xf>
  </cellXfs>
  <cellStyles count="31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桁区切り" xfId="1" builtinId="6"/>
    <cellStyle name="標準" xfId="0" builtinId="0"/>
    <cellStyle name="標準_04　教科系統図.xls" xfId="2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</cellStyles>
  <dxfs count="20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3333CC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254000</xdr:colOff>
      <xdr:row>16</xdr:row>
      <xdr:rowOff>50800</xdr:rowOff>
    </xdr:from>
    <xdr:to>
      <xdr:col>13</xdr:col>
      <xdr:colOff>368300</xdr:colOff>
      <xdr:row>17</xdr:row>
      <xdr:rowOff>88900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45075" y="6232525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 editAs="oneCell">
    <xdr:from>
      <xdr:col>13</xdr:col>
      <xdr:colOff>254000</xdr:colOff>
      <xdr:row>16</xdr:row>
      <xdr:rowOff>50800</xdr:rowOff>
    </xdr:from>
    <xdr:to>
      <xdr:col>13</xdr:col>
      <xdr:colOff>368300</xdr:colOff>
      <xdr:row>17</xdr:row>
      <xdr:rowOff>88900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45075" y="6232525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254000</xdr:colOff>
      <xdr:row>16</xdr:row>
      <xdr:rowOff>50800</xdr:rowOff>
    </xdr:from>
    <xdr:to>
      <xdr:col>13</xdr:col>
      <xdr:colOff>368300</xdr:colOff>
      <xdr:row>17</xdr:row>
      <xdr:rowOff>88900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45075" y="6223000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9"/>
  <sheetViews>
    <sheetView showGridLines="0" showZeros="0" tabSelected="1" zoomScale="75" zoomScaleNormal="75" zoomScaleSheetLayoutView="100" zoomScalePageLayoutView="80" workbookViewId="0">
      <selection activeCell="AO7" sqref="AO7:AO45"/>
    </sheetView>
  </sheetViews>
  <sheetFormatPr defaultColWidth="8.625" defaultRowHeight="12"/>
  <cols>
    <col min="1" max="1" width="1.875" style="6" customWidth="1"/>
    <col min="2" max="3" width="2.875" style="6" customWidth="1"/>
    <col min="4" max="4" width="5.125" style="6" customWidth="1"/>
    <col min="5" max="5" width="5.625" style="6" customWidth="1"/>
    <col min="6" max="6" width="0.625" style="6" customWidth="1"/>
    <col min="7" max="7" width="21.875" style="204" customWidth="1"/>
    <col min="8" max="12" width="3.625" style="6" customWidth="1"/>
    <col min="13" max="18" width="5.875" style="6" customWidth="1"/>
    <col min="19" max="19" width="7.375" style="6" customWidth="1"/>
    <col min="20" max="21" width="5.875" style="6" customWidth="1"/>
    <col min="22" max="22" width="5.875" style="202" customWidth="1"/>
    <col min="23" max="23" width="5.125" style="6" customWidth="1"/>
    <col min="24" max="24" width="1.5" style="6" customWidth="1"/>
    <col min="25" max="39" width="3.625" style="5" customWidth="1"/>
    <col min="40" max="40" width="6.125" style="6" customWidth="1"/>
    <col min="41" max="43" width="7.375" style="6" customWidth="1"/>
    <col min="44" max="44" width="3" style="6" customWidth="1"/>
    <col min="45" max="54" width="3.625" style="6" customWidth="1"/>
    <col min="55" max="55" width="5" style="6" customWidth="1"/>
    <col min="56" max="59" width="7.375" style="6" customWidth="1"/>
    <col min="60" max="60" width="1.875" style="6" customWidth="1"/>
    <col min="61" max="61" width="19.5" style="6" bestFit="1" customWidth="1"/>
    <col min="62" max="16384" width="8.625" style="6"/>
  </cols>
  <sheetData>
    <row r="1" spans="1:62" s="178" customFormat="1" ht="35.1" customHeight="1">
      <c r="B1" s="876" t="s">
        <v>131</v>
      </c>
      <c r="C1" s="877"/>
      <c r="D1" s="878"/>
      <c r="E1" s="879"/>
      <c r="F1" s="7"/>
      <c r="G1" s="880" t="s">
        <v>29</v>
      </c>
      <c r="H1" s="881"/>
      <c r="I1" s="881"/>
      <c r="J1" s="881"/>
      <c r="K1" s="881"/>
      <c r="L1" s="882"/>
      <c r="M1" s="656"/>
      <c r="N1" s="656"/>
      <c r="O1" s="206"/>
      <c r="P1" s="883" t="s">
        <v>257</v>
      </c>
      <c r="Q1" s="883"/>
      <c r="R1" s="883"/>
      <c r="S1" s="883"/>
      <c r="T1" s="883"/>
      <c r="U1" s="883"/>
      <c r="V1" s="883"/>
      <c r="W1" s="883"/>
      <c r="X1" s="8"/>
      <c r="Y1" s="884" t="s">
        <v>179</v>
      </c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91" t="s">
        <v>234</v>
      </c>
      <c r="BJ1" s="892"/>
    </row>
    <row r="2" spans="1:62" ht="11.2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414"/>
      <c r="BI2" s="893"/>
      <c r="BJ2" s="894"/>
    </row>
    <row r="3" spans="1:62" ht="33" customHeight="1" thickBot="1">
      <c r="A3" s="1"/>
      <c r="B3" s="897" t="s">
        <v>250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8" t="s">
        <v>256</v>
      </c>
      <c r="S3" s="898"/>
      <c r="T3" s="898"/>
      <c r="U3" s="898"/>
      <c r="V3" s="898"/>
      <c r="W3" s="898"/>
      <c r="X3" s="8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O3" s="8"/>
      <c r="AP3" s="8"/>
      <c r="BD3" s="8"/>
      <c r="BG3" s="1"/>
      <c r="BH3" s="414"/>
      <c r="BI3" s="895"/>
      <c r="BJ3" s="896"/>
    </row>
    <row r="4" spans="1:62" ht="35.1" customHeight="1">
      <c r="A4" s="1"/>
      <c r="B4" s="885" t="s">
        <v>137</v>
      </c>
      <c r="C4" s="886"/>
      <c r="D4" s="832" t="s">
        <v>138</v>
      </c>
      <c r="E4" s="833"/>
      <c r="G4" s="838" t="s">
        <v>91</v>
      </c>
      <c r="H4" s="868" t="s">
        <v>60</v>
      </c>
      <c r="I4" s="871" t="s">
        <v>133</v>
      </c>
      <c r="J4" s="872"/>
      <c r="K4" s="872"/>
      <c r="L4" s="873"/>
      <c r="M4" s="868" t="s">
        <v>49</v>
      </c>
      <c r="N4" s="861" t="s">
        <v>50</v>
      </c>
      <c r="O4" s="841" t="s">
        <v>132</v>
      </c>
      <c r="P4" s="863" t="s">
        <v>120</v>
      </c>
      <c r="Q4" s="864"/>
      <c r="R4" s="864"/>
      <c r="S4" s="864"/>
      <c r="T4" s="864"/>
      <c r="U4" s="864"/>
      <c r="V4" s="865"/>
      <c r="W4" s="841" t="s">
        <v>173</v>
      </c>
      <c r="X4" s="9"/>
      <c r="Y4" s="844" t="s">
        <v>184</v>
      </c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6"/>
      <c r="AM4" s="10"/>
      <c r="AN4" s="847" t="s">
        <v>97</v>
      </c>
      <c r="AO4" s="899" t="s">
        <v>24</v>
      </c>
      <c r="AP4" s="900"/>
      <c r="AR4" s="901" t="s">
        <v>157</v>
      </c>
      <c r="AS4" s="872"/>
      <c r="AT4" s="872"/>
      <c r="AU4" s="872"/>
      <c r="AV4" s="872"/>
      <c r="AW4" s="872"/>
      <c r="AX4" s="872"/>
      <c r="AY4" s="872"/>
      <c r="AZ4" s="872"/>
      <c r="BA4" s="872"/>
      <c r="BB4" s="902"/>
      <c r="BC4" s="205"/>
      <c r="BD4" s="901" t="s">
        <v>54</v>
      </c>
      <c r="BE4" s="872"/>
      <c r="BF4" s="902"/>
      <c r="BG4" s="1"/>
    </row>
    <row r="5" spans="1:62" ht="174.2" customHeight="1">
      <c r="A5" s="1"/>
      <c r="B5" s="887"/>
      <c r="C5" s="888"/>
      <c r="D5" s="834"/>
      <c r="E5" s="835"/>
      <c r="G5" s="839"/>
      <c r="H5" s="869"/>
      <c r="I5" s="858" t="s">
        <v>116</v>
      </c>
      <c r="J5" s="875"/>
      <c r="K5" s="858" t="s">
        <v>140</v>
      </c>
      <c r="L5" s="875"/>
      <c r="M5" s="874"/>
      <c r="N5" s="862"/>
      <c r="O5" s="842"/>
      <c r="P5" s="11" t="s">
        <v>105</v>
      </c>
      <c r="Q5" s="12" t="s">
        <v>106</v>
      </c>
      <c r="R5" s="13" t="s">
        <v>37</v>
      </c>
      <c r="S5" s="906" t="s">
        <v>97</v>
      </c>
      <c r="T5" s="397" t="s">
        <v>134</v>
      </c>
      <c r="U5" s="398" t="s">
        <v>100</v>
      </c>
      <c r="V5" s="399" t="s">
        <v>101</v>
      </c>
      <c r="W5" s="842"/>
      <c r="X5" s="9"/>
      <c r="Y5" s="852" t="s">
        <v>25</v>
      </c>
      <c r="Z5" s="853"/>
      <c r="AA5" s="854" t="s">
        <v>39</v>
      </c>
      <c r="AB5" s="855"/>
      <c r="AC5" s="855"/>
      <c r="AD5" s="853"/>
      <c r="AE5" s="854" t="s">
        <v>40</v>
      </c>
      <c r="AF5" s="856"/>
      <c r="AG5" s="856"/>
      <c r="AH5" s="856"/>
      <c r="AI5" s="857"/>
      <c r="AJ5" s="858" t="s">
        <v>61</v>
      </c>
      <c r="AK5" s="859"/>
      <c r="AL5" s="860"/>
      <c r="AM5" s="14"/>
      <c r="AN5" s="848"/>
      <c r="AO5" s="830" t="s">
        <v>63</v>
      </c>
      <c r="AP5" s="909" t="s">
        <v>53</v>
      </c>
      <c r="AR5" s="911" t="s">
        <v>64</v>
      </c>
      <c r="AS5" s="913" t="s">
        <v>65</v>
      </c>
      <c r="AT5" s="913"/>
      <c r="AU5" s="913"/>
      <c r="AV5" s="913"/>
      <c r="AW5" s="913"/>
      <c r="AX5" s="913" t="s">
        <v>103</v>
      </c>
      <c r="AY5" s="913"/>
      <c r="AZ5" s="913"/>
      <c r="BA5" s="913"/>
      <c r="BB5" s="914"/>
      <c r="BC5" s="915" t="s">
        <v>66</v>
      </c>
      <c r="BD5" s="402" t="s">
        <v>55</v>
      </c>
      <c r="BE5" s="398" t="s">
        <v>100</v>
      </c>
      <c r="BF5" s="399" t="s">
        <v>101</v>
      </c>
      <c r="BG5" s="1"/>
    </row>
    <row r="6" spans="1:62" ht="35.1" customHeight="1" thickBot="1">
      <c r="A6" s="1"/>
      <c r="B6" s="889"/>
      <c r="C6" s="890"/>
      <c r="D6" s="836"/>
      <c r="E6" s="837"/>
      <c r="G6" s="840"/>
      <c r="H6" s="870"/>
      <c r="I6" s="243" t="s">
        <v>78</v>
      </c>
      <c r="J6" s="244" t="s">
        <v>93</v>
      </c>
      <c r="K6" s="243" t="s">
        <v>78</v>
      </c>
      <c r="L6" s="244" t="s">
        <v>93</v>
      </c>
      <c r="M6" s="15" t="s">
        <v>2</v>
      </c>
      <c r="N6" s="207" t="s">
        <v>2</v>
      </c>
      <c r="O6" s="843"/>
      <c r="P6" s="850" t="s">
        <v>150</v>
      </c>
      <c r="Q6" s="851"/>
      <c r="R6" s="851"/>
      <c r="S6" s="907"/>
      <c r="T6" s="903" t="s">
        <v>51</v>
      </c>
      <c r="U6" s="904"/>
      <c r="V6" s="905"/>
      <c r="W6" s="843"/>
      <c r="X6" s="9"/>
      <c r="Y6" s="16" t="s">
        <v>67</v>
      </c>
      <c r="Z6" s="17" t="s">
        <v>68</v>
      </c>
      <c r="AA6" s="18" t="s">
        <v>69</v>
      </c>
      <c r="AB6" s="669" t="s">
        <v>70</v>
      </c>
      <c r="AC6" s="669" t="s">
        <v>166</v>
      </c>
      <c r="AD6" s="17" t="s">
        <v>167</v>
      </c>
      <c r="AE6" s="18" t="s">
        <v>168</v>
      </c>
      <c r="AF6" s="669" t="s">
        <v>185</v>
      </c>
      <c r="AG6" s="669" t="s">
        <v>186</v>
      </c>
      <c r="AH6" s="669" t="s">
        <v>187</v>
      </c>
      <c r="AI6" s="17" t="s">
        <v>188</v>
      </c>
      <c r="AJ6" s="18" t="s">
        <v>14</v>
      </c>
      <c r="AK6" s="669" t="s">
        <v>42</v>
      </c>
      <c r="AL6" s="19" t="s">
        <v>43</v>
      </c>
      <c r="AM6" s="10"/>
      <c r="AN6" s="849"/>
      <c r="AO6" s="831"/>
      <c r="AP6" s="910"/>
      <c r="AR6" s="912"/>
      <c r="AS6" s="20" t="s">
        <v>44</v>
      </c>
      <c r="AT6" s="21" t="s">
        <v>45</v>
      </c>
      <c r="AU6" s="22" t="s">
        <v>198</v>
      </c>
      <c r="AV6" s="22" t="s">
        <v>199</v>
      </c>
      <c r="AW6" s="22" t="s">
        <v>47</v>
      </c>
      <c r="AX6" s="23" t="s">
        <v>200</v>
      </c>
      <c r="AY6" s="21" t="s">
        <v>201</v>
      </c>
      <c r="AZ6" s="21" t="s">
        <v>202</v>
      </c>
      <c r="BA6" s="21" t="s">
        <v>203</v>
      </c>
      <c r="BB6" s="24" t="s">
        <v>204</v>
      </c>
      <c r="BC6" s="916"/>
      <c r="BD6" s="850" t="s">
        <v>56</v>
      </c>
      <c r="BE6" s="851"/>
      <c r="BF6" s="908"/>
      <c r="BG6" s="1"/>
    </row>
    <row r="7" spans="1:62" ht="17.100000000000001" customHeight="1">
      <c r="A7" s="1"/>
      <c r="B7" s="811" t="s">
        <v>21</v>
      </c>
      <c r="C7" s="812"/>
      <c r="D7" s="817" t="s">
        <v>213</v>
      </c>
      <c r="E7" s="818"/>
      <c r="F7" s="493"/>
      <c r="G7" s="494" t="s">
        <v>22</v>
      </c>
      <c r="H7" s="25">
        <f>SUM(I7:L7)</f>
        <v>2</v>
      </c>
      <c r="I7" s="823">
        <v>2</v>
      </c>
      <c r="J7" s="824"/>
      <c r="K7" s="823"/>
      <c r="L7" s="824"/>
      <c r="M7" s="26">
        <f>H7*30</f>
        <v>60</v>
      </c>
      <c r="N7" s="208">
        <f>M7*45/60</f>
        <v>45</v>
      </c>
      <c r="O7" s="215" t="s">
        <v>75</v>
      </c>
      <c r="P7" s="27" t="s">
        <v>122</v>
      </c>
      <c r="Q7" s="28"/>
      <c r="R7" s="29"/>
      <c r="S7" s="30" t="s">
        <v>122</v>
      </c>
      <c r="T7" s="31" t="str">
        <f>IF($W7="○",$N7,"")</f>
        <v/>
      </c>
      <c r="U7" s="32"/>
      <c r="V7" s="33"/>
      <c r="W7" s="34" t="str">
        <f>IF($AO7&gt;=60,"○","")</f>
        <v/>
      </c>
      <c r="X7" s="35"/>
      <c r="Y7" s="667"/>
      <c r="Z7" s="403"/>
      <c r="AA7" s="36"/>
      <c r="AB7" s="668"/>
      <c r="AC7" s="668"/>
      <c r="AD7" s="403"/>
      <c r="AE7" s="36" t="s">
        <v>122</v>
      </c>
      <c r="AF7" s="668"/>
      <c r="AG7" s="668"/>
      <c r="AH7" s="668"/>
      <c r="AI7" s="403" t="s">
        <v>193</v>
      </c>
      <c r="AJ7" s="36"/>
      <c r="AK7" s="668"/>
      <c r="AL7" s="37"/>
      <c r="AM7" s="10"/>
      <c r="AN7" s="38" t="s">
        <v>122</v>
      </c>
      <c r="AO7" s="223"/>
      <c r="AP7" s="387">
        <f t="shared" ref="AP7:AP45" si="0">M7</f>
        <v>60</v>
      </c>
      <c r="AR7" s="39" t="str">
        <f>IF(ISNUMBER($AO7),IF(AND($AO7&gt;=60,$AO7&lt;=100),"●",""),"")</f>
        <v/>
      </c>
      <c r="AS7" s="40"/>
      <c r="AT7" s="41"/>
      <c r="AU7" s="42"/>
      <c r="AV7" s="42"/>
      <c r="AW7" s="42"/>
      <c r="AX7" s="40"/>
      <c r="AY7" s="41"/>
      <c r="AZ7" s="41"/>
      <c r="BA7" s="41"/>
      <c r="BB7" s="43"/>
      <c r="BC7" s="139" t="str">
        <f t="shared" ref="BC7:BC10" si="1">IF(ISNUMBER($AO7),IF(AND($AO7&gt;=60,$AO7&lt;=100),$H7,""),"")</f>
        <v/>
      </c>
      <c r="BD7" s="44" t="str">
        <f>IF(ISNUMBER($AO7),IF(AND($AO7&gt;=60,$AO7&lt;=100),$AP7*45/60,""),"")</f>
        <v/>
      </c>
      <c r="BE7" s="32"/>
      <c r="BF7" s="33"/>
      <c r="BG7" s="1"/>
    </row>
    <row r="8" spans="1:62" ht="17.100000000000001" customHeight="1">
      <c r="A8" s="1"/>
      <c r="B8" s="813"/>
      <c r="C8" s="814"/>
      <c r="D8" s="819"/>
      <c r="E8" s="820"/>
      <c r="F8" s="495"/>
      <c r="G8" s="496" t="s">
        <v>246</v>
      </c>
      <c r="H8" s="45">
        <f t="shared" ref="H8:H45" si="2">SUM(I8:L8)</f>
        <v>2</v>
      </c>
      <c r="I8" s="808">
        <v>2</v>
      </c>
      <c r="J8" s="809"/>
      <c r="K8" s="808"/>
      <c r="L8" s="809"/>
      <c r="M8" s="46">
        <f>H8*30</f>
        <v>60</v>
      </c>
      <c r="N8" s="209">
        <f t="shared" ref="N8:N45" si="3">M8*45/60</f>
        <v>45</v>
      </c>
      <c r="O8" s="216" t="s">
        <v>75</v>
      </c>
      <c r="P8" s="47" t="s">
        <v>122</v>
      </c>
      <c r="Q8" s="48"/>
      <c r="R8" s="49"/>
      <c r="S8" s="50" t="s">
        <v>122</v>
      </c>
      <c r="T8" s="51" t="str">
        <f t="shared" ref="T8:T16" si="4">IF($W8="○",$N8,"")</f>
        <v/>
      </c>
      <c r="U8" s="52"/>
      <c r="V8" s="53"/>
      <c r="W8" s="54" t="str">
        <f t="shared" ref="W8:W45" si="5">IF($AO8&gt;=60,"○","")</f>
        <v/>
      </c>
      <c r="X8" s="35"/>
      <c r="Y8" s="55"/>
      <c r="Z8" s="56"/>
      <c r="AA8" s="57"/>
      <c r="AB8" s="58"/>
      <c r="AC8" s="58"/>
      <c r="AD8" s="56"/>
      <c r="AE8" s="57" t="s">
        <v>122</v>
      </c>
      <c r="AF8" s="58"/>
      <c r="AG8" s="58"/>
      <c r="AH8" s="58" t="s">
        <v>193</v>
      </c>
      <c r="AI8" s="56"/>
      <c r="AJ8" s="57"/>
      <c r="AK8" s="58"/>
      <c r="AL8" s="59"/>
      <c r="AM8" s="10"/>
      <c r="AN8" s="60" t="s">
        <v>122</v>
      </c>
      <c r="AO8" s="225"/>
      <c r="AP8" s="388">
        <f t="shared" si="0"/>
        <v>60</v>
      </c>
      <c r="AR8" s="61" t="str">
        <f>IF(ISNUMBER($AO8),IF(AND($AO8&gt;=60,$AO8&lt;=100),"●",""),"")</f>
        <v/>
      </c>
      <c r="AS8" s="62"/>
      <c r="AT8" s="63"/>
      <c r="AU8" s="64"/>
      <c r="AV8" s="64"/>
      <c r="AW8" s="64"/>
      <c r="AX8" s="65"/>
      <c r="AY8" s="66"/>
      <c r="AZ8" s="66"/>
      <c r="BA8" s="66"/>
      <c r="BB8" s="67"/>
      <c r="BC8" s="146" t="str">
        <f t="shared" si="1"/>
        <v/>
      </c>
      <c r="BD8" s="68" t="str">
        <f t="shared" ref="BD8:BD10" si="6">IF(ISNUMBER($AO8),IF(AND($AO8&gt;=60,$AO8&lt;=100),$AP8*45/60,""),"")</f>
        <v/>
      </c>
      <c r="BE8" s="706"/>
      <c r="BF8" s="53"/>
      <c r="BG8" s="1"/>
    </row>
    <row r="9" spans="1:62" ht="17.100000000000001" customHeight="1">
      <c r="A9" s="1"/>
      <c r="B9" s="813"/>
      <c r="C9" s="814"/>
      <c r="D9" s="819"/>
      <c r="E9" s="820"/>
      <c r="F9" s="495"/>
      <c r="G9" s="676" t="s">
        <v>247</v>
      </c>
      <c r="H9" s="710">
        <f t="shared" si="2"/>
        <v>2</v>
      </c>
      <c r="I9" s="825"/>
      <c r="J9" s="826"/>
      <c r="K9" s="825">
        <v>2</v>
      </c>
      <c r="L9" s="826"/>
      <c r="M9" s="711">
        <f>H9*30</f>
        <v>60</v>
      </c>
      <c r="N9" s="712">
        <f t="shared" si="3"/>
        <v>45</v>
      </c>
      <c r="O9" s="713" t="s">
        <v>75</v>
      </c>
      <c r="P9" s="714" t="s">
        <v>122</v>
      </c>
      <c r="Q9" s="715"/>
      <c r="R9" s="716"/>
      <c r="S9" s="717" t="s">
        <v>122</v>
      </c>
      <c r="T9" s="51" t="str">
        <f t="shared" si="4"/>
        <v/>
      </c>
      <c r="U9" s="678"/>
      <c r="V9" s="679"/>
      <c r="W9" s="337" t="str">
        <f>IF($AO9&gt;=60,"○","")</f>
        <v/>
      </c>
      <c r="X9" s="35"/>
      <c r="Y9" s="645"/>
      <c r="Z9" s="639"/>
      <c r="AA9" s="638"/>
      <c r="AB9" s="646"/>
      <c r="AC9" s="646"/>
      <c r="AD9" s="639"/>
      <c r="AE9" s="638" t="s">
        <v>252</v>
      </c>
      <c r="AF9" s="646"/>
      <c r="AG9" s="646"/>
      <c r="AH9" s="646" t="s">
        <v>253</v>
      </c>
      <c r="AI9" s="639"/>
      <c r="AJ9" s="638"/>
      <c r="AK9" s="646"/>
      <c r="AL9" s="675"/>
      <c r="AM9" s="10"/>
      <c r="AN9" s="60" t="s">
        <v>122</v>
      </c>
      <c r="AO9" s="225"/>
      <c r="AP9" s="680">
        <f t="shared" si="0"/>
        <v>60</v>
      </c>
      <c r="AR9" s="61" t="str">
        <f>IF(ISNUMBER($AO9),IF(AND($AO9&gt;=60,$AO9&lt;=100),"●",""),"")</f>
        <v/>
      </c>
      <c r="AS9" s="65"/>
      <c r="AT9" s="63"/>
      <c r="AU9" s="164"/>
      <c r="AV9" s="164"/>
      <c r="AW9" s="650"/>
      <c r="AX9" s="415"/>
      <c r="AY9" s="66"/>
      <c r="AZ9" s="66"/>
      <c r="BA9" s="164"/>
      <c r="BB9" s="75"/>
      <c r="BC9" s="146" t="str">
        <f t="shared" si="1"/>
        <v/>
      </c>
      <c r="BD9" s="68" t="str">
        <f t="shared" si="6"/>
        <v/>
      </c>
      <c r="BE9" s="706"/>
      <c r="BF9" s="53"/>
      <c r="BG9" s="1"/>
    </row>
    <row r="10" spans="1:62" ht="17.100000000000001" customHeight="1">
      <c r="A10" s="1"/>
      <c r="B10" s="813"/>
      <c r="C10" s="814"/>
      <c r="D10" s="821"/>
      <c r="E10" s="822"/>
      <c r="F10" s="495"/>
      <c r="G10" s="676" t="s">
        <v>155</v>
      </c>
      <c r="H10" s="710">
        <f t="shared" si="2"/>
        <v>2</v>
      </c>
      <c r="I10" s="718"/>
      <c r="J10" s="719">
        <v>2</v>
      </c>
      <c r="K10" s="825" t="s">
        <v>254</v>
      </c>
      <c r="L10" s="826"/>
      <c r="M10" s="711">
        <v>30</v>
      </c>
      <c r="N10" s="712">
        <f t="shared" si="3"/>
        <v>22.5</v>
      </c>
      <c r="O10" s="713" t="s">
        <v>75</v>
      </c>
      <c r="P10" s="714" t="s">
        <v>252</v>
      </c>
      <c r="Q10" s="720"/>
      <c r="R10" s="721"/>
      <c r="S10" s="717" t="s">
        <v>255</v>
      </c>
      <c r="T10" s="677" t="str">
        <f t="shared" si="4"/>
        <v/>
      </c>
      <c r="U10" s="687"/>
      <c r="V10" s="688"/>
      <c r="W10" s="337" t="str">
        <f>IF($AO10&gt;=60,"○","")</f>
        <v/>
      </c>
      <c r="X10" s="681"/>
      <c r="Y10" s="695"/>
      <c r="Z10" s="696"/>
      <c r="AA10" s="697"/>
      <c r="AB10" s="698"/>
      <c r="AC10" s="698"/>
      <c r="AD10" s="696"/>
      <c r="AE10" s="697"/>
      <c r="AF10" s="708" t="s">
        <v>252</v>
      </c>
      <c r="AG10" s="698"/>
      <c r="AH10" s="698"/>
      <c r="AI10" s="696"/>
      <c r="AJ10" s="697"/>
      <c r="AK10" s="698"/>
      <c r="AL10" s="699"/>
      <c r="AM10" s="682"/>
      <c r="AN10" s="700" t="s">
        <v>255</v>
      </c>
      <c r="AO10" s="225"/>
      <c r="AP10" s="709">
        <f t="shared" si="0"/>
        <v>30</v>
      </c>
      <c r="AQ10" s="683"/>
      <c r="AR10" s="61" t="str">
        <f>IF(ISNUMBER($AO10),IF(AND($AO10&gt;=60,$AO10&lt;=100),"●",""),"")</f>
        <v/>
      </c>
      <c r="AS10" s="406"/>
      <c r="AT10" s="684"/>
      <c r="AU10" s="685"/>
      <c r="AV10" s="685"/>
      <c r="AW10" s="705"/>
      <c r="AX10" s="704"/>
      <c r="AY10" s="684"/>
      <c r="AZ10" s="684"/>
      <c r="BA10" s="685"/>
      <c r="BB10" s="98"/>
      <c r="BC10" s="746" t="str">
        <f t="shared" si="1"/>
        <v/>
      </c>
      <c r="BD10" s="68" t="str">
        <f t="shared" si="6"/>
        <v/>
      </c>
      <c r="BE10" s="707"/>
      <c r="BF10" s="85"/>
      <c r="BG10" s="1"/>
    </row>
    <row r="11" spans="1:62" ht="17.100000000000001" customHeight="1">
      <c r="A11" s="1"/>
      <c r="B11" s="813"/>
      <c r="C11" s="814"/>
      <c r="D11" s="827" t="s">
        <v>214</v>
      </c>
      <c r="E11" s="866" t="s">
        <v>189</v>
      </c>
      <c r="F11" s="686"/>
      <c r="G11" s="689" t="s">
        <v>129</v>
      </c>
      <c r="H11" s="673">
        <f t="shared" si="2"/>
        <v>2</v>
      </c>
      <c r="I11" s="823">
        <v>2</v>
      </c>
      <c r="J11" s="824"/>
      <c r="K11" s="823"/>
      <c r="L11" s="824"/>
      <c r="M11" s="26">
        <f t="shared" ref="M11:M45" si="7">H11*30</f>
        <v>60</v>
      </c>
      <c r="N11" s="208">
        <f t="shared" si="3"/>
        <v>45</v>
      </c>
      <c r="O11" s="690" t="s">
        <v>75</v>
      </c>
      <c r="P11" s="101" t="s">
        <v>31</v>
      </c>
      <c r="Q11" s="691"/>
      <c r="R11" s="692"/>
      <c r="S11" s="30" t="s">
        <v>31</v>
      </c>
      <c r="T11" s="693" t="str">
        <f t="shared" si="4"/>
        <v/>
      </c>
      <c r="U11" s="348"/>
      <c r="V11" s="694"/>
      <c r="W11" s="34" t="str">
        <f t="shared" si="5"/>
        <v/>
      </c>
      <c r="X11" s="35"/>
      <c r="Y11" s="108"/>
      <c r="Z11" s="109"/>
      <c r="AA11" s="674"/>
      <c r="AB11" s="110"/>
      <c r="AC11" s="110"/>
      <c r="AD11" s="109"/>
      <c r="AE11" s="674" t="s">
        <v>122</v>
      </c>
      <c r="AF11" s="110"/>
      <c r="AG11" s="110"/>
      <c r="AH11" s="110" t="s">
        <v>193</v>
      </c>
      <c r="AI11" s="109"/>
      <c r="AJ11" s="674"/>
      <c r="AK11" s="110"/>
      <c r="AL11" s="111"/>
      <c r="AM11" s="10"/>
      <c r="AN11" s="38" t="s">
        <v>31</v>
      </c>
      <c r="AO11" s="701"/>
      <c r="AP11" s="387">
        <f t="shared" si="0"/>
        <v>60</v>
      </c>
      <c r="AR11" s="702"/>
      <c r="AS11" s="40"/>
      <c r="AT11" s="691" t="str">
        <f>IF(ISNUMBER($AO11),IF(AND($AO11&gt;=60,$AO11&lt;=100),"●",""),"")</f>
        <v/>
      </c>
      <c r="AU11" s="42"/>
      <c r="AV11" s="42"/>
      <c r="AW11" s="42"/>
      <c r="AX11" s="40"/>
      <c r="AY11" s="41"/>
      <c r="AZ11" s="41"/>
      <c r="BA11" s="41"/>
      <c r="BB11" s="43"/>
      <c r="BC11" s="139" t="str">
        <f t="shared" ref="BC11:BC45" si="8">IF(ISNUMBER($AO11),IF(AND($AO11&gt;=60,$AO11&lt;=100),$H11,""),"")</f>
        <v/>
      </c>
      <c r="BD11" s="703" t="str">
        <f t="shared" ref="BD11:BD16" si="9">IF(ISNUMBER($AO11),IF(AND($AO11&gt;=60,$AO11&lt;=100),$AP11*45/60,""),"")</f>
        <v/>
      </c>
      <c r="BE11" s="348"/>
      <c r="BF11" s="694"/>
      <c r="BG11" s="1"/>
    </row>
    <row r="12" spans="1:62" ht="17.100000000000001" customHeight="1">
      <c r="A12" s="1"/>
      <c r="B12" s="813"/>
      <c r="C12" s="814"/>
      <c r="D12" s="828"/>
      <c r="E12" s="867"/>
      <c r="F12" s="495"/>
      <c r="G12" s="496" t="s">
        <v>110</v>
      </c>
      <c r="H12" s="657">
        <f t="shared" si="2"/>
        <v>2</v>
      </c>
      <c r="I12" s="808">
        <v>2</v>
      </c>
      <c r="J12" s="809"/>
      <c r="K12" s="808"/>
      <c r="L12" s="809"/>
      <c r="M12" s="46">
        <f t="shared" si="7"/>
        <v>60</v>
      </c>
      <c r="N12" s="209">
        <f t="shared" si="3"/>
        <v>45</v>
      </c>
      <c r="O12" s="217" t="s">
        <v>75</v>
      </c>
      <c r="P12" s="47" t="s">
        <v>31</v>
      </c>
      <c r="Q12" s="69"/>
      <c r="R12" s="70"/>
      <c r="S12" s="71" t="s">
        <v>31</v>
      </c>
      <c r="T12" s="51" t="str">
        <f t="shared" si="4"/>
        <v/>
      </c>
      <c r="U12" s="52"/>
      <c r="V12" s="53"/>
      <c r="W12" s="54" t="str">
        <f t="shared" si="5"/>
        <v/>
      </c>
      <c r="X12" s="35"/>
      <c r="Y12" s="55"/>
      <c r="Z12" s="56"/>
      <c r="AA12" s="57"/>
      <c r="AB12" s="58"/>
      <c r="AC12" s="58"/>
      <c r="AD12" s="56"/>
      <c r="AE12" s="57"/>
      <c r="AF12" s="58"/>
      <c r="AG12" s="58"/>
      <c r="AH12" s="58" t="s">
        <v>193</v>
      </c>
      <c r="AI12" s="56"/>
      <c r="AJ12" s="57"/>
      <c r="AK12" s="58"/>
      <c r="AL12" s="59"/>
      <c r="AM12" s="10"/>
      <c r="AN12" s="72" t="s">
        <v>31</v>
      </c>
      <c r="AO12" s="227"/>
      <c r="AP12" s="388">
        <f t="shared" si="0"/>
        <v>60</v>
      </c>
      <c r="AR12" s="73"/>
      <c r="AS12" s="62"/>
      <c r="AT12" s="69" t="str">
        <f>IF(ISNUMBER($AO12),IF(AND($AO12&gt;=60,$AO12&lt;=100),"●",""),"")</f>
        <v/>
      </c>
      <c r="AU12" s="64"/>
      <c r="AV12" s="64"/>
      <c r="AW12" s="64"/>
      <c r="AX12" s="62"/>
      <c r="AY12" s="74"/>
      <c r="AZ12" s="74"/>
      <c r="BA12" s="74"/>
      <c r="BB12" s="75"/>
      <c r="BC12" s="146" t="str">
        <f t="shared" si="8"/>
        <v/>
      </c>
      <c r="BD12" s="68" t="str">
        <f t="shared" si="9"/>
        <v/>
      </c>
      <c r="BE12" s="52"/>
      <c r="BF12" s="53"/>
      <c r="BG12" s="1"/>
    </row>
    <row r="13" spans="1:62" ht="17.100000000000001" customHeight="1">
      <c r="A13" s="1"/>
      <c r="B13" s="813"/>
      <c r="C13" s="814"/>
      <c r="D13" s="828"/>
      <c r="E13" s="781" t="s">
        <v>189</v>
      </c>
      <c r="F13" s="495"/>
      <c r="G13" s="496" t="s">
        <v>98</v>
      </c>
      <c r="H13" s="657">
        <f t="shared" si="2"/>
        <v>2</v>
      </c>
      <c r="I13" s="808"/>
      <c r="J13" s="809"/>
      <c r="K13" s="808">
        <v>2</v>
      </c>
      <c r="L13" s="809"/>
      <c r="M13" s="46">
        <f t="shared" si="7"/>
        <v>60</v>
      </c>
      <c r="N13" s="209">
        <f t="shared" si="3"/>
        <v>45</v>
      </c>
      <c r="O13" s="216" t="s">
        <v>75</v>
      </c>
      <c r="P13" s="76" t="s">
        <v>33</v>
      </c>
      <c r="Q13" s="69"/>
      <c r="R13" s="70"/>
      <c r="S13" s="71" t="s">
        <v>33</v>
      </c>
      <c r="T13" s="51" t="str">
        <f t="shared" si="4"/>
        <v/>
      </c>
      <c r="U13" s="52"/>
      <c r="V13" s="53"/>
      <c r="W13" s="54" t="str">
        <f t="shared" si="5"/>
        <v/>
      </c>
      <c r="X13" s="35"/>
      <c r="Y13" s="55"/>
      <c r="Z13" s="56"/>
      <c r="AA13" s="57"/>
      <c r="AB13" s="58"/>
      <c r="AC13" s="58"/>
      <c r="AD13" s="56"/>
      <c r="AE13" s="57"/>
      <c r="AF13" s="58"/>
      <c r="AG13" s="58"/>
      <c r="AH13" s="58" t="s">
        <v>193</v>
      </c>
      <c r="AI13" s="56"/>
      <c r="AJ13" s="57"/>
      <c r="AK13" s="58"/>
      <c r="AL13" s="59"/>
      <c r="AM13" s="10"/>
      <c r="AN13" s="72" t="s">
        <v>33</v>
      </c>
      <c r="AO13" s="227"/>
      <c r="AP13" s="388">
        <f t="shared" si="0"/>
        <v>60</v>
      </c>
      <c r="AR13" s="73"/>
      <c r="AS13" s="77" t="str">
        <f t="shared" ref="AS13:AS16" si="10">IF(ISNUMBER($AO13),IF(AND($AO13&gt;=60,$AO13&lt;=100),"●",""),"")</f>
        <v/>
      </c>
      <c r="AT13" s="74"/>
      <c r="AU13" s="64"/>
      <c r="AV13" s="64"/>
      <c r="AW13" s="64"/>
      <c r="AX13" s="62"/>
      <c r="AY13" s="74"/>
      <c r="AZ13" s="74"/>
      <c r="BA13" s="74"/>
      <c r="BB13" s="75"/>
      <c r="BC13" s="146" t="str">
        <f t="shared" si="8"/>
        <v/>
      </c>
      <c r="BD13" s="68" t="str">
        <f t="shared" si="9"/>
        <v/>
      </c>
      <c r="BE13" s="52"/>
      <c r="BF13" s="53"/>
      <c r="BG13" s="1"/>
    </row>
    <row r="14" spans="1:62" ht="17.100000000000001" customHeight="1">
      <c r="A14" s="1"/>
      <c r="B14" s="813"/>
      <c r="C14" s="814"/>
      <c r="D14" s="828"/>
      <c r="E14" s="807"/>
      <c r="F14" s="495"/>
      <c r="G14" s="496" t="s">
        <v>174</v>
      </c>
      <c r="H14" s="658">
        <f t="shared" si="2"/>
        <v>2</v>
      </c>
      <c r="I14" s="808"/>
      <c r="J14" s="809"/>
      <c r="K14" s="810">
        <v>2</v>
      </c>
      <c r="L14" s="809"/>
      <c r="M14" s="46">
        <f t="shared" si="7"/>
        <v>60</v>
      </c>
      <c r="N14" s="209">
        <f t="shared" si="3"/>
        <v>45</v>
      </c>
      <c r="O14" s="216" t="s">
        <v>75</v>
      </c>
      <c r="P14" s="76" t="s">
        <v>33</v>
      </c>
      <c r="Q14" s="69"/>
      <c r="R14" s="70"/>
      <c r="S14" s="71" t="s">
        <v>33</v>
      </c>
      <c r="T14" s="51" t="str">
        <f t="shared" si="4"/>
        <v/>
      </c>
      <c r="U14" s="52"/>
      <c r="V14" s="53"/>
      <c r="W14" s="54" t="str">
        <f t="shared" si="5"/>
        <v/>
      </c>
      <c r="X14" s="35"/>
      <c r="Y14" s="55"/>
      <c r="Z14" s="56"/>
      <c r="AA14" s="57"/>
      <c r="AB14" s="58"/>
      <c r="AC14" s="58"/>
      <c r="AD14" s="56"/>
      <c r="AE14" s="57" t="s">
        <v>193</v>
      </c>
      <c r="AF14" s="58"/>
      <c r="AG14" s="58"/>
      <c r="AH14" s="58"/>
      <c r="AI14" s="56"/>
      <c r="AJ14" s="57"/>
      <c r="AK14" s="58"/>
      <c r="AL14" s="59"/>
      <c r="AM14" s="10"/>
      <c r="AN14" s="72" t="s">
        <v>33</v>
      </c>
      <c r="AO14" s="227"/>
      <c r="AP14" s="388">
        <f t="shared" si="0"/>
        <v>60</v>
      </c>
      <c r="AR14" s="73"/>
      <c r="AS14" s="77" t="str">
        <f t="shared" si="10"/>
        <v/>
      </c>
      <c r="AT14" s="74"/>
      <c r="AU14" s="64"/>
      <c r="AV14" s="64"/>
      <c r="AW14" s="64"/>
      <c r="AX14" s="62"/>
      <c r="AY14" s="74"/>
      <c r="AZ14" s="74"/>
      <c r="BA14" s="74"/>
      <c r="BB14" s="75"/>
      <c r="BC14" s="146" t="str">
        <f t="shared" si="8"/>
        <v/>
      </c>
      <c r="BD14" s="68" t="str">
        <f t="shared" si="9"/>
        <v/>
      </c>
      <c r="BE14" s="52"/>
      <c r="BF14" s="53"/>
      <c r="BG14" s="1"/>
    </row>
    <row r="15" spans="1:62" ht="17.100000000000001" customHeight="1">
      <c r="A15" s="1"/>
      <c r="B15" s="813"/>
      <c r="C15" s="814"/>
      <c r="D15" s="828"/>
      <c r="E15" s="807"/>
      <c r="F15" s="495"/>
      <c r="G15" s="496" t="s">
        <v>248</v>
      </c>
      <c r="H15" s="658">
        <f t="shared" si="2"/>
        <v>2</v>
      </c>
      <c r="I15" s="808"/>
      <c r="J15" s="809"/>
      <c r="K15" s="810">
        <v>2</v>
      </c>
      <c r="L15" s="809"/>
      <c r="M15" s="46">
        <f t="shared" si="7"/>
        <v>60</v>
      </c>
      <c r="N15" s="209">
        <f t="shared" si="3"/>
        <v>45</v>
      </c>
      <c r="O15" s="216" t="s">
        <v>75</v>
      </c>
      <c r="P15" s="76" t="s">
        <v>33</v>
      </c>
      <c r="Q15" s="69"/>
      <c r="R15" s="70"/>
      <c r="S15" s="71" t="s">
        <v>33</v>
      </c>
      <c r="T15" s="51" t="str">
        <f t="shared" si="4"/>
        <v/>
      </c>
      <c r="U15" s="52"/>
      <c r="V15" s="53"/>
      <c r="W15" s="54" t="str">
        <f t="shared" si="5"/>
        <v/>
      </c>
      <c r="X15" s="35"/>
      <c r="Y15" s="55"/>
      <c r="Z15" s="56"/>
      <c r="AA15" s="57"/>
      <c r="AB15" s="58"/>
      <c r="AC15" s="58"/>
      <c r="AD15" s="56"/>
      <c r="AE15" s="57" t="s">
        <v>122</v>
      </c>
      <c r="AF15" s="58"/>
      <c r="AG15" s="58"/>
      <c r="AH15" s="58"/>
      <c r="AI15" s="56"/>
      <c r="AJ15" s="57"/>
      <c r="AK15" s="58"/>
      <c r="AL15" s="59"/>
      <c r="AM15" s="10"/>
      <c r="AN15" s="72" t="s">
        <v>33</v>
      </c>
      <c r="AO15" s="227"/>
      <c r="AP15" s="388">
        <f t="shared" si="0"/>
        <v>60</v>
      </c>
      <c r="AR15" s="73"/>
      <c r="AS15" s="77" t="str">
        <f t="shared" si="10"/>
        <v/>
      </c>
      <c r="AT15" s="74"/>
      <c r="AU15" s="64"/>
      <c r="AV15" s="64"/>
      <c r="AW15" s="64"/>
      <c r="AX15" s="62"/>
      <c r="AY15" s="74"/>
      <c r="AZ15" s="74"/>
      <c r="BA15" s="74"/>
      <c r="BB15" s="75"/>
      <c r="BC15" s="146" t="str">
        <f t="shared" si="8"/>
        <v/>
      </c>
      <c r="BD15" s="68" t="str">
        <f t="shared" si="9"/>
        <v/>
      </c>
      <c r="BE15" s="52"/>
      <c r="BF15" s="53"/>
      <c r="BG15" s="1"/>
    </row>
    <row r="16" spans="1:62" ht="17.100000000000001" customHeight="1">
      <c r="A16" s="1"/>
      <c r="B16" s="815"/>
      <c r="C16" s="816"/>
      <c r="D16" s="829"/>
      <c r="E16" s="782"/>
      <c r="F16" s="497"/>
      <c r="G16" s="498" t="s">
        <v>151</v>
      </c>
      <c r="H16" s="78">
        <f t="shared" si="2"/>
        <v>2</v>
      </c>
      <c r="I16" s="788"/>
      <c r="J16" s="789"/>
      <c r="K16" s="788">
        <v>2</v>
      </c>
      <c r="L16" s="789"/>
      <c r="M16" s="460">
        <f t="shared" si="7"/>
        <v>60</v>
      </c>
      <c r="N16" s="210">
        <f t="shared" si="3"/>
        <v>45</v>
      </c>
      <c r="O16" s="218" t="s">
        <v>154</v>
      </c>
      <c r="P16" s="79" t="s">
        <v>33</v>
      </c>
      <c r="Q16" s="80"/>
      <c r="R16" s="81"/>
      <c r="S16" s="82" t="s">
        <v>33</v>
      </c>
      <c r="T16" s="83" t="str">
        <f t="shared" si="4"/>
        <v/>
      </c>
      <c r="U16" s="84"/>
      <c r="V16" s="85"/>
      <c r="W16" s="86" t="str">
        <f t="shared" si="5"/>
        <v/>
      </c>
      <c r="X16" s="35"/>
      <c r="Y16" s="87"/>
      <c r="Z16" s="88"/>
      <c r="AA16" s="89"/>
      <c r="AB16" s="90"/>
      <c r="AC16" s="90"/>
      <c r="AD16" s="88"/>
      <c r="AE16" s="89"/>
      <c r="AF16" s="90" t="s">
        <v>122</v>
      </c>
      <c r="AG16" s="90"/>
      <c r="AH16" s="90"/>
      <c r="AI16" s="88"/>
      <c r="AJ16" s="89"/>
      <c r="AK16" s="90"/>
      <c r="AL16" s="91"/>
      <c r="AM16" s="10"/>
      <c r="AN16" s="92" t="s">
        <v>33</v>
      </c>
      <c r="AO16" s="228"/>
      <c r="AP16" s="389">
        <f t="shared" si="0"/>
        <v>60</v>
      </c>
      <c r="AR16" s="93"/>
      <c r="AS16" s="94" t="str">
        <f t="shared" si="10"/>
        <v/>
      </c>
      <c r="AT16" s="95"/>
      <c r="AU16" s="96"/>
      <c r="AV16" s="96"/>
      <c r="AW16" s="96"/>
      <c r="AX16" s="97"/>
      <c r="AY16" s="95"/>
      <c r="AZ16" s="95"/>
      <c r="BA16" s="95"/>
      <c r="BB16" s="98"/>
      <c r="BC16" s="375" t="str">
        <f t="shared" si="8"/>
        <v/>
      </c>
      <c r="BD16" s="99" t="str">
        <f t="shared" si="9"/>
        <v/>
      </c>
      <c r="BE16" s="84"/>
      <c r="BF16" s="85"/>
      <c r="BG16" s="1"/>
    </row>
    <row r="17" spans="1:59" ht="17.100000000000001" customHeight="1">
      <c r="A17" s="1"/>
      <c r="B17" s="790" t="s">
        <v>77</v>
      </c>
      <c r="C17" s="791"/>
      <c r="D17" s="796" t="s">
        <v>213</v>
      </c>
      <c r="E17" s="797"/>
      <c r="F17" s="499"/>
      <c r="G17" s="500" t="s">
        <v>147</v>
      </c>
      <c r="H17" s="100">
        <f t="shared" si="2"/>
        <v>2</v>
      </c>
      <c r="I17" s="802">
        <v>2</v>
      </c>
      <c r="J17" s="803"/>
      <c r="K17" s="802"/>
      <c r="L17" s="803"/>
      <c r="M17" s="459">
        <f t="shared" si="7"/>
        <v>60</v>
      </c>
      <c r="N17" s="211">
        <f t="shared" si="3"/>
        <v>45</v>
      </c>
      <c r="O17" s="219" t="s">
        <v>5</v>
      </c>
      <c r="P17" s="101" t="s">
        <v>122</v>
      </c>
      <c r="Q17" s="102" t="s">
        <v>122</v>
      </c>
      <c r="R17" s="103"/>
      <c r="S17" s="30" t="s">
        <v>122</v>
      </c>
      <c r="T17" s="104"/>
      <c r="U17" s="105" t="str">
        <f>IF($W17="○",$N17,"")</f>
        <v/>
      </c>
      <c r="V17" s="106"/>
      <c r="W17" s="107" t="str">
        <f t="shared" si="5"/>
        <v/>
      </c>
      <c r="X17" s="10"/>
      <c r="Y17" s="108"/>
      <c r="Z17" s="109"/>
      <c r="AA17" s="670" t="s">
        <v>193</v>
      </c>
      <c r="AB17" s="110"/>
      <c r="AC17" s="110"/>
      <c r="AD17" s="109"/>
      <c r="AE17" s="670"/>
      <c r="AF17" s="110"/>
      <c r="AG17" s="110"/>
      <c r="AH17" s="110"/>
      <c r="AI17" s="109"/>
      <c r="AJ17" s="670"/>
      <c r="AK17" s="110"/>
      <c r="AL17" s="111"/>
      <c r="AM17" s="10"/>
      <c r="AN17" s="112" t="s">
        <v>122</v>
      </c>
      <c r="AO17" s="230"/>
      <c r="AP17" s="390">
        <f t="shared" si="0"/>
        <v>60</v>
      </c>
      <c r="AR17" s="39" t="str">
        <f>IF(ISNUMBER($AO17),IF(AND($AO17&gt;=60,$AO17&lt;=100),"●",""),"")</f>
        <v/>
      </c>
      <c r="AS17" s="40"/>
      <c r="AT17" s="41"/>
      <c r="AU17" s="113"/>
      <c r="AV17" s="113"/>
      <c r="AW17" s="113"/>
      <c r="AX17" s="104"/>
      <c r="AY17" s="114"/>
      <c r="AZ17" s="114"/>
      <c r="BA17" s="114"/>
      <c r="BB17" s="106"/>
      <c r="BC17" s="139" t="str">
        <f t="shared" si="8"/>
        <v/>
      </c>
      <c r="BD17" s="115"/>
      <c r="BE17" s="105" t="str">
        <f>IF(ISNUMBER($AO17),IF(AND($AO17&gt;=60,$AO17&lt;=100),$AP17*45/60,""),"")</f>
        <v/>
      </c>
      <c r="BF17" s="106"/>
      <c r="BG17" s="1"/>
    </row>
    <row r="18" spans="1:59" ht="17.100000000000001" customHeight="1">
      <c r="A18" s="1"/>
      <c r="B18" s="792"/>
      <c r="C18" s="793"/>
      <c r="D18" s="798"/>
      <c r="E18" s="799"/>
      <c r="F18" s="501"/>
      <c r="G18" s="502" t="s">
        <v>119</v>
      </c>
      <c r="H18" s="116">
        <f t="shared" si="2"/>
        <v>2</v>
      </c>
      <c r="I18" s="783">
        <v>2</v>
      </c>
      <c r="J18" s="787"/>
      <c r="K18" s="783"/>
      <c r="L18" s="787"/>
      <c r="M18" s="46">
        <f t="shared" si="7"/>
        <v>60</v>
      </c>
      <c r="N18" s="212">
        <f t="shared" si="3"/>
        <v>45</v>
      </c>
      <c r="O18" s="220" t="s">
        <v>5</v>
      </c>
      <c r="P18" s="47" t="s">
        <v>122</v>
      </c>
      <c r="Q18" s="117" t="s">
        <v>122</v>
      </c>
      <c r="R18" s="118"/>
      <c r="S18" s="71" t="s">
        <v>122</v>
      </c>
      <c r="T18" s="119"/>
      <c r="U18" s="120" t="str">
        <f>IF($W18="○",$N18,"")</f>
        <v/>
      </c>
      <c r="V18" s="121"/>
      <c r="W18" s="122" t="str">
        <f t="shared" si="5"/>
        <v/>
      </c>
      <c r="X18" s="10"/>
      <c r="Y18" s="55"/>
      <c r="Z18" s="56"/>
      <c r="AA18" s="57" t="s">
        <v>193</v>
      </c>
      <c r="AB18" s="58"/>
      <c r="AC18" s="58"/>
      <c r="AD18" s="56"/>
      <c r="AE18" s="57"/>
      <c r="AF18" s="58"/>
      <c r="AG18" s="58"/>
      <c r="AH18" s="58"/>
      <c r="AI18" s="56"/>
      <c r="AJ18" s="57"/>
      <c r="AK18" s="58"/>
      <c r="AL18" s="59"/>
      <c r="AM18" s="10"/>
      <c r="AN18" s="123" t="s">
        <v>122</v>
      </c>
      <c r="AO18" s="232"/>
      <c r="AP18" s="391">
        <f t="shared" si="0"/>
        <v>60</v>
      </c>
      <c r="AR18" s="61" t="str">
        <f>IF(ISNUMBER($AO18),IF(AND($AO18&gt;=60,$AO18&lt;=100),"●",""),"")</f>
        <v/>
      </c>
      <c r="AS18" s="62"/>
      <c r="AT18" s="74"/>
      <c r="AU18" s="124"/>
      <c r="AV18" s="124"/>
      <c r="AW18" s="124"/>
      <c r="AX18" s="119"/>
      <c r="AY18" s="125"/>
      <c r="AZ18" s="125"/>
      <c r="BA18" s="125"/>
      <c r="BB18" s="121"/>
      <c r="BC18" s="146" t="str">
        <f t="shared" si="8"/>
        <v/>
      </c>
      <c r="BD18" s="126"/>
      <c r="BE18" s="120" t="str">
        <f>IF(ISNUMBER($AO18),IF(AND($AO18&gt;=60,$AO18&lt;=100),$AP18*45/60,""),"")</f>
        <v/>
      </c>
      <c r="BF18" s="121"/>
      <c r="BG18" s="1"/>
    </row>
    <row r="19" spans="1:59" ht="17.100000000000001" customHeight="1">
      <c r="A19" s="1"/>
      <c r="B19" s="792"/>
      <c r="C19" s="793"/>
      <c r="D19" s="798"/>
      <c r="E19" s="799"/>
      <c r="F19" s="501"/>
      <c r="G19" s="503" t="s">
        <v>30</v>
      </c>
      <c r="H19" s="127">
        <f t="shared" si="2"/>
        <v>2</v>
      </c>
      <c r="I19" s="804">
        <v>2</v>
      </c>
      <c r="J19" s="805"/>
      <c r="K19" s="804"/>
      <c r="L19" s="805"/>
      <c r="M19" s="460">
        <f t="shared" si="7"/>
        <v>60</v>
      </c>
      <c r="N19" s="213">
        <f t="shared" si="3"/>
        <v>45</v>
      </c>
      <c r="O19" s="221" t="s">
        <v>5</v>
      </c>
      <c r="P19" s="79" t="s">
        <v>122</v>
      </c>
      <c r="Q19" s="128" t="s">
        <v>122</v>
      </c>
      <c r="R19" s="129"/>
      <c r="S19" s="82" t="s">
        <v>122</v>
      </c>
      <c r="T19" s="130"/>
      <c r="U19" s="131" t="str">
        <f>IF($W19="○",$N19,"")</f>
        <v/>
      </c>
      <c r="V19" s="132"/>
      <c r="W19" s="133" t="str">
        <f t="shared" si="5"/>
        <v/>
      </c>
      <c r="X19" s="10"/>
      <c r="Y19" s="87"/>
      <c r="Z19" s="88"/>
      <c r="AA19" s="89" t="s">
        <v>193</v>
      </c>
      <c r="AB19" s="90"/>
      <c r="AC19" s="90"/>
      <c r="AD19" s="88"/>
      <c r="AE19" s="89"/>
      <c r="AF19" s="90"/>
      <c r="AG19" s="90"/>
      <c r="AH19" s="90"/>
      <c r="AI19" s="88"/>
      <c r="AJ19" s="89"/>
      <c r="AK19" s="90"/>
      <c r="AL19" s="91"/>
      <c r="AM19" s="10"/>
      <c r="AN19" s="134" t="s">
        <v>122</v>
      </c>
      <c r="AO19" s="234"/>
      <c r="AP19" s="392">
        <f t="shared" si="0"/>
        <v>60</v>
      </c>
      <c r="AR19" s="135" t="str">
        <f>IF(ISNUMBER($AO19),IF(AND($AO19&gt;=60,$AO19&lt;=100),"●",""),"")</f>
        <v/>
      </c>
      <c r="AS19" s="97"/>
      <c r="AT19" s="95"/>
      <c r="AU19" s="136"/>
      <c r="AV19" s="136"/>
      <c r="AW19" s="136"/>
      <c r="AX19" s="130"/>
      <c r="AY19" s="137"/>
      <c r="AZ19" s="137"/>
      <c r="BA19" s="137"/>
      <c r="BB19" s="132"/>
      <c r="BC19" s="375" t="str">
        <f t="shared" si="8"/>
        <v/>
      </c>
      <c r="BD19" s="138"/>
      <c r="BE19" s="131" t="str">
        <f>IF(ISNUMBER($AO19),IF(AND($AO19&gt;=60,$AO19&lt;=100),$AP19*45/60,""),"")</f>
        <v/>
      </c>
      <c r="BF19" s="132"/>
      <c r="BG19" s="1"/>
    </row>
    <row r="20" spans="1:59" ht="17.100000000000001" customHeight="1">
      <c r="A20" s="1"/>
      <c r="B20" s="792"/>
      <c r="C20" s="793"/>
      <c r="D20" s="798"/>
      <c r="E20" s="799"/>
      <c r="F20" s="501"/>
      <c r="G20" s="500" t="s">
        <v>136</v>
      </c>
      <c r="H20" s="664">
        <f t="shared" si="2"/>
        <v>2</v>
      </c>
      <c r="I20" s="802">
        <v>2</v>
      </c>
      <c r="J20" s="806"/>
      <c r="K20" s="785"/>
      <c r="L20" s="786"/>
      <c r="M20" s="459">
        <f t="shared" si="7"/>
        <v>60</v>
      </c>
      <c r="N20" s="211">
        <f t="shared" si="3"/>
        <v>45</v>
      </c>
      <c r="O20" s="219" t="s">
        <v>5</v>
      </c>
      <c r="P20" s="140" t="s">
        <v>153</v>
      </c>
      <c r="Q20" s="102" t="s">
        <v>10</v>
      </c>
      <c r="R20" s="103"/>
      <c r="S20" s="30" t="s">
        <v>211</v>
      </c>
      <c r="T20" s="40"/>
      <c r="U20" s="41"/>
      <c r="V20" s="141" t="str">
        <f t="shared" ref="V20:V44" si="11">IF($W20="○",$N20,"")</f>
        <v/>
      </c>
      <c r="W20" s="107" t="str">
        <f t="shared" si="5"/>
        <v/>
      </c>
      <c r="X20" s="10"/>
      <c r="Y20" s="108"/>
      <c r="Z20" s="109"/>
      <c r="AA20" s="142"/>
      <c r="AB20" s="110" t="s">
        <v>122</v>
      </c>
      <c r="AC20" s="110"/>
      <c r="AD20" s="109"/>
      <c r="AE20" s="670"/>
      <c r="AF20" s="110"/>
      <c r="AG20" s="110"/>
      <c r="AH20" s="110"/>
      <c r="AI20" s="109"/>
      <c r="AJ20" s="670"/>
      <c r="AK20" s="110"/>
      <c r="AL20" s="111"/>
      <c r="AM20" s="10"/>
      <c r="AN20" s="112" t="s">
        <v>211</v>
      </c>
      <c r="AO20" s="230"/>
      <c r="AP20" s="390">
        <f t="shared" si="0"/>
        <v>60</v>
      </c>
      <c r="AR20" s="143"/>
      <c r="AS20" s="40"/>
      <c r="AT20" s="41"/>
      <c r="AU20" s="103" t="str">
        <f>IF(ISNUMBER($AO20),IF(AND($AO20&gt;=60,$AO20&lt;=100),"●",""),"")</f>
        <v/>
      </c>
      <c r="AV20" s="42"/>
      <c r="AW20" s="42"/>
      <c r="AX20" s="144" t="str">
        <f>IF(ISNUMBER($AO20),IF(AND($AO20&gt;=60,$AO20&lt;=100),"●",""),"")</f>
        <v/>
      </c>
      <c r="AY20" s="41"/>
      <c r="AZ20" s="41"/>
      <c r="BA20" s="41"/>
      <c r="BB20" s="43"/>
      <c r="BC20" s="376" t="str">
        <f t="shared" si="8"/>
        <v/>
      </c>
      <c r="BD20" s="145"/>
      <c r="BE20" s="41"/>
      <c r="BF20" s="141" t="str">
        <f t="shared" ref="BF20:BF41" si="12">IF(ISNUMBER($AO20),IF(AND($AO20&gt;=60,$AO20&lt;=100),$AP20*45/60,""),"")</f>
        <v/>
      </c>
      <c r="BG20" s="1"/>
    </row>
    <row r="21" spans="1:59" ht="17.100000000000001" customHeight="1">
      <c r="A21" s="1"/>
      <c r="B21" s="792"/>
      <c r="C21" s="793"/>
      <c r="D21" s="798"/>
      <c r="E21" s="799"/>
      <c r="F21" s="501"/>
      <c r="G21" s="502" t="s">
        <v>16</v>
      </c>
      <c r="H21" s="116">
        <f t="shared" si="2"/>
        <v>6</v>
      </c>
      <c r="I21" s="774">
        <v>6</v>
      </c>
      <c r="J21" s="787"/>
      <c r="K21" s="774"/>
      <c r="L21" s="787"/>
      <c r="M21" s="46">
        <f t="shared" si="7"/>
        <v>180</v>
      </c>
      <c r="N21" s="212">
        <f t="shared" si="3"/>
        <v>135</v>
      </c>
      <c r="O21" s="220" t="s">
        <v>6</v>
      </c>
      <c r="P21" s="76" t="s">
        <v>122</v>
      </c>
      <c r="Q21" s="117"/>
      <c r="R21" s="118" t="s">
        <v>122</v>
      </c>
      <c r="S21" s="71" t="s">
        <v>122</v>
      </c>
      <c r="T21" s="62"/>
      <c r="U21" s="74"/>
      <c r="V21" s="147" t="str">
        <f t="shared" si="11"/>
        <v/>
      </c>
      <c r="W21" s="122" t="str">
        <f t="shared" si="5"/>
        <v/>
      </c>
      <c r="X21" s="10"/>
      <c r="Y21" s="55"/>
      <c r="Z21" s="56" t="s">
        <v>193</v>
      </c>
      <c r="AA21" s="148"/>
      <c r="AB21" s="58" t="s">
        <v>193</v>
      </c>
      <c r="AC21" s="58"/>
      <c r="AD21" s="56"/>
      <c r="AE21" s="57"/>
      <c r="AF21" s="58"/>
      <c r="AG21" s="58"/>
      <c r="AH21" s="58"/>
      <c r="AI21" s="56"/>
      <c r="AJ21" s="57"/>
      <c r="AK21" s="58"/>
      <c r="AL21" s="59"/>
      <c r="AM21" s="10"/>
      <c r="AN21" s="149" t="s">
        <v>122</v>
      </c>
      <c r="AO21" s="236"/>
      <c r="AP21" s="393">
        <f t="shared" si="0"/>
        <v>180</v>
      </c>
      <c r="AR21" s="150" t="str">
        <f t="shared" ref="AR21:AR34" si="13">IF(ISNUMBER($AO21),IF(AND($AO21&gt;=60,$AO21&lt;=100),"●",""),"")</f>
        <v/>
      </c>
      <c r="AS21" s="151"/>
      <c r="AT21" s="152"/>
      <c r="AU21" s="153"/>
      <c r="AV21" s="153"/>
      <c r="AW21" s="153"/>
      <c r="AX21" s="154"/>
      <c r="AY21" s="152"/>
      <c r="AZ21" s="152"/>
      <c r="BA21" s="152"/>
      <c r="BB21" s="155"/>
      <c r="BC21" s="376" t="str">
        <f t="shared" si="8"/>
        <v/>
      </c>
      <c r="BD21" s="156"/>
      <c r="BE21" s="74"/>
      <c r="BF21" s="147" t="str">
        <f t="shared" si="12"/>
        <v/>
      </c>
      <c r="BG21" s="1"/>
    </row>
    <row r="22" spans="1:59" ht="17.100000000000001" customHeight="1">
      <c r="A22" s="1"/>
      <c r="B22" s="792"/>
      <c r="C22" s="793"/>
      <c r="D22" s="798"/>
      <c r="E22" s="799"/>
      <c r="F22" s="501"/>
      <c r="G22" s="502" t="s">
        <v>230</v>
      </c>
      <c r="H22" s="665">
        <f t="shared" si="2"/>
        <v>1</v>
      </c>
      <c r="I22" s="544"/>
      <c r="J22" s="545">
        <v>1</v>
      </c>
      <c r="K22"/>
      <c r="L22"/>
      <c r="M22" s="46">
        <f t="shared" si="7"/>
        <v>30</v>
      </c>
      <c r="N22" s="212">
        <f t="shared" si="3"/>
        <v>22.5</v>
      </c>
      <c r="O22" s="220" t="s">
        <v>6</v>
      </c>
      <c r="P22" s="76" t="s">
        <v>153</v>
      </c>
      <c r="Q22" s="117" t="s">
        <v>10</v>
      </c>
      <c r="R22" s="118" t="s">
        <v>212</v>
      </c>
      <c r="S22" s="71" t="s">
        <v>211</v>
      </c>
      <c r="T22" s="62"/>
      <c r="U22" s="74"/>
      <c r="V22" s="147" t="str">
        <f t="shared" si="11"/>
        <v/>
      </c>
      <c r="W22" s="122" t="str">
        <f t="shared" si="5"/>
        <v/>
      </c>
      <c r="X22" s="10"/>
      <c r="Y22" s="55"/>
      <c r="Z22" s="56"/>
      <c r="AA22" s="148"/>
      <c r="AB22" s="58" t="s">
        <v>122</v>
      </c>
      <c r="AC22" s="58"/>
      <c r="AD22" s="56"/>
      <c r="AE22" s="57"/>
      <c r="AF22" s="58"/>
      <c r="AG22" s="58"/>
      <c r="AH22" s="58"/>
      <c r="AI22" s="56"/>
      <c r="AJ22" s="57"/>
      <c r="AK22" s="58"/>
      <c r="AL22" s="59"/>
      <c r="AM22" s="10"/>
      <c r="AN22" s="123" t="s">
        <v>211</v>
      </c>
      <c r="AO22" s="237"/>
      <c r="AP22" s="391">
        <f t="shared" si="0"/>
        <v>30</v>
      </c>
      <c r="AR22" s="157"/>
      <c r="AS22" s="158"/>
      <c r="AT22" s="74"/>
      <c r="AU22" s="118" t="str">
        <f>IF(ISNUMBER($AO22),IF(AND($AO22&gt;=60,$AO22&lt;=100),"●",""),"")</f>
        <v/>
      </c>
      <c r="AV22" s="64"/>
      <c r="AW22" s="64"/>
      <c r="AX22" s="77" t="str">
        <f>IF(ISNUMBER($AO22),IF(AND($AO22&gt;=60,$AO22&lt;=100),"●",""),"")</f>
        <v/>
      </c>
      <c r="AY22" s="74"/>
      <c r="AZ22" s="74"/>
      <c r="BA22" s="74"/>
      <c r="BB22" s="75"/>
      <c r="BC22" s="146" t="str">
        <f t="shared" si="8"/>
        <v/>
      </c>
      <c r="BD22" s="156"/>
      <c r="BE22" s="74"/>
      <c r="BF22" s="147" t="str">
        <f t="shared" si="12"/>
        <v/>
      </c>
      <c r="BG22" s="1"/>
    </row>
    <row r="23" spans="1:59" ht="17.100000000000001" customHeight="1">
      <c r="A23" s="1"/>
      <c r="B23" s="792"/>
      <c r="C23" s="793"/>
      <c r="D23" s="798"/>
      <c r="E23" s="799"/>
      <c r="F23" s="501"/>
      <c r="G23" s="502" t="s">
        <v>231</v>
      </c>
      <c r="H23" s="665">
        <f t="shared" si="2"/>
        <v>1</v>
      </c>
      <c r="I23" s="783"/>
      <c r="J23" s="787"/>
      <c r="K23" s="159">
        <v>1</v>
      </c>
      <c r="L23" s="660"/>
      <c r="M23" s="46">
        <f t="shared" si="7"/>
        <v>30</v>
      </c>
      <c r="N23" s="212">
        <f t="shared" si="3"/>
        <v>22.5</v>
      </c>
      <c r="O23" s="220" t="s">
        <v>6</v>
      </c>
      <c r="P23" s="76" t="s">
        <v>153</v>
      </c>
      <c r="Q23" s="117" t="s">
        <v>10</v>
      </c>
      <c r="R23" s="118" t="s">
        <v>212</v>
      </c>
      <c r="S23" s="71" t="s">
        <v>211</v>
      </c>
      <c r="T23" s="62"/>
      <c r="U23" s="74"/>
      <c r="V23" s="147" t="str">
        <f t="shared" si="11"/>
        <v/>
      </c>
      <c r="W23" s="122" t="str">
        <f t="shared" si="5"/>
        <v/>
      </c>
      <c r="X23" s="10"/>
      <c r="Y23" s="55"/>
      <c r="Z23" s="56"/>
      <c r="AA23" s="148"/>
      <c r="AB23" s="58" t="s">
        <v>122</v>
      </c>
      <c r="AC23" s="58"/>
      <c r="AD23" s="56"/>
      <c r="AE23" s="57"/>
      <c r="AF23" s="58"/>
      <c r="AG23" s="58"/>
      <c r="AH23" s="58"/>
      <c r="AI23" s="56"/>
      <c r="AJ23" s="57"/>
      <c r="AK23" s="58"/>
      <c r="AL23" s="59"/>
      <c r="AM23" s="10"/>
      <c r="AN23" s="123" t="s">
        <v>211</v>
      </c>
      <c r="AO23" s="237"/>
      <c r="AP23" s="391">
        <f t="shared" si="0"/>
        <v>30</v>
      </c>
      <c r="AR23" s="157"/>
      <c r="AS23" s="158"/>
      <c r="AT23" s="74"/>
      <c r="AU23" s="118" t="str">
        <f>IF(ISNUMBER($AO23),IF(AND($AO23&gt;=60,$AO23&lt;=100),"●",""),"")</f>
        <v/>
      </c>
      <c r="AV23" s="64"/>
      <c r="AW23" s="64"/>
      <c r="AX23" s="77" t="str">
        <f>IF(ISNUMBER($AO23),IF(AND($AO23&gt;=60,$AO23&lt;=100),"●",""),"")</f>
        <v/>
      </c>
      <c r="AY23" s="74"/>
      <c r="AZ23" s="74"/>
      <c r="BA23" s="74"/>
      <c r="BB23" s="75"/>
      <c r="BC23" s="146" t="str">
        <f t="shared" si="8"/>
        <v/>
      </c>
      <c r="BD23" s="156"/>
      <c r="BE23" s="74"/>
      <c r="BF23" s="147" t="str">
        <f t="shared" si="12"/>
        <v/>
      </c>
      <c r="BG23" s="1"/>
    </row>
    <row r="24" spans="1:59" ht="17.100000000000001" customHeight="1">
      <c r="A24" s="1"/>
      <c r="B24" s="792"/>
      <c r="C24" s="793"/>
      <c r="D24" s="798"/>
      <c r="E24" s="799"/>
      <c r="F24" s="501"/>
      <c r="G24" s="502" t="s">
        <v>89</v>
      </c>
      <c r="H24" s="665">
        <f t="shared" si="2"/>
        <v>1</v>
      </c>
      <c r="I24" s="783"/>
      <c r="J24" s="787"/>
      <c r="K24" s="159">
        <v>1</v>
      </c>
      <c r="L24" s="660"/>
      <c r="M24" s="46">
        <f t="shared" si="7"/>
        <v>30</v>
      </c>
      <c r="N24" s="212">
        <f t="shared" si="3"/>
        <v>22.5</v>
      </c>
      <c r="O24" s="220" t="s">
        <v>5</v>
      </c>
      <c r="P24" s="76" t="s">
        <v>153</v>
      </c>
      <c r="Q24" s="117" t="s">
        <v>10</v>
      </c>
      <c r="R24" s="118"/>
      <c r="S24" s="71" t="s">
        <v>211</v>
      </c>
      <c r="T24" s="62"/>
      <c r="U24" s="74"/>
      <c r="V24" s="147" t="str">
        <f t="shared" si="11"/>
        <v/>
      </c>
      <c r="W24" s="122" t="str">
        <f t="shared" si="5"/>
        <v/>
      </c>
      <c r="X24" s="10"/>
      <c r="Y24" s="55"/>
      <c r="Z24" s="56"/>
      <c r="AA24" s="148"/>
      <c r="AB24" s="58" t="s">
        <v>122</v>
      </c>
      <c r="AC24" s="58"/>
      <c r="AD24" s="56"/>
      <c r="AE24" s="57"/>
      <c r="AF24" s="58"/>
      <c r="AG24" s="58"/>
      <c r="AH24" s="58"/>
      <c r="AI24" s="56"/>
      <c r="AJ24" s="57"/>
      <c r="AK24" s="58"/>
      <c r="AL24" s="59"/>
      <c r="AM24" s="10"/>
      <c r="AN24" s="123" t="s">
        <v>211</v>
      </c>
      <c r="AO24" s="237"/>
      <c r="AP24" s="391">
        <f t="shared" si="0"/>
        <v>30</v>
      </c>
      <c r="AR24" s="157"/>
      <c r="AS24" s="62"/>
      <c r="AT24" s="152"/>
      <c r="AU24" s="432" t="str">
        <f>IF(ISNUMBER($AO24),IF(AND($AO24&gt;=60,$AO24&lt;=100),"●",""),"")</f>
        <v/>
      </c>
      <c r="AV24" s="153"/>
      <c r="AW24" s="153"/>
      <c r="AX24" s="160" t="str">
        <f>IF(ISNUMBER($AO24),IF(AND($AO24&gt;=60,$AO24&lt;=100),"●",""),"")</f>
        <v/>
      </c>
      <c r="AY24" s="152"/>
      <c r="AZ24" s="152"/>
      <c r="BA24" s="152"/>
      <c r="BB24" s="155"/>
      <c r="BC24" s="376" t="str">
        <f t="shared" si="8"/>
        <v/>
      </c>
      <c r="BD24" s="156"/>
      <c r="BE24" s="74"/>
      <c r="BF24" s="147" t="str">
        <f t="shared" si="12"/>
        <v/>
      </c>
      <c r="BG24" s="1"/>
    </row>
    <row r="25" spans="1:59" ht="17.100000000000001" customHeight="1">
      <c r="A25" s="1"/>
      <c r="B25" s="792"/>
      <c r="C25" s="793"/>
      <c r="D25" s="798"/>
      <c r="E25" s="799"/>
      <c r="F25" s="501"/>
      <c r="G25" s="502" t="s">
        <v>206</v>
      </c>
      <c r="H25" s="116">
        <f t="shared" si="2"/>
        <v>1</v>
      </c>
      <c r="I25" s="470"/>
      <c r="J25" s="471"/>
      <c r="K25" s="472" t="s">
        <v>1</v>
      </c>
      <c r="L25" s="660">
        <v>1</v>
      </c>
      <c r="M25" s="46">
        <f t="shared" si="7"/>
        <v>30</v>
      </c>
      <c r="N25" s="212">
        <f t="shared" si="3"/>
        <v>22.5</v>
      </c>
      <c r="O25" s="220" t="s">
        <v>5</v>
      </c>
      <c r="P25" s="76" t="s">
        <v>153</v>
      </c>
      <c r="Q25" s="117" t="s">
        <v>10</v>
      </c>
      <c r="R25" s="118"/>
      <c r="S25" s="71" t="s">
        <v>211</v>
      </c>
      <c r="T25" s="62"/>
      <c r="U25" s="74"/>
      <c r="V25" s="147" t="str">
        <f t="shared" si="11"/>
        <v/>
      </c>
      <c r="W25" s="122" t="str">
        <f t="shared" si="5"/>
        <v/>
      </c>
      <c r="X25" s="10"/>
      <c r="Y25" s="55"/>
      <c r="Z25" s="56"/>
      <c r="AA25" s="148"/>
      <c r="AB25" s="58" t="s">
        <v>122</v>
      </c>
      <c r="AC25" s="58"/>
      <c r="AD25" s="56"/>
      <c r="AE25" s="57"/>
      <c r="AF25" s="58"/>
      <c r="AG25" s="58"/>
      <c r="AH25" s="58"/>
      <c r="AI25" s="56"/>
      <c r="AJ25" s="57"/>
      <c r="AK25" s="58"/>
      <c r="AL25" s="59"/>
      <c r="AM25" s="10"/>
      <c r="AN25" s="123" t="s">
        <v>211</v>
      </c>
      <c r="AO25" s="237"/>
      <c r="AP25" s="391">
        <f t="shared" si="0"/>
        <v>30</v>
      </c>
      <c r="AR25" s="157"/>
      <c r="AS25" s="151"/>
      <c r="AT25" s="152"/>
      <c r="AU25" s="432" t="str">
        <f>IF(ISNUMBER($AO25),IF(AND($AO25&gt;=60,$AO25&lt;=100),"●",""),"")</f>
        <v/>
      </c>
      <c r="AV25" s="153"/>
      <c r="AW25" s="153"/>
      <c r="AX25" s="160" t="str">
        <f>IF(ISNUMBER($AO25),IF(AND($AO25&gt;=60,$AO25&lt;=100),"●",""),"")</f>
        <v/>
      </c>
      <c r="AY25" s="152"/>
      <c r="AZ25" s="152"/>
      <c r="BA25" s="152"/>
      <c r="BB25" s="155"/>
      <c r="BC25" s="376" t="str">
        <f t="shared" si="8"/>
        <v/>
      </c>
      <c r="BD25" s="156"/>
      <c r="BE25" s="74"/>
      <c r="BF25" s="147" t="str">
        <f t="shared" si="12"/>
        <v/>
      </c>
      <c r="BG25" s="1"/>
    </row>
    <row r="26" spans="1:59" ht="17.100000000000001" customHeight="1">
      <c r="A26" s="1"/>
      <c r="B26" s="792"/>
      <c r="C26" s="793"/>
      <c r="D26" s="798"/>
      <c r="E26" s="799"/>
      <c r="F26" s="501"/>
      <c r="G26" s="502" t="s">
        <v>159</v>
      </c>
      <c r="H26" s="116">
        <f t="shared" si="2"/>
        <v>1</v>
      </c>
      <c r="I26" s="661"/>
      <c r="J26" s="660"/>
      <c r="K26" s="159">
        <v>1</v>
      </c>
      <c r="L26" s="660"/>
      <c r="M26" s="46">
        <f t="shared" si="7"/>
        <v>30</v>
      </c>
      <c r="N26" s="212">
        <f t="shared" si="3"/>
        <v>22.5</v>
      </c>
      <c r="O26" s="220" t="s">
        <v>5</v>
      </c>
      <c r="P26" s="76"/>
      <c r="Q26" s="117"/>
      <c r="R26" s="118"/>
      <c r="S26" s="71"/>
      <c r="T26" s="62"/>
      <c r="U26" s="74"/>
      <c r="V26" s="147" t="str">
        <f t="shared" si="11"/>
        <v/>
      </c>
      <c r="W26" s="122" t="str">
        <f t="shared" si="5"/>
        <v/>
      </c>
      <c r="X26" s="10"/>
      <c r="Y26" s="55"/>
      <c r="Z26" s="56"/>
      <c r="AA26" s="148"/>
      <c r="AB26" s="58" t="s">
        <v>122</v>
      </c>
      <c r="AC26" s="58"/>
      <c r="AD26" s="56"/>
      <c r="AE26" s="57"/>
      <c r="AF26" s="58"/>
      <c r="AG26" s="58"/>
      <c r="AH26" s="58"/>
      <c r="AI26" s="56"/>
      <c r="AJ26" s="57"/>
      <c r="AK26" s="58"/>
      <c r="AL26" s="59"/>
      <c r="AM26" s="10"/>
      <c r="AN26" s="123"/>
      <c r="AO26" s="237"/>
      <c r="AP26" s="391">
        <f t="shared" si="0"/>
        <v>30</v>
      </c>
      <c r="AR26" s="157"/>
      <c r="AS26" s="151"/>
      <c r="AT26" s="152"/>
      <c r="AU26" s="153"/>
      <c r="AV26" s="153"/>
      <c r="AW26" s="153"/>
      <c r="AX26" s="154"/>
      <c r="AY26" s="152"/>
      <c r="AZ26" s="152"/>
      <c r="BA26" s="152"/>
      <c r="BB26" s="155"/>
      <c r="BC26" s="376" t="str">
        <f t="shared" si="8"/>
        <v/>
      </c>
      <c r="BD26" s="156"/>
      <c r="BE26" s="74"/>
      <c r="BF26" s="147" t="str">
        <f t="shared" si="12"/>
        <v/>
      </c>
      <c r="BG26" s="1"/>
    </row>
    <row r="27" spans="1:59" ht="17.100000000000001" customHeight="1">
      <c r="A27" s="1"/>
      <c r="B27" s="792"/>
      <c r="C27" s="793"/>
      <c r="D27" s="798"/>
      <c r="E27" s="799"/>
      <c r="F27" s="501"/>
      <c r="G27" s="502" t="s">
        <v>180</v>
      </c>
      <c r="H27" s="116">
        <f>SUM(I27:L27)</f>
        <v>1</v>
      </c>
      <c r="I27" s="159">
        <v>1</v>
      </c>
      <c r="J27" s="404"/>
      <c r="K27" s="659" t="s">
        <v>124</v>
      </c>
      <c r="L27" s="666"/>
      <c r="M27" s="46">
        <f t="shared" si="7"/>
        <v>30</v>
      </c>
      <c r="N27" s="212">
        <f t="shared" si="3"/>
        <v>22.5</v>
      </c>
      <c r="O27" s="220" t="s">
        <v>5</v>
      </c>
      <c r="P27" s="76"/>
      <c r="Q27" s="117"/>
      <c r="R27" s="118"/>
      <c r="S27" s="71"/>
      <c r="T27" s="62"/>
      <c r="U27" s="74"/>
      <c r="V27" s="147" t="str">
        <f t="shared" si="11"/>
        <v/>
      </c>
      <c r="W27" s="122" t="str">
        <f t="shared" si="5"/>
        <v/>
      </c>
      <c r="X27" s="10"/>
      <c r="Y27" s="55"/>
      <c r="Z27" s="56"/>
      <c r="AA27" s="148"/>
      <c r="AB27" s="58" t="s">
        <v>122</v>
      </c>
      <c r="AC27" s="58"/>
      <c r="AD27" s="56"/>
      <c r="AE27" s="57"/>
      <c r="AF27" s="58"/>
      <c r="AG27" s="58"/>
      <c r="AH27" s="58"/>
      <c r="AI27" s="56"/>
      <c r="AJ27" s="57"/>
      <c r="AK27" s="58"/>
      <c r="AL27" s="59"/>
      <c r="AM27" s="10"/>
      <c r="AN27" s="123"/>
      <c r="AO27" s="237"/>
      <c r="AP27" s="391">
        <f t="shared" si="0"/>
        <v>30</v>
      </c>
      <c r="AR27" s="157"/>
      <c r="AS27" s="162"/>
      <c r="AT27" s="74"/>
      <c r="AU27" s="64"/>
      <c r="AV27" s="64"/>
      <c r="AW27" s="64"/>
      <c r="AX27" s="62"/>
      <c r="AY27" s="74"/>
      <c r="AZ27" s="74"/>
      <c r="BA27" s="74"/>
      <c r="BB27" s="75"/>
      <c r="BC27" s="376" t="str">
        <f t="shared" si="8"/>
        <v/>
      </c>
      <c r="BD27" s="156"/>
      <c r="BE27" s="74"/>
      <c r="BF27" s="147" t="str">
        <f>IF(ISNUMBER($AO27),IF(AND($AO27&gt;=60,$AO27&lt;=100),$AP27*45/60,""),"")</f>
        <v/>
      </c>
      <c r="BG27" s="1"/>
    </row>
    <row r="28" spans="1:59" ht="17.100000000000001" customHeight="1">
      <c r="A28" s="546" t="s">
        <v>233</v>
      </c>
      <c r="B28" s="792"/>
      <c r="C28" s="793"/>
      <c r="D28" s="798"/>
      <c r="E28" s="799"/>
      <c r="F28" s="501"/>
      <c r="G28" s="502" t="s">
        <v>18</v>
      </c>
      <c r="H28" s="116">
        <f t="shared" si="2"/>
        <v>2</v>
      </c>
      <c r="I28" s="783">
        <v>2</v>
      </c>
      <c r="J28" s="784"/>
      <c r="K28" s="659"/>
      <c r="L28" s="660"/>
      <c r="M28" s="46">
        <f t="shared" si="7"/>
        <v>60</v>
      </c>
      <c r="N28" s="212">
        <f t="shared" si="3"/>
        <v>45</v>
      </c>
      <c r="O28" s="220" t="s">
        <v>5</v>
      </c>
      <c r="P28" s="76" t="s">
        <v>8</v>
      </c>
      <c r="Q28" s="117" t="s">
        <v>9</v>
      </c>
      <c r="R28" s="118"/>
      <c r="S28" s="71" t="s">
        <v>7</v>
      </c>
      <c r="T28" s="62"/>
      <c r="U28" s="74"/>
      <c r="V28" s="147" t="str">
        <f t="shared" si="11"/>
        <v/>
      </c>
      <c r="W28" s="122" t="str">
        <f t="shared" si="5"/>
        <v/>
      </c>
      <c r="X28" s="10"/>
      <c r="Y28" s="55"/>
      <c r="Z28" s="56"/>
      <c r="AA28" s="148"/>
      <c r="AB28" s="58" t="s">
        <v>122</v>
      </c>
      <c r="AC28" s="58"/>
      <c r="AD28" s="56"/>
      <c r="AE28" s="57"/>
      <c r="AF28" s="58"/>
      <c r="AG28" s="58"/>
      <c r="AH28" s="58"/>
      <c r="AI28" s="56"/>
      <c r="AJ28" s="57"/>
      <c r="AK28" s="58"/>
      <c r="AL28" s="59"/>
      <c r="AM28" s="10"/>
      <c r="AN28" s="123" t="s">
        <v>7</v>
      </c>
      <c r="AO28" s="237"/>
      <c r="AP28" s="391">
        <f t="shared" si="0"/>
        <v>60</v>
      </c>
      <c r="AR28" s="157"/>
      <c r="AS28" s="163"/>
      <c r="AT28" s="66"/>
      <c r="AU28" s="164"/>
      <c r="AV28" s="440" t="str">
        <f>IF(ISNUMBER($AO28),IF(AND($AO28&gt;=60,$AO28&lt;=100),"●",""),"")</f>
        <v/>
      </c>
      <c r="AW28" s="164"/>
      <c r="AX28" s="65"/>
      <c r="AY28" s="66"/>
      <c r="AZ28" s="66"/>
      <c r="BA28" s="439" t="str">
        <f>IF(ISNUMBER($AO28),IF(AND($AO28&gt;=60,$AO28&lt;=100),"●",""),"")</f>
        <v/>
      </c>
      <c r="BB28" s="67"/>
      <c r="BC28" s="376" t="str">
        <f t="shared" si="8"/>
        <v/>
      </c>
      <c r="BD28" s="156"/>
      <c r="BE28" s="74"/>
      <c r="BF28" s="147" t="str">
        <f t="shared" si="12"/>
        <v/>
      </c>
      <c r="BG28" s="1"/>
    </row>
    <row r="29" spans="1:59" ht="17.100000000000001" customHeight="1">
      <c r="A29" s="1"/>
      <c r="B29" s="792"/>
      <c r="C29" s="793"/>
      <c r="D29" s="798"/>
      <c r="E29" s="799"/>
      <c r="F29" s="501"/>
      <c r="G29" s="502" t="s">
        <v>143</v>
      </c>
      <c r="H29" s="665">
        <f t="shared" si="2"/>
        <v>2</v>
      </c>
      <c r="I29" s="783">
        <v>2</v>
      </c>
      <c r="J29" s="784"/>
      <c r="K29" s="659"/>
      <c r="L29" s="660"/>
      <c r="M29" s="46">
        <f t="shared" si="7"/>
        <v>60</v>
      </c>
      <c r="N29" s="212">
        <f t="shared" si="3"/>
        <v>45</v>
      </c>
      <c r="O29" s="220" t="s">
        <v>5</v>
      </c>
      <c r="P29" s="76" t="s">
        <v>8</v>
      </c>
      <c r="Q29" s="117" t="s">
        <v>9</v>
      </c>
      <c r="R29" s="118"/>
      <c r="S29" s="71" t="s">
        <v>7</v>
      </c>
      <c r="T29" s="62"/>
      <c r="U29" s="74"/>
      <c r="V29" s="147" t="str">
        <f t="shared" si="11"/>
        <v/>
      </c>
      <c r="W29" s="122" t="str">
        <f t="shared" si="5"/>
        <v/>
      </c>
      <c r="X29" s="10"/>
      <c r="Y29" s="55"/>
      <c r="Z29" s="56"/>
      <c r="AA29" s="148"/>
      <c r="AB29" s="58" t="s">
        <v>122</v>
      </c>
      <c r="AC29" s="58"/>
      <c r="AD29" s="56"/>
      <c r="AE29" s="57"/>
      <c r="AF29" s="58"/>
      <c r="AG29" s="58"/>
      <c r="AH29" s="58"/>
      <c r="AI29" s="56"/>
      <c r="AJ29" s="57"/>
      <c r="AK29" s="58"/>
      <c r="AL29" s="59"/>
      <c r="AM29" s="10"/>
      <c r="AN29" s="123" t="s">
        <v>7</v>
      </c>
      <c r="AO29" s="237"/>
      <c r="AP29" s="391">
        <f t="shared" si="0"/>
        <v>60</v>
      </c>
      <c r="AR29" s="157"/>
      <c r="AS29" s="158"/>
      <c r="AT29" s="74"/>
      <c r="AU29" s="64"/>
      <c r="AV29" s="118" t="str">
        <f t="shared" ref="AV29:AV31" si="14">IF(ISNUMBER($AO29),IF(AND($AO29&gt;=60,$AO29&lt;=100),"●",""),"")</f>
        <v/>
      </c>
      <c r="AW29" s="64"/>
      <c r="AX29" s="62"/>
      <c r="AY29" s="74"/>
      <c r="AZ29" s="74"/>
      <c r="BA29" s="117" t="str">
        <f t="shared" ref="BA29:BA31" si="15">IF(ISNUMBER($AO29),IF(AND($AO29&gt;=60,$AO29&lt;=100),"●",""),"")</f>
        <v/>
      </c>
      <c r="BB29" s="75"/>
      <c r="BC29" s="146" t="str">
        <f t="shared" si="8"/>
        <v/>
      </c>
      <c r="BD29" s="156"/>
      <c r="BE29" s="74"/>
      <c r="BF29" s="147" t="str">
        <f t="shared" si="12"/>
        <v/>
      </c>
      <c r="BG29" s="1"/>
    </row>
    <row r="30" spans="1:59" ht="17.100000000000001" customHeight="1">
      <c r="A30" s="1"/>
      <c r="B30" s="792"/>
      <c r="C30" s="793"/>
      <c r="D30" s="798"/>
      <c r="E30" s="799"/>
      <c r="F30" s="501"/>
      <c r="G30" s="502" t="s">
        <v>26</v>
      </c>
      <c r="H30" s="116">
        <f t="shared" si="2"/>
        <v>2</v>
      </c>
      <c r="I30" s="783">
        <v>2</v>
      </c>
      <c r="J30" s="784"/>
      <c r="K30" s="659"/>
      <c r="L30" s="660"/>
      <c r="M30" s="46">
        <f t="shared" si="7"/>
        <v>60</v>
      </c>
      <c r="N30" s="212">
        <f t="shared" si="3"/>
        <v>45</v>
      </c>
      <c r="O30" s="220" t="s">
        <v>5</v>
      </c>
      <c r="P30" s="76" t="s">
        <v>8</v>
      </c>
      <c r="Q30" s="117" t="s">
        <v>9</v>
      </c>
      <c r="R30" s="118"/>
      <c r="S30" s="71" t="s">
        <v>7</v>
      </c>
      <c r="T30" s="62"/>
      <c r="U30" s="74"/>
      <c r="V30" s="147" t="str">
        <f t="shared" si="11"/>
        <v/>
      </c>
      <c r="W30" s="122" t="str">
        <f t="shared" si="5"/>
        <v/>
      </c>
      <c r="X30" s="10"/>
      <c r="Y30" s="55"/>
      <c r="Z30" s="56"/>
      <c r="AA30" s="148"/>
      <c r="AB30" s="58" t="s">
        <v>122</v>
      </c>
      <c r="AC30" s="58"/>
      <c r="AD30" s="56"/>
      <c r="AE30" s="57"/>
      <c r="AF30" s="58"/>
      <c r="AG30" s="58"/>
      <c r="AH30" s="58"/>
      <c r="AI30" s="56"/>
      <c r="AJ30" s="57"/>
      <c r="AK30" s="58"/>
      <c r="AL30" s="59"/>
      <c r="AM30" s="10"/>
      <c r="AN30" s="123" t="s">
        <v>7</v>
      </c>
      <c r="AO30" s="237"/>
      <c r="AP30" s="391">
        <f t="shared" si="0"/>
        <v>60</v>
      </c>
      <c r="AR30" s="157"/>
      <c r="AS30" s="151"/>
      <c r="AT30" s="165"/>
      <c r="AU30" s="153"/>
      <c r="AV30" s="432" t="str">
        <f t="shared" si="14"/>
        <v/>
      </c>
      <c r="AW30" s="153"/>
      <c r="AX30" s="166"/>
      <c r="AY30" s="165"/>
      <c r="AZ30" s="165"/>
      <c r="BA30" s="167" t="str">
        <f t="shared" si="15"/>
        <v/>
      </c>
      <c r="BB30" s="168"/>
      <c r="BC30" s="376" t="str">
        <f t="shared" si="8"/>
        <v/>
      </c>
      <c r="BD30" s="156"/>
      <c r="BE30" s="74"/>
      <c r="BF30" s="147" t="str">
        <f t="shared" si="12"/>
        <v/>
      </c>
      <c r="BG30" s="1"/>
    </row>
    <row r="31" spans="1:59" ht="17.100000000000001" customHeight="1">
      <c r="A31" s="1"/>
      <c r="B31" s="792"/>
      <c r="C31" s="793"/>
      <c r="D31" s="798"/>
      <c r="E31" s="799"/>
      <c r="F31" s="501"/>
      <c r="G31" s="502" t="s">
        <v>207</v>
      </c>
      <c r="H31" s="116">
        <f t="shared" si="2"/>
        <v>2</v>
      </c>
      <c r="I31" s="661"/>
      <c r="J31" s="660"/>
      <c r="K31" s="774">
        <v>2</v>
      </c>
      <c r="L31" s="775"/>
      <c r="M31" s="46">
        <f t="shared" si="7"/>
        <v>60</v>
      </c>
      <c r="N31" s="212">
        <f t="shared" si="3"/>
        <v>45</v>
      </c>
      <c r="O31" s="220" t="s">
        <v>5</v>
      </c>
      <c r="P31" s="76" t="s">
        <v>8</v>
      </c>
      <c r="Q31" s="117" t="s">
        <v>9</v>
      </c>
      <c r="R31" s="118"/>
      <c r="S31" s="71" t="s">
        <v>7</v>
      </c>
      <c r="T31" s="62"/>
      <c r="U31" s="74"/>
      <c r="V31" s="147" t="str">
        <f t="shared" si="11"/>
        <v/>
      </c>
      <c r="W31" s="122" t="str">
        <f t="shared" si="5"/>
        <v/>
      </c>
      <c r="X31" s="10"/>
      <c r="Y31" s="55"/>
      <c r="Z31" s="56"/>
      <c r="AA31" s="148"/>
      <c r="AB31" s="58" t="s">
        <v>122</v>
      </c>
      <c r="AC31" s="58"/>
      <c r="AD31" s="56"/>
      <c r="AE31" s="57"/>
      <c r="AF31" s="58"/>
      <c r="AG31" s="58"/>
      <c r="AH31" s="58"/>
      <c r="AI31" s="56"/>
      <c r="AJ31" s="57"/>
      <c r="AK31" s="58"/>
      <c r="AL31" s="59"/>
      <c r="AM31" s="10"/>
      <c r="AN31" s="123" t="s">
        <v>7</v>
      </c>
      <c r="AO31" s="237"/>
      <c r="AP31" s="391">
        <f t="shared" si="0"/>
        <v>60</v>
      </c>
      <c r="AR31" s="157"/>
      <c r="AS31" s="162"/>
      <c r="AT31" s="74"/>
      <c r="AU31" s="64"/>
      <c r="AV31" s="118" t="str">
        <f t="shared" si="14"/>
        <v/>
      </c>
      <c r="AW31" s="64"/>
      <c r="AX31" s="62"/>
      <c r="AY31" s="74"/>
      <c r="AZ31" s="74"/>
      <c r="BA31" s="117" t="str">
        <f t="shared" si="15"/>
        <v/>
      </c>
      <c r="BB31" s="75"/>
      <c r="BC31" s="146" t="str">
        <f t="shared" si="8"/>
        <v/>
      </c>
      <c r="BD31" s="156"/>
      <c r="BE31" s="74"/>
      <c r="BF31" s="147" t="str">
        <f t="shared" si="12"/>
        <v/>
      </c>
      <c r="BG31" s="1"/>
    </row>
    <row r="32" spans="1:59" ht="17.100000000000001" customHeight="1">
      <c r="A32" s="1"/>
      <c r="B32" s="792"/>
      <c r="C32" s="793"/>
      <c r="D32" s="798"/>
      <c r="E32" s="799"/>
      <c r="F32" s="533"/>
      <c r="G32" s="547" t="s">
        <v>208</v>
      </c>
      <c r="H32" s="116">
        <f>SUM(I32:L32)</f>
        <v>2</v>
      </c>
      <c r="I32" s="661"/>
      <c r="J32" s="433"/>
      <c r="K32" s="774">
        <v>2</v>
      </c>
      <c r="L32" s="775"/>
      <c r="M32" s="46">
        <f>H32*30</f>
        <v>60</v>
      </c>
      <c r="N32" s="212">
        <f>M32*45/60</f>
        <v>45</v>
      </c>
      <c r="O32" s="220" t="s">
        <v>5</v>
      </c>
      <c r="P32" s="76" t="s">
        <v>8</v>
      </c>
      <c r="Q32" s="117" t="s">
        <v>9</v>
      </c>
      <c r="R32" s="118"/>
      <c r="S32" s="71" t="s">
        <v>7</v>
      </c>
      <c r="T32" s="62"/>
      <c r="U32" s="74"/>
      <c r="V32" s="147" t="str">
        <f>IF($W32="○",$N32,"")</f>
        <v/>
      </c>
      <c r="W32" s="122" t="str">
        <f>IF($AO32&gt;=60,"○","")</f>
        <v/>
      </c>
      <c r="X32" s="10"/>
      <c r="Y32" s="55"/>
      <c r="Z32" s="56"/>
      <c r="AA32" s="57"/>
      <c r="AB32" s="58" t="s">
        <v>122</v>
      </c>
      <c r="AC32" s="58"/>
      <c r="AD32" s="56"/>
      <c r="AE32" s="57"/>
      <c r="AF32" s="58"/>
      <c r="AG32" s="58"/>
      <c r="AH32" s="58"/>
      <c r="AI32" s="56"/>
      <c r="AJ32" s="57"/>
      <c r="AK32" s="58"/>
      <c r="AL32" s="59"/>
      <c r="AM32" s="10"/>
      <c r="AN32" s="123" t="s">
        <v>7</v>
      </c>
      <c r="AO32" s="237"/>
      <c r="AP32" s="391">
        <f>M32</f>
        <v>60</v>
      </c>
      <c r="AR32" s="157"/>
      <c r="AS32" s="162"/>
      <c r="AT32" s="74"/>
      <c r="AU32" s="64"/>
      <c r="AV32" s="118" t="str">
        <f>IF(ISNUMBER($AO32),IF(AND($AO32&gt;=60,$AO32&lt;=100),"●",""),"")</f>
        <v/>
      </c>
      <c r="AW32" s="64"/>
      <c r="AX32" s="62"/>
      <c r="AY32" s="74"/>
      <c r="AZ32" s="74"/>
      <c r="BA32" s="117" t="str">
        <f>IF(ISNUMBER($AO32),IF(AND($AO32&gt;=60,$AO32&lt;=100),"●",""),"")</f>
        <v/>
      </c>
      <c r="BB32" s="75"/>
      <c r="BC32" s="376" t="str">
        <f>IF(ISNUMBER($AO32),IF(AND($AO32&gt;=60,$AO32&lt;=100),$H32,""),"")</f>
        <v/>
      </c>
      <c r="BD32" s="156"/>
      <c r="BE32" s="74"/>
      <c r="BF32" s="147" t="str">
        <f>IF(ISNUMBER($AO32),IF(AND($AO32&gt;=60,$AO32&lt;=100),$AP32*45/60,""),"")</f>
        <v/>
      </c>
      <c r="BG32" s="1"/>
    </row>
    <row r="33" spans="1:61" ht="17.100000000000001" customHeight="1">
      <c r="A33" s="1"/>
      <c r="B33" s="792"/>
      <c r="C33" s="793"/>
      <c r="D33" s="798"/>
      <c r="E33" s="799"/>
      <c r="F33" s="533"/>
      <c r="G33" s="502" t="s">
        <v>209</v>
      </c>
      <c r="H33" s="116">
        <f>SUM(I33:L33)</f>
        <v>1</v>
      </c>
      <c r="I33" s="661"/>
      <c r="J33" s="433"/>
      <c r="K33" s="159"/>
      <c r="L33" s="660">
        <v>1</v>
      </c>
      <c r="M33" s="46">
        <f>H33*30</f>
        <v>30</v>
      </c>
      <c r="N33" s="212">
        <f>M33*45/60</f>
        <v>22.5</v>
      </c>
      <c r="O33" s="220" t="s">
        <v>5</v>
      </c>
      <c r="P33" s="76"/>
      <c r="Q33" s="117"/>
      <c r="R33" s="118"/>
      <c r="S33" s="71"/>
      <c r="T33" s="62"/>
      <c r="U33" s="74"/>
      <c r="V33" s="147" t="str">
        <f>IF($W33="○",$N33,"")</f>
        <v/>
      </c>
      <c r="W33" s="122" t="str">
        <f>IF($AO33&gt;=60,"○","")</f>
        <v/>
      </c>
      <c r="X33" s="10"/>
      <c r="Y33" s="55"/>
      <c r="Z33" s="56"/>
      <c r="AA33" s="57"/>
      <c r="AB33" s="58" t="s">
        <v>122</v>
      </c>
      <c r="AC33" s="58"/>
      <c r="AD33" s="56"/>
      <c r="AE33" s="57"/>
      <c r="AF33" s="58"/>
      <c r="AG33" s="58"/>
      <c r="AH33" s="58"/>
      <c r="AI33" s="56"/>
      <c r="AJ33" s="57"/>
      <c r="AK33" s="58"/>
      <c r="AL33" s="59"/>
      <c r="AM33" s="10"/>
      <c r="AN33" s="123"/>
      <c r="AO33" s="237"/>
      <c r="AP33" s="391">
        <f>M33</f>
        <v>30</v>
      </c>
      <c r="AR33" s="461"/>
      <c r="AS33" s="462"/>
      <c r="AT33" s="427"/>
      <c r="AU33" s="431"/>
      <c r="AV33" s="431"/>
      <c r="AW33" s="431"/>
      <c r="AX33" s="426"/>
      <c r="AY33" s="427"/>
      <c r="AZ33" s="427"/>
      <c r="BA33" s="427"/>
      <c r="BB33" s="463"/>
      <c r="BC33" s="376" t="str">
        <f>IF(ISNUMBER($AO33),IF(AND($AO33&gt;=60,$AO33&lt;=100),$H33,""),"")</f>
        <v/>
      </c>
      <c r="BD33" s="156"/>
      <c r="BE33" s="74"/>
      <c r="BF33" s="147" t="str">
        <f>IF(ISNUMBER($AO33),IF(AND($AO33&gt;=60,$AO33&lt;=100),$AP33*45/60,""),"")</f>
        <v/>
      </c>
      <c r="BG33" s="1"/>
      <c r="BI33"/>
    </row>
    <row r="34" spans="1:61" ht="17.100000000000001" customHeight="1">
      <c r="A34" s="1"/>
      <c r="B34" s="792"/>
      <c r="C34" s="793"/>
      <c r="D34" s="798"/>
      <c r="E34" s="799"/>
      <c r="F34" s="501"/>
      <c r="G34" s="502" t="s">
        <v>19</v>
      </c>
      <c r="H34" s="116">
        <f t="shared" si="2"/>
        <v>2</v>
      </c>
      <c r="I34" s="661"/>
      <c r="J34" s="660"/>
      <c r="K34" s="774">
        <v>2</v>
      </c>
      <c r="L34" s="775"/>
      <c r="M34" s="46">
        <f t="shared" si="7"/>
        <v>60</v>
      </c>
      <c r="N34" s="212">
        <f t="shared" si="3"/>
        <v>45</v>
      </c>
      <c r="O34" s="220" t="s">
        <v>6</v>
      </c>
      <c r="P34" s="572" t="s">
        <v>235</v>
      </c>
      <c r="Q34" s="573" t="s">
        <v>10</v>
      </c>
      <c r="R34" s="574"/>
      <c r="S34" s="575" t="s">
        <v>236</v>
      </c>
      <c r="T34" s="62"/>
      <c r="U34" s="74"/>
      <c r="V34" s="147" t="str">
        <f t="shared" si="11"/>
        <v/>
      </c>
      <c r="W34" s="122" t="str">
        <f t="shared" si="5"/>
        <v/>
      </c>
      <c r="X34" s="10"/>
      <c r="Y34" s="55"/>
      <c r="Z34" s="56"/>
      <c r="AA34" s="148"/>
      <c r="AB34" s="58" t="s">
        <v>122</v>
      </c>
      <c r="AC34" s="58"/>
      <c r="AD34" s="56"/>
      <c r="AE34" s="57"/>
      <c r="AF34" s="58"/>
      <c r="AG34" s="58"/>
      <c r="AH34" s="58"/>
      <c r="AI34" s="56"/>
      <c r="AJ34" s="57"/>
      <c r="AK34" s="58"/>
      <c r="AL34" s="59"/>
      <c r="AM34" s="10"/>
      <c r="AN34" s="576" t="s">
        <v>236</v>
      </c>
      <c r="AO34" s="237"/>
      <c r="AP34" s="391">
        <f t="shared" si="0"/>
        <v>60</v>
      </c>
      <c r="AR34" s="150" t="str">
        <f t="shared" si="13"/>
        <v/>
      </c>
      <c r="AS34" s="162"/>
      <c r="AT34" s="74"/>
      <c r="AU34" s="64"/>
      <c r="AV34" s="431"/>
      <c r="AW34" s="64"/>
      <c r="AX34" s="77" t="str">
        <f t="shared" ref="AX34" si="16">IF(ISNUMBER($AO34),IF(AND($AO34&gt;=60,$AO34&lt;=100),"●",""),"")</f>
        <v/>
      </c>
      <c r="AY34" s="74"/>
      <c r="AZ34" s="74"/>
      <c r="BA34" s="427"/>
      <c r="BB34" s="75"/>
      <c r="BC34" s="146" t="str">
        <f t="shared" si="8"/>
        <v/>
      </c>
      <c r="BD34" s="156"/>
      <c r="BE34" s="74"/>
      <c r="BF34" s="147" t="str">
        <f t="shared" si="12"/>
        <v/>
      </c>
      <c r="BG34" s="1"/>
    </row>
    <row r="35" spans="1:61" ht="17.100000000000001" customHeight="1">
      <c r="A35" s="1"/>
      <c r="B35" s="792"/>
      <c r="C35" s="793"/>
      <c r="D35" s="798"/>
      <c r="E35" s="799"/>
      <c r="F35" s="533"/>
      <c r="G35" s="502" t="s">
        <v>156</v>
      </c>
      <c r="H35" s="116">
        <f t="shared" si="2"/>
        <v>2</v>
      </c>
      <c r="I35" s="783">
        <v>2</v>
      </c>
      <c r="J35" s="784"/>
      <c r="K35" s="659" t="s">
        <v>124</v>
      </c>
      <c r="L35" s="660"/>
      <c r="M35" s="46">
        <f t="shared" si="7"/>
        <v>60</v>
      </c>
      <c r="N35" s="212">
        <f t="shared" si="3"/>
        <v>45</v>
      </c>
      <c r="O35" s="220" t="s">
        <v>5</v>
      </c>
      <c r="P35" s="76"/>
      <c r="Q35" s="117"/>
      <c r="R35" s="118"/>
      <c r="S35" s="71"/>
      <c r="T35" s="62"/>
      <c r="U35" s="74"/>
      <c r="V35" s="147" t="str">
        <f t="shared" si="11"/>
        <v/>
      </c>
      <c r="W35" s="122" t="str">
        <f t="shared" si="5"/>
        <v/>
      </c>
      <c r="X35" s="10"/>
      <c r="Y35" s="55"/>
      <c r="Z35" s="56"/>
      <c r="AA35" s="148"/>
      <c r="AB35" s="58" t="s">
        <v>122</v>
      </c>
      <c r="AC35" s="58"/>
      <c r="AD35" s="56"/>
      <c r="AE35" s="57"/>
      <c r="AF35" s="58"/>
      <c r="AG35" s="58"/>
      <c r="AH35" s="58"/>
      <c r="AI35" s="56"/>
      <c r="AJ35" s="57"/>
      <c r="AK35" s="58"/>
      <c r="AL35" s="59"/>
      <c r="AM35" s="10"/>
      <c r="AN35" s="123"/>
      <c r="AO35" s="237"/>
      <c r="AP35" s="391">
        <f t="shared" si="0"/>
        <v>60</v>
      </c>
      <c r="AR35" s="461"/>
      <c r="AS35" s="462"/>
      <c r="AT35" s="427"/>
      <c r="AU35" s="431"/>
      <c r="AV35" s="431"/>
      <c r="AW35" s="431"/>
      <c r="AX35" s="426"/>
      <c r="AY35" s="427"/>
      <c r="AZ35" s="427"/>
      <c r="BA35" s="427"/>
      <c r="BB35" s="463"/>
      <c r="BC35" s="146" t="str">
        <f t="shared" si="8"/>
        <v/>
      </c>
      <c r="BD35" s="156"/>
      <c r="BE35" s="74"/>
      <c r="BF35" s="147" t="str">
        <f t="shared" si="12"/>
        <v/>
      </c>
      <c r="BG35" s="1"/>
    </row>
    <row r="36" spans="1:61" ht="17.100000000000001" customHeight="1">
      <c r="A36" s="1"/>
      <c r="B36" s="792"/>
      <c r="C36" s="793"/>
      <c r="D36" s="798"/>
      <c r="E36" s="799"/>
      <c r="F36" s="533"/>
      <c r="G36" s="502" t="s">
        <v>27</v>
      </c>
      <c r="H36" s="116">
        <f t="shared" si="2"/>
        <v>2</v>
      </c>
      <c r="I36" s="661" t="s">
        <v>124</v>
      </c>
      <c r="J36" s="660"/>
      <c r="K36" s="774">
        <v>2</v>
      </c>
      <c r="L36" s="775"/>
      <c r="M36" s="46">
        <f t="shared" si="7"/>
        <v>60</v>
      </c>
      <c r="N36" s="212">
        <f t="shared" si="3"/>
        <v>45</v>
      </c>
      <c r="O36" s="220" t="s">
        <v>6</v>
      </c>
      <c r="P36" s="76"/>
      <c r="Q36" s="117" t="s">
        <v>1</v>
      </c>
      <c r="R36" s="118"/>
      <c r="S36" s="71"/>
      <c r="T36" s="62"/>
      <c r="U36" s="74"/>
      <c r="V36" s="147" t="str">
        <f t="shared" si="11"/>
        <v/>
      </c>
      <c r="W36" s="122" t="str">
        <f t="shared" si="5"/>
        <v/>
      </c>
      <c r="X36" s="10"/>
      <c r="Y36" s="55"/>
      <c r="Z36" s="56"/>
      <c r="AA36" s="148"/>
      <c r="AB36" s="58" t="s">
        <v>122</v>
      </c>
      <c r="AC36" s="58"/>
      <c r="AD36" s="56"/>
      <c r="AE36" s="57"/>
      <c r="AF36" s="58"/>
      <c r="AG36" s="58"/>
      <c r="AH36" s="58"/>
      <c r="AI36" s="56"/>
      <c r="AJ36" s="57"/>
      <c r="AK36" s="58"/>
      <c r="AL36" s="59"/>
      <c r="AM36" s="10"/>
      <c r="AN36" s="123"/>
      <c r="AO36" s="237"/>
      <c r="AP36" s="391">
        <f t="shared" si="0"/>
        <v>60</v>
      </c>
      <c r="AR36" s="461"/>
      <c r="AS36" s="464"/>
      <c r="AT36" s="427"/>
      <c r="AU36" s="431"/>
      <c r="AV36" s="431"/>
      <c r="AW36" s="431"/>
      <c r="AX36" s="426"/>
      <c r="AY36" s="427"/>
      <c r="AZ36" s="427"/>
      <c r="BA36" s="427"/>
      <c r="BB36" s="463"/>
      <c r="BC36" s="377" t="str">
        <f t="shared" si="8"/>
        <v/>
      </c>
      <c r="BD36" s="156"/>
      <c r="BE36" s="74"/>
      <c r="BF36" s="147" t="str">
        <f t="shared" si="12"/>
        <v/>
      </c>
      <c r="BG36" s="1"/>
    </row>
    <row r="37" spans="1:61" ht="17.100000000000001" customHeight="1">
      <c r="A37" s="1"/>
      <c r="B37" s="792"/>
      <c r="C37" s="793"/>
      <c r="D37" s="798"/>
      <c r="E37" s="799"/>
      <c r="F37" s="533"/>
      <c r="G37" s="502" t="s">
        <v>145</v>
      </c>
      <c r="H37" s="116">
        <f t="shared" si="2"/>
        <v>2</v>
      </c>
      <c r="I37" s="661"/>
      <c r="J37" s="660"/>
      <c r="K37" s="774">
        <v>2</v>
      </c>
      <c r="L37" s="775"/>
      <c r="M37" s="46">
        <f t="shared" si="7"/>
        <v>60</v>
      </c>
      <c r="N37" s="214">
        <f t="shared" si="3"/>
        <v>45</v>
      </c>
      <c r="O37" s="220" t="s">
        <v>5</v>
      </c>
      <c r="P37" s="76"/>
      <c r="Q37" s="117"/>
      <c r="R37" s="118"/>
      <c r="S37" s="71"/>
      <c r="T37" s="62"/>
      <c r="U37" s="74"/>
      <c r="V37" s="147" t="str">
        <f t="shared" si="11"/>
        <v/>
      </c>
      <c r="W37" s="122" t="str">
        <f t="shared" si="5"/>
        <v/>
      </c>
      <c r="X37" s="10"/>
      <c r="Y37" s="55"/>
      <c r="Z37" s="56"/>
      <c r="AA37" s="148"/>
      <c r="AB37" s="58" t="s">
        <v>122</v>
      </c>
      <c r="AC37" s="58"/>
      <c r="AD37" s="56"/>
      <c r="AE37" s="57"/>
      <c r="AF37" s="58"/>
      <c r="AG37" s="58"/>
      <c r="AH37" s="58"/>
      <c r="AI37" s="56"/>
      <c r="AJ37" s="57"/>
      <c r="AK37" s="58"/>
      <c r="AL37" s="59"/>
      <c r="AM37" s="10"/>
      <c r="AN37" s="123"/>
      <c r="AO37" s="237"/>
      <c r="AP37" s="391">
        <f t="shared" si="0"/>
        <v>60</v>
      </c>
      <c r="AR37" s="461"/>
      <c r="AS37" s="465"/>
      <c r="AT37" s="427"/>
      <c r="AU37" s="431"/>
      <c r="AV37" s="431"/>
      <c r="AW37" s="431"/>
      <c r="AX37" s="465"/>
      <c r="AY37" s="427"/>
      <c r="AZ37" s="427"/>
      <c r="BA37" s="466"/>
      <c r="BB37" s="463"/>
      <c r="BC37" s="146" t="str">
        <f t="shared" si="8"/>
        <v/>
      </c>
      <c r="BD37" s="156"/>
      <c r="BE37" s="74"/>
      <c r="BF37" s="147" t="str">
        <f t="shared" si="12"/>
        <v/>
      </c>
      <c r="BG37" s="1"/>
    </row>
    <row r="38" spans="1:61" ht="17.100000000000001" customHeight="1">
      <c r="A38" s="1"/>
      <c r="B38" s="792"/>
      <c r="C38" s="793"/>
      <c r="D38" s="798"/>
      <c r="E38" s="799"/>
      <c r="F38" s="533"/>
      <c r="G38" s="547" t="s">
        <v>121</v>
      </c>
      <c r="H38" s="116">
        <f t="shared" si="2"/>
        <v>2</v>
      </c>
      <c r="I38" s="661"/>
      <c r="J38" s="433"/>
      <c r="K38" s="774">
        <v>2</v>
      </c>
      <c r="L38" s="775"/>
      <c r="M38" s="46">
        <f t="shared" si="7"/>
        <v>60</v>
      </c>
      <c r="N38" s="212">
        <f t="shared" si="3"/>
        <v>45</v>
      </c>
      <c r="O38" s="220" t="s">
        <v>5</v>
      </c>
      <c r="P38" s="76"/>
      <c r="Q38" s="117"/>
      <c r="R38" s="118"/>
      <c r="S38" s="71"/>
      <c r="T38" s="426"/>
      <c r="U38" s="427"/>
      <c r="V38" s="147" t="str">
        <f t="shared" si="11"/>
        <v/>
      </c>
      <c r="W38" s="122" t="str">
        <f t="shared" si="5"/>
        <v/>
      </c>
      <c r="X38" s="10"/>
      <c r="Y38" s="55"/>
      <c r="Z38" s="56"/>
      <c r="AA38" s="57"/>
      <c r="AB38" s="58" t="s">
        <v>122</v>
      </c>
      <c r="AC38" s="58"/>
      <c r="AD38" s="56"/>
      <c r="AE38" s="57"/>
      <c r="AF38" s="58"/>
      <c r="AG38" s="58"/>
      <c r="AH38" s="58"/>
      <c r="AI38" s="56"/>
      <c r="AJ38" s="57"/>
      <c r="AK38" s="58"/>
      <c r="AL38" s="59"/>
      <c r="AM38" s="10"/>
      <c r="AN38" s="123"/>
      <c r="AO38" s="237"/>
      <c r="AP38" s="391">
        <f t="shared" si="0"/>
        <v>60</v>
      </c>
      <c r="AR38" s="157"/>
      <c r="AS38" s="151"/>
      <c r="AT38" s="152"/>
      <c r="AU38" s="153"/>
      <c r="AV38" s="153"/>
      <c r="AW38" s="153"/>
      <c r="AX38" s="154"/>
      <c r="AY38" s="152"/>
      <c r="AZ38" s="152"/>
      <c r="BA38" s="152"/>
      <c r="BB38" s="155"/>
      <c r="BC38" s="376" t="str">
        <f t="shared" si="8"/>
        <v/>
      </c>
      <c r="BD38" s="156"/>
      <c r="BE38" s="74"/>
      <c r="BF38" s="147" t="str">
        <f t="shared" si="12"/>
        <v/>
      </c>
      <c r="BG38" s="1"/>
    </row>
    <row r="39" spans="1:61" ht="17.100000000000001" customHeight="1">
      <c r="A39" s="1"/>
      <c r="B39" s="792"/>
      <c r="C39" s="793"/>
      <c r="D39" s="798"/>
      <c r="E39" s="799"/>
      <c r="F39" s="533"/>
      <c r="G39" s="502" t="s">
        <v>11</v>
      </c>
      <c r="H39" s="116">
        <f t="shared" si="2"/>
        <v>1</v>
      </c>
      <c r="I39" s="161"/>
      <c r="J39" s="660">
        <v>1</v>
      </c>
      <c r="K39" s="659"/>
      <c r="L39" s="666"/>
      <c r="M39" s="46">
        <f t="shared" si="7"/>
        <v>30</v>
      </c>
      <c r="N39" s="214">
        <f t="shared" si="3"/>
        <v>22.5</v>
      </c>
      <c r="O39" s="220" t="s">
        <v>5</v>
      </c>
      <c r="P39" s="76"/>
      <c r="Q39" s="117"/>
      <c r="R39" s="118"/>
      <c r="S39" s="71"/>
      <c r="T39" s="62"/>
      <c r="U39" s="74"/>
      <c r="V39" s="147" t="str">
        <f t="shared" si="11"/>
        <v/>
      </c>
      <c r="W39" s="122" t="str">
        <f t="shared" si="5"/>
        <v/>
      </c>
      <c r="X39" s="10"/>
      <c r="Y39" s="55"/>
      <c r="Z39" s="56"/>
      <c r="AA39" s="57"/>
      <c r="AB39" s="58" t="s">
        <v>122</v>
      </c>
      <c r="AC39" s="58"/>
      <c r="AD39" s="56"/>
      <c r="AE39" s="57"/>
      <c r="AF39" s="58"/>
      <c r="AG39" s="58"/>
      <c r="AH39" s="58"/>
      <c r="AI39" s="56"/>
      <c r="AJ39" s="57"/>
      <c r="AK39" s="58"/>
      <c r="AL39" s="59"/>
      <c r="AM39" s="10"/>
      <c r="AN39" s="123"/>
      <c r="AO39" s="237"/>
      <c r="AP39" s="391">
        <f t="shared" si="0"/>
        <v>30</v>
      </c>
      <c r="AR39" s="157"/>
      <c r="AS39" s="163"/>
      <c r="AT39" s="66"/>
      <c r="AU39" s="164"/>
      <c r="AV39" s="164"/>
      <c r="AW39" s="164"/>
      <c r="AX39" s="65"/>
      <c r="AY39" s="66"/>
      <c r="AZ39" s="66"/>
      <c r="BA39" s="66"/>
      <c r="BB39" s="67"/>
      <c r="BC39" s="146" t="str">
        <f t="shared" si="8"/>
        <v/>
      </c>
      <c r="BD39" s="156"/>
      <c r="BE39" s="74"/>
      <c r="BF39" s="147" t="str">
        <f t="shared" si="12"/>
        <v/>
      </c>
      <c r="BG39" s="1"/>
    </row>
    <row r="40" spans="1:61" ht="17.100000000000001" customHeight="1">
      <c r="A40" s="1"/>
      <c r="B40" s="792"/>
      <c r="C40" s="793"/>
      <c r="D40" s="800"/>
      <c r="E40" s="801"/>
      <c r="F40" s="533"/>
      <c r="G40" s="503" t="s">
        <v>0</v>
      </c>
      <c r="H40" s="127">
        <f t="shared" si="2"/>
        <v>1</v>
      </c>
      <c r="I40" s="662"/>
      <c r="J40" s="541"/>
      <c r="K40" s="473">
        <v>1</v>
      </c>
      <c r="L40" s="663"/>
      <c r="M40" s="460">
        <f t="shared" si="7"/>
        <v>30</v>
      </c>
      <c r="N40" s="213">
        <f t="shared" si="3"/>
        <v>22.5</v>
      </c>
      <c r="O40" s="221" t="s">
        <v>6</v>
      </c>
      <c r="P40" s="79" t="s">
        <v>122</v>
      </c>
      <c r="Q40" s="128" t="s">
        <v>1</v>
      </c>
      <c r="R40" s="129" t="s">
        <v>122</v>
      </c>
      <c r="S40" s="82" t="s">
        <v>122</v>
      </c>
      <c r="T40" s="97"/>
      <c r="U40" s="95"/>
      <c r="V40" s="477" t="str">
        <f t="shared" si="11"/>
        <v/>
      </c>
      <c r="W40" s="133" t="str">
        <f t="shared" si="5"/>
        <v/>
      </c>
      <c r="X40" s="10"/>
      <c r="Y40" s="87" t="s">
        <v>122</v>
      </c>
      <c r="Z40" s="88"/>
      <c r="AA40" s="89"/>
      <c r="AB40" s="90" t="s">
        <v>193</v>
      </c>
      <c r="AC40" s="90" t="s">
        <v>193</v>
      </c>
      <c r="AD40" s="88"/>
      <c r="AE40" s="89"/>
      <c r="AF40" s="90"/>
      <c r="AG40" s="90"/>
      <c r="AH40" s="90"/>
      <c r="AI40" s="88"/>
      <c r="AJ40" s="89"/>
      <c r="AK40" s="90" t="s">
        <v>193</v>
      </c>
      <c r="AL40" s="91"/>
      <c r="AM40" s="10"/>
      <c r="AN40" s="134" t="s">
        <v>122</v>
      </c>
      <c r="AO40" s="234"/>
      <c r="AP40" s="392">
        <f t="shared" si="0"/>
        <v>30</v>
      </c>
      <c r="AR40" s="310" t="str">
        <f t="shared" ref="AR40" si="17">IF(ISNUMBER($AO40),IF(AND($AO40&gt;=60,$AO40&lt;=100),"●",""),"")</f>
        <v/>
      </c>
      <c r="AS40" s="527"/>
      <c r="AT40" s="95"/>
      <c r="AU40" s="96"/>
      <c r="AV40" s="96"/>
      <c r="AW40" s="96"/>
      <c r="AX40" s="97"/>
      <c r="AY40" s="95"/>
      <c r="AZ40" s="95"/>
      <c r="BA40" s="95"/>
      <c r="BB40" s="98"/>
      <c r="BC40" s="528" t="str">
        <f t="shared" si="8"/>
        <v/>
      </c>
      <c r="BD40" s="313"/>
      <c r="BE40" s="95"/>
      <c r="BF40" s="477" t="str">
        <f t="shared" si="12"/>
        <v/>
      </c>
      <c r="BG40" s="1"/>
    </row>
    <row r="41" spans="1:61" ht="17.100000000000001" customHeight="1">
      <c r="A41" s="1"/>
      <c r="B41" s="792"/>
      <c r="C41" s="793"/>
      <c r="D41" s="776" t="s">
        <v>214</v>
      </c>
      <c r="E41" s="779" t="s">
        <v>189</v>
      </c>
      <c r="F41" s="533"/>
      <c r="G41" s="548" t="s">
        <v>17</v>
      </c>
      <c r="H41" s="445">
        <f t="shared" si="2"/>
        <v>1</v>
      </c>
      <c r="I41" s="474"/>
      <c r="J41" s="446"/>
      <c r="K41" s="475"/>
      <c r="L41" s="446">
        <v>1</v>
      </c>
      <c r="M41" s="459">
        <f t="shared" si="7"/>
        <v>30</v>
      </c>
      <c r="N41" s="447">
        <f t="shared" si="3"/>
        <v>22.5</v>
      </c>
      <c r="O41" s="448" t="s">
        <v>5</v>
      </c>
      <c r="P41" s="449"/>
      <c r="Q41" s="351"/>
      <c r="R41" s="432"/>
      <c r="S41" s="352"/>
      <c r="T41" s="154"/>
      <c r="U41" s="152"/>
      <c r="V41" s="450" t="str">
        <f t="shared" si="11"/>
        <v/>
      </c>
      <c r="W41" s="451" t="str">
        <f t="shared" si="5"/>
        <v/>
      </c>
      <c r="X41" s="10"/>
      <c r="Y41" s="420"/>
      <c r="Z41" s="671"/>
      <c r="AA41" s="264"/>
      <c r="AB41" s="421" t="s">
        <v>122</v>
      </c>
      <c r="AC41" s="421"/>
      <c r="AD41" s="671"/>
      <c r="AE41" s="264"/>
      <c r="AF41" s="421"/>
      <c r="AG41" s="421"/>
      <c r="AH41" s="421"/>
      <c r="AI41" s="671"/>
      <c r="AJ41" s="264"/>
      <c r="AK41" s="421"/>
      <c r="AL41" s="672"/>
      <c r="AM41" s="10"/>
      <c r="AN41" s="149"/>
      <c r="AO41" s="237"/>
      <c r="AP41" s="393">
        <f t="shared" si="0"/>
        <v>30</v>
      </c>
      <c r="AR41" s="744"/>
      <c r="AS41" s="40"/>
      <c r="AT41" s="41"/>
      <c r="AU41" s="42"/>
      <c r="AV41" s="42"/>
      <c r="AW41" s="42"/>
      <c r="AX41" s="40"/>
      <c r="AY41" s="41"/>
      <c r="AZ41" s="41"/>
      <c r="BA41" s="41"/>
      <c r="BB41" s="43"/>
      <c r="BC41" s="443" t="str">
        <f t="shared" si="8"/>
        <v/>
      </c>
      <c r="BD41" s="525"/>
      <c r="BE41" s="165"/>
      <c r="BF41" s="526" t="str">
        <f t="shared" si="12"/>
        <v/>
      </c>
      <c r="BG41" s="529"/>
    </row>
    <row r="42" spans="1:61" ht="17.100000000000001" customHeight="1">
      <c r="A42" s="1"/>
      <c r="B42" s="792"/>
      <c r="C42" s="793"/>
      <c r="D42" s="777"/>
      <c r="E42" s="780"/>
      <c r="F42" s="533"/>
      <c r="G42" s="502" t="s">
        <v>41</v>
      </c>
      <c r="H42" s="116">
        <f t="shared" si="2"/>
        <v>1</v>
      </c>
      <c r="I42" s="661"/>
      <c r="J42" s="660"/>
      <c r="K42" s="159"/>
      <c r="L42" s="660">
        <v>1</v>
      </c>
      <c r="M42" s="46">
        <f t="shared" si="7"/>
        <v>30</v>
      </c>
      <c r="N42" s="212">
        <f t="shared" si="3"/>
        <v>22.5</v>
      </c>
      <c r="O42" s="220" t="s">
        <v>5</v>
      </c>
      <c r="P42" s="449"/>
      <c r="Q42" s="351"/>
      <c r="R42" s="432"/>
      <c r="S42" s="352"/>
      <c r="T42" s="62"/>
      <c r="U42" s="74"/>
      <c r="V42" s="147" t="str">
        <f t="shared" si="11"/>
        <v/>
      </c>
      <c r="W42" s="122" t="str">
        <f t="shared" si="5"/>
        <v/>
      </c>
      <c r="X42" s="10"/>
      <c r="Y42" s="55"/>
      <c r="Z42" s="56"/>
      <c r="AA42" s="57"/>
      <c r="AB42" s="58" t="s">
        <v>122</v>
      </c>
      <c r="AC42" s="58"/>
      <c r="AD42" s="56"/>
      <c r="AE42" s="57"/>
      <c r="AF42" s="58"/>
      <c r="AG42" s="58"/>
      <c r="AH42" s="58"/>
      <c r="AI42" s="56"/>
      <c r="AJ42" s="57"/>
      <c r="AK42" s="58"/>
      <c r="AL42" s="59"/>
      <c r="AM42" s="10"/>
      <c r="AN42" s="149"/>
      <c r="AO42" s="452"/>
      <c r="AP42" s="453">
        <f>M42</f>
        <v>30</v>
      </c>
      <c r="AR42" s="454"/>
      <c r="AS42" s="154"/>
      <c r="AT42" s="152"/>
      <c r="AU42" s="153"/>
      <c r="AV42" s="152"/>
      <c r="AW42" s="153"/>
      <c r="AX42" s="154"/>
      <c r="AY42" s="152"/>
      <c r="AZ42" s="153"/>
      <c r="BA42" s="742"/>
      <c r="BB42" s="457"/>
      <c r="BC42" s="469" t="str">
        <f t="shared" si="8"/>
        <v/>
      </c>
      <c r="BD42" s="156"/>
      <c r="BE42" s="74"/>
      <c r="BF42" s="147" t="str">
        <f>IF(ISNUMBER($AO42),IF(AND($AO42&gt;=60,$AO42&lt;=100),$AP42*45/60,""),"")</f>
        <v/>
      </c>
      <c r="BG42" s="530"/>
    </row>
    <row r="43" spans="1:61" ht="17.100000000000001" customHeight="1">
      <c r="A43" s="1"/>
      <c r="B43" s="792"/>
      <c r="C43" s="793"/>
      <c r="D43" s="777"/>
      <c r="E43" s="781" t="s">
        <v>189</v>
      </c>
      <c r="F43" s="533"/>
      <c r="G43" s="548" t="s">
        <v>181</v>
      </c>
      <c r="H43" s="445">
        <f t="shared" si="2"/>
        <v>1</v>
      </c>
      <c r="I43" s="661"/>
      <c r="J43" s="660"/>
      <c r="K43" s="161"/>
      <c r="L43" s="405">
        <v>1</v>
      </c>
      <c r="M43" s="476">
        <f t="shared" si="7"/>
        <v>30</v>
      </c>
      <c r="N43" s="444">
        <f t="shared" si="3"/>
        <v>22.5</v>
      </c>
      <c r="O43" s="448" t="s">
        <v>5</v>
      </c>
      <c r="P43" s="449"/>
      <c r="Q43" s="351"/>
      <c r="R43" s="432"/>
      <c r="S43" s="352"/>
      <c r="T43" s="62"/>
      <c r="U43" s="74"/>
      <c r="V43" s="147" t="str">
        <f t="shared" si="11"/>
        <v/>
      </c>
      <c r="W43" s="451" t="str">
        <f t="shared" si="5"/>
        <v/>
      </c>
      <c r="X43" s="10"/>
      <c r="Y43" s="420"/>
      <c r="Z43" s="671"/>
      <c r="AA43" s="264"/>
      <c r="AB43" s="421" t="s">
        <v>122</v>
      </c>
      <c r="AC43" s="421"/>
      <c r="AD43" s="671"/>
      <c r="AE43" s="264"/>
      <c r="AF43" s="421"/>
      <c r="AG43" s="421"/>
      <c r="AH43" s="421"/>
      <c r="AI43" s="671"/>
      <c r="AJ43" s="264"/>
      <c r="AK43" s="421"/>
      <c r="AL43" s="672"/>
      <c r="AM43" s="10"/>
      <c r="AN43" s="149"/>
      <c r="AO43" s="237"/>
      <c r="AP43" s="393">
        <f t="shared" si="0"/>
        <v>30</v>
      </c>
      <c r="AR43" s="454"/>
      <c r="AS43" s="154"/>
      <c r="AT43" s="152"/>
      <c r="AU43" s="153"/>
      <c r="AV43" s="74"/>
      <c r="AW43" s="64"/>
      <c r="AX43" s="62"/>
      <c r="AY43" s="152"/>
      <c r="AZ43" s="153"/>
      <c r="BA43" s="456"/>
      <c r="BB43" s="457"/>
      <c r="BC43" s="469" t="str">
        <f t="shared" si="8"/>
        <v/>
      </c>
      <c r="BD43" s="467"/>
      <c r="BE43" s="468"/>
      <c r="BF43" s="240" t="str">
        <f t="shared" ref="BF43:BF45" si="18">IF(ISNUMBER($AO43),IF(AND($AO43&gt;=60,$AO43&lt;=100),$AP43*45/60,""),"")</f>
        <v/>
      </c>
      <c r="BG43" s="531"/>
    </row>
    <row r="44" spans="1:61" ht="17.100000000000001" customHeight="1">
      <c r="A44" s="1"/>
      <c r="B44" s="792"/>
      <c r="C44" s="793"/>
      <c r="D44" s="778"/>
      <c r="E44" s="782"/>
      <c r="F44" s="533"/>
      <c r="G44" s="549" t="s">
        <v>210</v>
      </c>
      <c r="H44" s="435">
        <f t="shared" si="2"/>
        <v>1</v>
      </c>
      <c r="I44" s="436"/>
      <c r="J44" s="437"/>
      <c r="K44" s="478"/>
      <c r="L44" s="479">
        <v>1</v>
      </c>
      <c r="M44" s="476">
        <f t="shared" si="7"/>
        <v>30</v>
      </c>
      <c r="N44" s="480">
        <f t="shared" si="3"/>
        <v>22.5</v>
      </c>
      <c r="O44" s="438" t="s">
        <v>5</v>
      </c>
      <c r="P44" s="551" t="s">
        <v>8</v>
      </c>
      <c r="Q44" s="439" t="s">
        <v>9</v>
      </c>
      <c r="R44" s="440"/>
      <c r="S44" s="50" t="s">
        <v>7</v>
      </c>
      <c r="T44" s="65"/>
      <c r="U44" s="66"/>
      <c r="V44" s="441" t="str">
        <f t="shared" si="11"/>
        <v/>
      </c>
      <c r="W44" s="442" t="str">
        <f t="shared" si="5"/>
        <v/>
      </c>
      <c r="X44" s="10"/>
      <c r="Y44" s="87"/>
      <c r="Z44" s="88"/>
      <c r="AA44" s="89"/>
      <c r="AB44" s="90" t="s">
        <v>122</v>
      </c>
      <c r="AC44" s="90"/>
      <c r="AD44" s="88"/>
      <c r="AE44" s="89"/>
      <c r="AF44" s="90"/>
      <c r="AG44" s="90"/>
      <c r="AH44" s="90"/>
      <c r="AI44" s="88"/>
      <c r="AJ44" s="89"/>
      <c r="AK44" s="90"/>
      <c r="AL44" s="91"/>
      <c r="AM44" s="555"/>
      <c r="AN44" s="134" t="s">
        <v>7</v>
      </c>
      <c r="AO44" s="234"/>
      <c r="AP44" s="392">
        <f t="shared" si="0"/>
        <v>30</v>
      </c>
      <c r="AR44" s="419"/>
      <c r="AS44" s="97"/>
      <c r="AT44" s="95"/>
      <c r="AU44" s="96"/>
      <c r="AV44" s="128" t="str">
        <f t="shared" ref="AV44" si="19">IF(ISNUMBER($AO44),IF(AND($AO44&gt;=60,$AO44&lt;=100),"●",""),"")</f>
        <v/>
      </c>
      <c r="AW44" s="96"/>
      <c r="AX44" s="97"/>
      <c r="AY44" s="95"/>
      <c r="AZ44" s="96"/>
      <c r="BA44" s="566" t="str">
        <f t="shared" ref="BA44" si="20">IF(ISNUMBER($AO44),IF(AND($AO44&gt;=60,$AO44&lt;=100),"●",""),"")</f>
        <v/>
      </c>
      <c r="BB44" s="567"/>
      <c r="BC44" s="568" t="str">
        <f t="shared" si="8"/>
        <v/>
      </c>
      <c r="BD44" s="569"/>
      <c r="BE44" s="570"/>
      <c r="BF44" s="571" t="str">
        <f t="shared" si="18"/>
        <v/>
      </c>
      <c r="BG44" s="531"/>
    </row>
    <row r="45" spans="1:61" ht="17.100000000000001" customHeight="1" thickBot="1">
      <c r="A45" s="1"/>
      <c r="B45" s="794"/>
      <c r="C45" s="795"/>
      <c r="D45" s="762" t="s">
        <v>215</v>
      </c>
      <c r="E45" s="763"/>
      <c r="F45" s="534"/>
      <c r="G45" s="550" t="s">
        <v>142</v>
      </c>
      <c r="H45" s="481">
        <f t="shared" si="2"/>
        <v>10</v>
      </c>
      <c r="I45" s="535"/>
      <c r="J45" s="542"/>
      <c r="K45" s="536">
        <v>10</v>
      </c>
      <c r="L45" s="543"/>
      <c r="M45" s="482">
        <f t="shared" si="7"/>
        <v>300</v>
      </c>
      <c r="N45" s="483">
        <f t="shared" si="3"/>
        <v>225</v>
      </c>
      <c r="O45" s="484" t="s">
        <v>160</v>
      </c>
      <c r="P45" s="485" t="s">
        <v>122</v>
      </c>
      <c r="Q45" s="486" t="s">
        <v>1</v>
      </c>
      <c r="R45" s="487" t="s">
        <v>122</v>
      </c>
      <c r="S45" s="488" t="s">
        <v>122</v>
      </c>
      <c r="T45" s="489"/>
      <c r="U45" s="490"/>
      <c r="V45" s="491" t="str">
        <f>IF($W45="○",$N45,"")</f>
        <v/>
      </c>
      <c r="W45" s="492" t="str">
        <f t="shared" si="5"/>
        <v/>
      </c>
      <c r="X45" s="10"/>
      <c r="Y45" s="16" t="s">
        <v>193</v>
      </c>
      <c r="Z45" s="17" t="s">
        <v>193</v>
      </c>
      <c r="AA45" s="18"/>
      <c r="AB45" s="669" t="s">
        <v>193</v>
      </c>
      <c r="AC45" s="669" t="s">
        <v>193</v>
      </c>
      <c r="AD45" s="17" t="s">
        <v>193</v>
      </c>
      <c r="AE45" s="18"/>
      <c r="AF45" s="669"/>
      <c r="AG45" s="669"/>
      <c r="AH45" s="669"/>
      <c r="AI45" s="17" t="s">
        <v>193</v>
      </c>
      <c r="AJ45" s="18"/>
      <c r="AK45" s="669" t="s">
        <v>193</v>
      </c>
      <c r="AL45" s="19" t="s">
        <v>193</v>
      </c>
      <c r="AM45" s="10"/>
      <c r="AN45" s="552" t="s">
        <v>122</v>
      </c>
      <c r="AO45" s="553"/>
      <c r="AP45" s="554">
        <f t="shared" si="0"/>
        <v>300</v>
      </c>
      <c r="AR45" s="556" t="str">
        <f t="shared" ref="AR45" si="21">IF(ISNUMBER($AO45),IF(AND($AO45&gt;=60,$AO45&lt;=100),"●",""),"")</f>
        <v/>
      </c>
      <c r="AS45" s="557"/>
      <c r="AT45" s="558"/>
      <c r="AU45" s="559"/>
      <c r="AV45" s="558"/>
      <c r="AW45" s="559"/>
      <c r="AX45" s="557"/>
      <c r="AY45" s="558"/>
      <c r="AZ45" s="559"/>
      <c r="BA45" s="560"/>
      <c r="BB45" s="561"/>
      <c r="BC45" s="562" t="str">
        <f t="shared" si="8"/>
        <v/>
      </c>
      <c r="BD45" s="563"/>
      <c r="BE45" s="564"/>
      <c r="BF45" s="565" t="str">
        <f t="shared" si="18"/>
        <v/>
      </c>
      <c r="BG45" s="455"/>
    </row>
    <row r="46" spans="1:61" s="178" customFormat="1" ht="3.95" customHeight="1" thickBot="1">
      <c r="A46" s="177"/>
      <c r="C46" s="179"/>
      <c r="D46" s="179"/>
      <c r="E46" s="180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35"/>
      <c r="R46" s="35"/>
      <c r="S46" s="35"/>
      <c r="T46" s="35"/>
      <c r="U46" s="35"/>
      <c r="V46" s="182"/>
      <c r="W46" s="35"/>
      <c r="X46" s="35"/>
      <c r="Y46" s="183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3"/>
      <c r="AN46" s="184"/>
      <c r="AO46" s="184">
        <f>COUNTIF(AX7:AX42,"●")+'（A）20R02プログラム入学 41a'!AX48</f>
        <v>0</v>
      </c>
      <c r="AP46" s="201"/>
      <c r="AQ46" s="6"/>
      <c r="AR46" s="181"/>
      <c r="AS46" s="181"/>
      <c r="AT46" s="35"/>
      <c r="AU46" s="35"/>
      <c r="AV46" s="35"/>
      <c r="AW46" s="35"/>
      <c r="AX46" s="35"/>
      <c r="AY46" s="35"/>
      <c r="AZ46" s="35"/>
      <c r="BA46" s="35"/>
      <c r="BB46" s="35"/>
      <c r="BD46" s="35"/>
      <c r="BE46" s="35"/>
      <c r="BF46" s="458"/>
      <c r="BG46" s="177"/>
    </row>
    <row r="47" spans="1:61" s="178" customFormat="1" ht="35.1" customHeight="1" thickBot="1">
      <c r="A47" s="177"/>
      <c r="C47" s="179"/>
      <c r="D47" s="179"/>
      <c r="E47" s="180"/>
      <c r="G47" s="764" t="s">
        <v>80</v>
      </c>
      <c r="H47" s="764"/>
      <c r="I47" s="764"/>
      <c r="J47" s="764"/>
      <c r="K47" s="764"/>
      <c r="L47" s="764"/>
      <c r="M47" s="764"/>
      <c r="N47" s="764"/>
      <c r="O47" s="764"/>
      <c r="P47" s="764"/>
      <c r="Q47" s="764"/>
      <c r="R47" s="764"/>
      <c r="S47" s="35"/>
      <c r="T47" s="765" t="s">
        <v>52</v>
      </c>
      <c r="U47" s="766"/>
      <c r="V47" s="767"/>
      <c r="W47" s="35"/>
      <c r="X47" s="35"/>
      <c r="Y47" s="183"/>
      <c r="Z47" s="184"/>
      <c r="AA47" s="184"/>
      <c r="AB47" s="184"/>
      <c r="AC47" s="184"/>
      <c r="AD47" s="184"/>
      <c r="AE47" s="184"/>
      <c r="AF47" s="184"/>
      <c r="AG47" s="184"/>
      <c r="AH47" s="6"/>
      <c r="AI47" s="6"/>
      <c r="AJ47" s="6"/>
      <c r="AK47" s="6"/>
      <c r="AL47" s="6"/>
      <c r="AM47" s="183"/>
      <c r="AN47" s="400"/>
      <c r="AO47" s="400"/>
      <c r="AP47" s="400"/>
      <c r="AQ47" s="6"/>
      <c r="AR47" s="765" t="s">
        <v>117</v>
      </c>
      <c r="AS47" s="768"/>
      <c r="AT47" s="768"/>
      <c r="AU47" s="768"/>
      <c r="AV47" s="768"/>
      <c r="AW47" s="768"/>
      <c r="AX47" s="768"/>
      <c r="AY47" s="768"/>
      <c r="AZ47" s="768"/>
      <c r="BA47" s="768"/>
      <c r="BB47" s="769"/>
      <c r="BC47" s="401" t="s">
        <v>177</v>
      </c>
      <c r="BD47" s="765" t="s">
        <v>261</v>
      </c>
      <c r="BE47" s="766"/>
      <c r="BF47" s="767"/>
      <c r="BG47" s="177"/>
    </row>
    <row r="48" spans="1:61" ht="21.95" customHeight="1">
      <c r="A48" s="1"/>
      <c r="C48" s="179"/>
      <c r="D48" s="179"/>
      <c r="E48" s="180"/>
      <c r="G48" s="764"/>
      <c r="H48" s="764"/>
      <c r="I48" s="764"/>
      <c r="J48" s="764"/>
      <c r="K48" s="764"/>
      <c r="L48" s="764"/>
      <c r="M48" s="764"/>
      <c r="N48" s="764"/>
      <c r="O48" s="764"/>
      <c r="P48" s="764"/>
      <c r="Q48" s="764"/>
      <c r="R48" s="764"/>
      <c r="S48" s="184"/>
      <c r="T48" s="186">
        <f>SUM(T7:T45)</f>
        <v>0</v>
      </c>
      <c r="U48" s="187">
        <f>SUM(U7:U45)</f>
        <v>0</v>
      </c>
      <c r="V48" s="188">
        <f>SUM(V7:V45)</f>
        <v>0</v>
      </c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6"/>
      <c r="AI48" s="6"/>
      <c r="AJ48" s="6"/>
      <c r="AK48" s="6"/>
      <c r="AL48" s="6"/>
      <c r="AM48" s="6"/>
      <c r="AN48" s="400"/>
      <c r="AO48" s="400"/>
      <c r="AP48" s="400"/>
      <c r="AR48" s="770">
        <f t="shared" ref="AR48:BB48" si="22">COUNTIF(AR7:AR45,"●")</f>
        <v>0</v>
      </c>
      <c r="AS48" s="772">
        <f t="shared" si="22"/>
        <v>0</v>
      </c>
      <c r="AT48" s="772">
        <f t="shared" si="22"/>
        <v>0</v>
      </c>
      <c r="AU48" s="747">
        <f t="shared" si="22"/>
        <v>0</v>
      </c>
      <c r="AV48" s="747">
        <f t="shared" si="22"/>
        <v>0</v>
      </c>
      <c r="AW48" s="749">
        <f t="shared" si="22"/>
        <v>0</v>
      </c>
      <c r="AX48" s="189">
        <f t="shared" si="22"/>
        <v>0</v>
      </c>
      <c r="AY48" s="428">
        <f t="shared" si="22"/>
        <v>0</v>
      </c>
      <c r="AZ48" s="428">
        <f t="shared" si="22"/>
        <v>0</v>
      </c>
      <c r="BA48" s="668">
        <f t="shared" si="22"/>
        <v>0</v>
      </c>
      <c r="BB48" s="429">
        <f t="shared" si="22"/>
        <v>0</v>
      </c>
      <c r="BC48" s="751">
        <f>SUM(BC7:BC45)</f>
        <v>0</v>
      </c>
      <c r="BD48" s="190">
        <f>SUM(BD7:BD45)</f>
        <v>0</v>
      </c>
      <c r="BE48" s="191">
        <f>SUM(BE7:BE45)</f>
        <v>0</v>
      </c>
      <c r="BF48" s="192">
        <f>SUM(BF7:BF45)</f>
        <v>0</v>
      </c>
      <c r="BG48" s="1"/>
    </row>
    <row r="49" spans="1:59" ht="21.95" customHeight="1" thickBot="1">
      <c r="A49" s="1"/>
      <c r="C49" s="179"/>
      <c r="D49" s="179"/>
      <c r="E49" s="193"/>
      <c r="G49" s="764"/>
      <c r="H49" s="764"/>
      <c r="I49" s="764"/>
      <c r="J49" s="764"/>
      <c r="K49" s="764"/>
      <c r="L49" s="764"/>
      <c r="M49" s="764"/>
      <c r="N49" s="764"/>
      <c r="O49" s="764"/>
      <c r="P49" s="764"/>
      <c r="Q49" s="764"/>
      <c r="R49" s="764"/>
      <c r="S49" s="184"/>
      <c r="T49" s="753">
        <f>T48+U48+V48</f>
        <v>0</v>
      </c>
      <c r="U49" s="754"/>
      <c r="V49" s="755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6"/>
      <c r="AI49" s="6"/>
      <c r="AJ49" s="6"/>
      <c r="AK49" s="6"/>
      <c r="AL49" s="6"/>
      <c r="AM49" s="6"/>
      <c r="AN49" s="400"/>
      <c r="AO49" s="400"/>
      <c r="AP49" s="400"/>
      <c r="AR49" s="771"/>
      <c r="AS49" s="773"/>
      <c r="AT49" s="773"/>
      <c r="AU49" s="748"/>
      <c r="AV49" s="748"/>
      <c r="AW49" s="750"/>
      <c r="AX49" s="756">
        <f>SUM(AX48:BB48)</f>
        <v>0</v>
      </c>
      <c r="AY49" s="757"/>
      <c r="AZ49" s="757"/>
      <c r="BA49" s="757"/>
      <c r="BB49" s="758"/>
      <c r="BC49" s="752"/>
      <c r="BD49" s="759">
        <f>BD48+BE48+BF48</f>
        <v>0</v>
      </c>
      <c r="BE49" s="760"/>
      <c r="BF49" s="761"/>
      <c r="BG49" s="1"/>
    </row>
    <row r="50" spans="1:59" ht="11.25" customHeight="1">
      <c r="A50" s="1"/>
      <c r="B50" s="1"/>
      <c r="C50" s="194"/>
      <c r="D50" s="194"/>
      <c r="E50" s="195"/>
      <c r="F50" s="1"/>
      <c r="G50" s="196"/>
      <c r="H50" s="197"/>
      <c r="I50" s="197"/>
      <c r="J50" s="198"/>
      <c r="K50" s="198"/>
      <c r="L50" s="198"/>
      <c r="M50" s="195"/>
      <c r="N50" s="195"/>
      <c r="O50" s="199"/>
      <c r="P50" s="199"/>
      <c r="Q50" s="199"/>
      <c r="R50" s="199"/>
      <c r="S50" s="199"/>
      <c r="T50" s="199"/>
      <c r="U50" s="199"/>
      <c r="V50" s="3"/>
      <c r="W50" s="199"/>
      <c r="X50" s="199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1"/>
      <c r="AO50" s="199"/>
      <c r="AP50" s="19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ht="15" customHeight="1">
      <c r="G51" s="6"/>
    </row>
    <row r="52" spans="1:59" ht="15" customHeight="1">
      <c r="G52" s="6"/>
    </row>
    <row r="53" spans="1:59" ht="15" customHeight="1">
      <c r="G53" s="6"/>
    </row>
    <row r="54" spans="1:59" ht="15" customHeight="1">
      <c r="G54" s="6"/>
    </row>
    <row r="55" spans="1:59" ht="15" customHeight="1">
      <c r="G55" s="6"/>
    </row>
    <row r="56" spans="1:59" ht="15" customHeight="1">
      <c r="G56" s="6"/>
    </row>
    <row r="57" spans="1:59" ht="15" customHeight="1">
      <c r="G57" s="6"/>
    </row>
    <row r="58" spans="1:59" ht="15" customHeight="1">
      <c r="G58" s="6"/>
    </row>
    <row r="59" spans="1:59" ht="15" customHeight="1">
      <c r="G59" s="6"/>
    </row>
    <row r="60" spans="1:59" ht="15" customHeight="1">
      <c r="G60" s="6"/>
    </row>
    <row r="61" spans="1:59" ht="15" customHeight="1">
      <c r="C61" s="178"/>
      <c r="D61" s="178"/>
      <c r="E61" s="193"/>
      <c r="G61" s="203"/>
      <c r="H61" s="193"/>
      <c r="I61" s="193"/>
      <c r="J61" s="193"/>
      <c r="K61" s="193"/>
      <c r="L61" s="193"/>
      <c r="M61" s="193"/>
      <c r="N61" s="193"/>
    </row>
    <row r="62" spans="1:59" ht="15" customHeight="1">
      <c r="G62" s="6"/>
    </row>
    <row r="63" spans="1:59" ht="15" customHeight="1">
      <c r="G63" s="6"/>
    </row>
    <row r="64" spans="1:59" ht="15" customHeight="1">
      <c r="G64" s="6"/>
    </row>
    <row r="65" spans="7:7" ht="15" customHeight="1">
      <c r="G65" s="6"/>
    </row>
    <row r="66" spans="7:7" ht="15" customHeight="1">
      <c r="G66" s="6"/>
    </row>
    <row r="67" spans="7:7" ht="15" customHeight="1">
      <c r="G67" s="6"/>
    </row>
    <row r="68" spans="7:7">
      <c r="G68" s="6"/>
    </row>
    <row r="69" spans="7:7">
      <c r="G69" s="6"/>
    </row>
  </sheetData>
  <mergeCells count="105">
    <mergeCell ref="B1:C1"/>
    <mergeCell ref="D1:E1"/>
    <mergeCell ref="G1:L1"/>
    <mergeCell ref="P1:W1"/>
    <mergeCell ref="Y1:BH1"/>
    <mergeCell ref="B4:C6"/>
    <mergeCell ref="BI1:BJ3"/>
    <mergeCell ref="B3:Q3"/>
    <mergeCell ref="R3:W3"/>
    <mergeCell ref="AO4:AP4"/>
    <mergeCell ref="AR4:BB4"/>
    <mergeCell ref="BD4:BF4"/>
    <mergeCell ref="T6:V6"/>
    <mergeCell ref="S5:S6"/>
    <mergeCell ref="BD6:BF6"/>
    <mergeCell ref="AP5:AP6"/>
    <mergeCell ref="AR5:AR6"/>
    <mergeCell ref="AS5:AW5"/>
    <mergeCell ref="AX5:BB5"/>
    <mergeCell ref="BC5:BC6"/>
    <mergeCell ref="E11:E12"/>
    <mergeCell ref="I11:J11"/>
    <mergeCell ref="K11:L11"/>
    <mergeCell ref="I12:J12"/>
    <mergeCell ref="K12:L12"/>
    <mergeCell ref="H4:H6"/>
    <mergeCell ref="I4:L4"/>
    <mergeCell ref="M4:M5"/>
    <mergeCell ref="I5:J5"/>
    <mergeCell ref="K5:L5"/>
    <mergeCell ref="B7:C16"/>
    <mergeCell ref="D7:E10"/>
    <mergeCell ref="I7:J7"/>
    <mergeCell ref="K7:L7"/>
    <mergeCell ref="I8:J8"/>
    <mergeCell ref="K8:L8"/>
    <mergeCell ref="K10:L10"/>
    <mergeCell ref="D11:D16"/>
    <mergeCell ref="AO5:AO6"/>
    <mergeCell ref="D4:E6"/>
    <mergeCell ref="G4:G6"/>
    <mergeCell ref="I9:J9"/>
    <mergeCell ref="K9:L9"/>
    <mergeCell ref="W4:W6"/>
    <mergeCell ref="Y4:AL4"/>
    <mergeCell ref="AN4:AN6"/>
    <mergeCell ref="P6:R6"/>
    <mergeCell ref="Y5:Z5"/>
    <mergeCell ref="AA5:AD5"/>
    <mergeCell ref="AE5:AI5"/>
    <mergeCell ref="AJ5:AL5"/>
    <mergeCell ref="N4:N5"/>
    <mergeCell ref="O4:O6"/>
    <mergeCell ref="P4:V4"/>
    <mergeCell ref="K20:L20"/>
    <mergeCell ref="I21:J21"/>
    <mergeCell ref="K21:L21"/>
    <mergeCell ref="I23:J23"/>
    <mergeCell ref="I24:J24"/>
    <mergeCell ref="I28:J28"/>
    <mergeCell ref="K16:L16"/>
    <mergeCell ref="B17:C45"/>
    <mergeCell ref="D17:E40"/>
    <mergeCell ref="I17:J17"/>
    <mergeCell ref="K17:L17"/>
    <mergeCell ref="I18:J18"/>
    <mergeCell ref="K18:L18"/>
    <mergeCell ref="I19:J19"/>
    <mergeCell ref="K19:L19"/>
    <mergeCell ref="I20:J20"/>
    <mergeCell ref="E13:E16"/>
    <mergeCell ref="I13:J13"/>
    <mergeCell ref="K13:L13"/>
    <mergeCell ref="I14:J14"/>
    <mergeCell ref="K14:L14"/>
    <mergeCell ref="I15:J15"/>
    <mergeCell ref="K15:L15"/>
    <mergeCell ref="I16:J16"/>
    <mergeCell ref="K36:L36"/>
    <mergeCell ref="K37:L37"/>
    <mergeCell ref="K38:L38"/>
    <mergeCell ref="D41:D44"/>
    <mergeCell ref="E41:E42"/>
    <mergeCell ref="E43:E44"/>
    <mergeCell ref="I29:J29"/>
    <mergeCell ref="I30:J30"/>
    <mergeCell ref="K31:L31"/>
    <mergeCell ref="K32:L32"/>
    <mergeCell ref="K34:L34"/>
    <mergeCell ref="I35:J35"/>
    <mergeCell ref="AV48:AV49"/>
    <mergeCell ref="AW48:AW49"/>
    <mergeCell ref="BC48:BC49"/>
    <mergeCell ref="T49:V49"/>
    <mergeCell ref="AX49:BB49"/>
    <mergeCell ref="BD49:BF49"/>
    <mergeCell ref="D45:E45"/>
    <mergeCell ref="G47:R49"/>
    <mergeCell ref="T47:V47"/>
    <mergeCell ref="AR47:BB47"/>
    <mergeCell ref="BD47:BF47"/>
    <mergeCell ref="AR48:AR49"/>
    <mergeCell ref="AS48:AS49"/>
    <mergeCell ref="AT48:AT49"/>
    <mergeCell ref="AU48:AU49"/>
  </mergeCells>
  <phoneticPr fontId="2"/>
  <conditionalFormatting sqref="AO40:AO42 AO7:AO8 AO11:AO22 AO24 AO26 AO28 AO30 AO32 AO34 AO36 AO38">
    <cfRule type="cellIs" dxfId="19" priority="6" stopIfTrue="1" operator="notBetween">
      <formula>100</formula>
      <formula>0</formula>
    </cfRule>
  </conditionalFormatting>
  <conditionalFormatting sqref="AO43 AO45">
    <cfRule type="cellIs" dxfId="18" priority="5" stopIfTrue="1" operator="notBetween">
      <formula>100</formula>
      <formula>0</formula>
    </cfRule>
  </conditionalFormatting>
  <conditionalFormatting sqref="AO23 AO25 AO27 AO29 AO31 AO33 AO35 AO37 AO39">
    <cfRule type="cellIs" dxfId="17" priority="4" stopIfTrue="1" operator="notBetween">
      <formula>100</formula>
      <formula>0</formula>
    </cfRule>
  </conditionalFormatting>
  <conditionalFormatting sqref="AO44">
    <cfRule type="cellIs" dxfId="16" priority="3" stopIfTrue="1" operator="notBetween">
      <formula>100</formula>
      <formula>0</formula>
    </cfRule>
  </conditionalFormatting>
  <conditionalFormatting sqref="AO9">
    <cfRule type="cellIs" dxfId="15" priority="2" stopIfTrue="1" operator="notBetween">
      <formula>100</formula>
      <formula>0</formula>
    </cfRule>
  </conditionalFormatting>
  <conditionalFormatting sqref="AO10">
    <cfRule type="cellIs" dxfId="14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45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1"/>
  <sheetViews>
    <sheetView showGridLines="0" showZeros="0" topLeftCell="A29" zoomScale="75" zoomScaleNormal="75" zoomScaleSheetLayoutView="100" zoomScalePageLayoutView="80" workbookViewId="0">
      <selection activeCell="AE41" sqref="AE41"/>
    </sheetView>
  </sheetViews>
  <sheetFormatPr defaultColWidth="8.625" defaultRowHeight="12"/>
  <cols>
    <col min="1" max="1" width="1.875" style="6" customWidth="1"/>
    <col min="2" max="3" width="2.875" style="6" customWidth="1"/>
    <col min="4" max="4" width="5.125" style="6" customWidth="1"/>
    <col min="5" max="5" width="5.625" style="6" customWidth="1"/>
    <col min="6" max="6" width="0.625" style="6" customWidth="1"/>
    <col min="7" max="7" width="21.875" style="204" customWidth="1"/>
    <col min="8" max="12" width="3.625" style="6" customWidth="1"/>
    <col min="13" max="18" width="5.875" style="6" customWidth="1"/>
    <col min="19" max="19" width="7.375" style="6" customWidth="1"/>
    <col min="20" max="21" width="5.875" style="6" customWidth="1"/>
    <col min="22" max="22" width="5.875" style="202" customWidth="1"/>
    <col min="23" max="23" width="5.125" style="6" customWidth="1"/>
    <col min="24" max="24" width="1.5" style="6" customWidth="1"/>
    <col min="25" max="39" width="3.625" style="5" customWidth="1"/>
    <col min="40" max="40" width="6.125" style="6" customWidth="1"/>
    <col min="41" max="43" width="7.375" style="6" customWidth="1"/>
    <col min="44" max="44" width="3" style="6" customWidth="1"/>
    <col min="45" max="55" width="3.625" style="6" customWidth="1"/>
    <col min="56" max="56" width="5" style="6" customWidth="1"/>
    <col min="57" max="60" width="7.375" style="6" customWidth="1"/>
    <col min="61" max="61" width="1.875" style="6" customWidth="1"/>
    <col min="62" max="62" width="19.5" style="6" bestFit="1" customWidth="1"/>
    <col min="63" max="16384" width="8.625" style="6"/>
  </cols>
  <sheetData>
    <row r="1" spans="1:63" s="178" customFormat="1" ht="35.1" customHeight="1">
      <c r="B1" s="876" t="s">
        <v>131</v>
      </c>
      <c r="C1" s="877"/>
      <c r="D1" s="878"/>
      <c r="E1" s="879"/>
      <c r="F1" s="7"/>
      <c r="G1" s="880" t="s">
        <v>29</v>
      </c>
      <c r="H1" s="881"/>
      <c r="I1" s="881"/>
      <c r="J1" s="881"/>
      <c r="K1" s="881"/>
      <c r="L1" s="882"/>
      <c r="M1" s="737"/>
      <c r="N1" s="737"/>
      <c r="O1" s="206"/>
      <c r="P1" s="883" t="s">
        <v>245</v>
      </c>
      <c r="Q1" s="883"/>
      <c r="R1" s="883"/>
      <c r="S1" s="883"/>
      <c r="T1" s="883"/>
      <c r="U1" s="883"/>
      <c r="V1" s="883"/>
      <c r="W1" s="883"/>
      <c r="X1" s="8"/>
      <c r="Y1" s="884" t="s">
        <v>179</v>
      </c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84"/>
      <c r="BJ1" s="891" t="s">
        <v>234</v>
      </c>
      <c r="BK1" s="892"/>
    </row>
    <row r="2" spans="1:63" ht="11.2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414"/>
      <c r="BJ2" s="893"/>
      <c r="BK2" s="894"/>
    </row>
    <row r="3" spans="1:63" ht="33" customHeight="1" thickBot="1">
      <c r="A3" s="1"/>
      <c r="B3" s="897" t="s">
        <v>249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8" t="s">
        <v>259</v>
      </c>
      <c r="S3" s="898"/>
      <c r="T3" s="898"/>
      <c r="U3" s="898"/>
      <c r="V3" s="898"/>
      <c r="W3" s="898"/>
      <c r="X3" s="8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O3" s="8"/>
      <c r="AP3" s="8"/>
      <c r="BE3" s="8"/>
      <c r="BH3" s="1"/>
      <c r="BI3" s="414"/>
      <c r="BJ3" s="895"/>
      <c r="BK3" s="896"/>
    </row>
    <row r="4" spans="1:63" ht="35.1" customHeight="1">
      <c r="A4" s="1"/>
      <c r="B4" s="885" t="s">
        <v>137</v>
      </c>
      <c r="C4" s="886"/>
      <c r="D4" s="832" t="s">
        <v>138</v>
      </c>
      <c r="E4" s="833"/>
      <c r="G4" s="838" t="s">
        <v>91</v>
      </c>
      <c r="H4" s="868" t="s">
        <v>60</v>
      </c>
      <c r="I4" s="871" t="s">
        <v>133</v>
      </c>
      <c r="J4" s="872"/>
      <c r="K4" s="872"/>
      <c r="L4" s="873"/>
      <c r="M4" s="868" t="s">
        <v>49</v>
      </c>
      <c r="N4" s="861" t="s">
        <v>50</v>
      </c>
      <c r="O4" s="841" t="s">
        <v>132</v>
      </c>
      <c r="P4" s="863" t="s">
        <v>120</v>
      </c>
      <c r="Q4" s="864"/>
      <c r="R4" s="864"/>
      <c r="S4" s="864"/>
      <c r="T4" s="864"/>
      <c r="U4" s="864"/>
      <c r="V4" s="865"/>
      <c r="W4" s="841" t="s">
        <v>173</v>
      </c>
      <c r="X4" s="9"/>
      <c r="Y4" s="844" t="s">
        <v>184</v>
      </c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6"/>
      <c r="AM4" s="10"/>
      <c r="AN4" s="847" t="s">
        <v>97</v>
      </c>
      <c r="AO4" s="899" t="s">
        <v>24</v>
      </c>
      <c r="AP4" s="900"/>
      <c r="AR4" s="901" t="s">
        <v>157</v>
      </c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902"/>
      <c r="BD4" s="205"/>
      <c r="BE4" s="901" t="s">
        <v>54</v>
      </c>
      <c r="BF4" s="872"/>
      <c r="BG4" s="902"/>
      <c r="BH4" s="1"/>
    </row>
    <row r="5" spans="1:63" ht="174.2" customHeight="1">
      <c r="A5" s="1"/>
      <c r="B5" s="887"/>
      <c r="C5" s="888"/>
      <c r="D5" s="834"/>
      <c r="E5" s="835"/>
      <c r="G5" s="839"/>
      <c r="H5" s="869"/>
      <c r="I5" s="858" t="s">
        <v>116</v>
      </c>
      <c r="J5" s="875"/>
      <c r="K5" s="858" t="s">
        <v>140</v>
      </c>
      <c r="L5" s="875"/>
      <c r="M5" s="874"/>
      <c r="N5" s="862"/>
      <c r="O5" s="842"/>
      <c r="P5" s="11" t="s">
        <v>105</v>
      </c>
      <c r="Q5" s="12" t="s">
        <v>106</v>
      </c>
      <c r="R5" s="13" t="s">
        <v>37</v>
      </c>
      <c r="S5" s="906" t="s">
        <v>97</v>
      </c>
      <c r="T5" s="397" t="s">
        <v>134</v>
      </c>
      <c r="U5" s="398" t="s">
        <v>100</v>
      </c>
      <c r="V5" s="399" t="s">
        <v>101</v>
      </c>
      <c r="W5" s="842"/>
      <c r="X5" s="9"/>
      <c r="Y5" s="852" t="s">
        <v>25</v>
      </c>
      <c r="Z5" s="853"/>
      <c r="AA5" s="854" t="s">
        <v>39</v>
      </c>
      <c r="AB5" s="855"/>
      <c r="AC5" s="855"/>
      <c r="AD5" s="853"/>
      <c r="AE5" s="854" t="s">
        <v>40</v>
      </c>
      <c r="AF5" s="856"/>
      <c r="AG5" s="856"/>
      <c r="AH5" s="856"/>
      <c r="AI5" s="857"/>
      <c r="AJ5" s="858" t="s">
        <v>61</v>
      </c>
      <c r="AK5" s="859"/>
      <c r="AL5" s="860"/>
      <c r="AM5" s="14"/>
      <c r="AN5" s="848"/>
      <c r="AO5" s="830" t="s">
        <v>63</v>
      </c>
      <c r="AP5" s="909" t="s">
        <v>53</v>
      </c>
      <c r="AR5" s="911" t="s">
        <v>64</v>
      </c>
      <c r="AS5" s="913" t="s">
        <v>65</v>
      </c>
      <c r="AT5" s="913"/>
      <c r="AU5" s="913"/>
      <c r="AV5" s="913"/>
      <c r="AW5" s="913"/>
      <c r="AX5" s="913"/>
      <c r="AY5" s="913" t="s">
        <v>103</v>
      </c>
      <c r="AZ5" s="913"/>
      <c r="BA5" s="913"/>
      <c r="BB5" s="913"/>
      <c r="BC5" s="914"/>
      <c r="BD5" s="915" t="s">
        <v>66</v>
      </c>
      <c r="BE5" s="402" t="s">
        <v>55</v>
      </c>
      <c r="BF5" s="398" t="s">
        <v>100</v>
      </c>
      <c r="BG5" s="399" t="s">
        <v>101</v>
      </c>
      <c r="BH5" s="1"/>
    </row>
    <row r="6" spans="1:63" ht="35.1" customHeight="1" thickBot="1">
      <c r="A6" s="1"/>
      <c r="B6" s="889"/>
      <c r="C6" s="890"/>
      <c r="D6" s="836"/>
      <c r="E6" s="837"/>
      <c r="G6" s="840"/>
      <c r="H6" s="870"/>
      <c r="I6" s="243" t="s">
        <v>78</v>
      </c>
      <c r="J6" s="244" t="s">
        <v>93</v>
      </c>
      <c r="K6" s="243" t="s">
        <v>78</v>
      </c>
      <c r="L6" s="244" t="s">
        <v>93</v>
      </c>
      <c r="M6" s="15" t="s">
        <v>2</v>
      </c>
      <c r="N6" s="207" t="s">
        <v>2</v>
      </c>
      <c r="O6" s="843"/>
      <c r="P6" s="850" t="s">
        <v>150</v>
      </c>
      <c r="Q6" s="851"/>
      <c r="R6" s="851"/>
      <c r="S6" s="907"/>
      <c r="T6" s="903" t="s">
        <v>51</v>
      </c>
      <c r="U6" s="904"/>
      <c r="V6" s="905"/>
      <c r="W6" s="843"/>
      <c r="X6" s="9"/>
      <c r="Y6" s="16" t="s">
        <v>67</v>
      </c>
      <c r="Z6" s="17" t="s">
        <v>68</v>
      </c>
      <c r="AA6" s="18" t="s">
        <v>69</v>
      </c>
      <c r="AB6" s="723" t="s">
        <v>70</v>
      </c>
      <c r="AC6" s="723" t="s">
        <v>166</v>
      </c>
      <c r="AD6" s="17" t="s">
        <v>167</v>
      </c>
      <c r="AE6" s="18" t="s">
        <v>168</v>
      </c>
      <c r="AF6" s="723" t="s">
        <v>185</v>
      </c>
      <c r="AG6" s="723" t="s">
        <v>186</v>
      </c>
      <c r="AH6" s="723" t="s">
        <v>187</v>
      </c>
      <c r="AI6" s="17" t="s">
        <v>188</v>
      </c>
      <c r="AJ6" s="18" t="s">
        <v>14</v>
      </c>
      <c r="AK6" s="723" t="s">
        <v>42</v>
      </c>
      <c r="AL6" s="19" t="s">
        <v>43</v>
      </c>
      <c r="AM6" s="10"/>
      <c r="AN6" s="849"/>
      <c r="AO6" s="831"/>
      <c r="AP6" s="910"/>
      <c r="AR6" s="912"/>
      <c r="AS6" s="20" t="s">
        <v>44</v>
      </c>
      <c r="AT6" s="21" t="s">
        <v>45</v>
      </c>
      <c r="AU6" s="22" t="s">
        <v>46</v>
      </c>
      <c r="AV6" s="22" t="s">
        <v>198</v>
      </c>
      <c r="AW6" s="22" t="s">
        <v>199</v>
      </c>
      <c r="AX6" s="22" t="s">
        <v>47</v>
      </c>
      <c r="AY6" s="23" t="s">
        <v>200</v>
      </c>
      <c r="AZ6" s="21" t="s">
        <v>201</v>
      </c>
      <c r="BA6" s="21" t="s">
        <v>202</v>
      </c>
      <c r="BB6" s="21" t="s">
        <v>203</v>
      </c>
      <c r="BC6" s="24" t="s">
        <v>204</v>
      </c>
      <c r="BD6" s="916"/>
      <c r="BE6" s="850" t="s">
        <v>56</v>
      </c>
      <c r="BF6" s="851"/>
      <c r="BG6" s="908"/>
      <c r="BH6" s="1"/>
    </row>
    <row r="7" spans="1:63" ht="17.100000000000001" customHeight="1">
      <c r="A7" s="1"/>
      <c r="B7" s="811" t="s">
        <v>21</v>
      </c>
      <c r="C7" s="812"/>
      <c r="D7" s="817" t="s">
        <v>213</v>
      </c>
      <c r="E7" s="818"/>
      <c r="F7" s="493"/>
      <c r="G7" s="494" t="s">
        <v>22</v>
      </c>
      <c r="H7" s="25">
        <f>SUM(I7:L7)</f>
        <v>2</v>
      </c>
      <c r="I7" s="823">
        <v>2</v>
      </c>
      <c r="J7" s="824"/>
      <c r="K7" s="823"/>
      <c r="L7" s="824"/>
      <c r="M7" s="26">
        <f>H7*30</f>
        <v>60</v>
      </c>
      <c r="N7" s="208">
        <f>M7*45/60</f>
        <v>45</v>
      </c>
      <c r="O7" s="215" t="s">
        <v>75</v>
      </c>
      <c r="P7" s="27" t="s">
        <v>122</v>
      </c>
      <c r="Q7" s="28"/>
      <c r="R7" s="29"/>
      <c r="S7" s="30" t="s">
        <v>122</v>
      </c>
      <c r="T7" s="31" t="str">
        <f>IF($W7="○",$N7,"")</f>
        <v/>
      </c>
      <c r="U7" s="32"/>
      <c r="V7" s="33"/>
      <c r="W7" s="34" t="str">
        <f>IF($AO7&gt;=60,"○","")</f>
        <v/>
      </c>
      <c r="X7" s="35"/>
      <c r="Y7" s="724"/>
      <c r="Z7" s="403"/>
      <c r="AA7" s="36"/>
      <c r="AB7" s="725"/>
      <c r="AC7" s="725"/>
      <c r="AD7" s="403"/>
      <c r="AE7" s="36" t="s">
        <v>122</v>
      </c>
      <c r="AF7" s="725"/>
      <c r="AG7" s="725"/>
      <c r="AH7" s="725"/>
      <c r="AI7" s="403" t="s">
        <v>193</v>
      </c>
      <c r="AJ7" s="36"/>
      <c r="AK7" s="725"/>
      <c r="AL7" s="37"/>
      <c r="AM7" s="10"/>
      <c r="AN7" s="38" t="s">
        <v>122</v>
      </c>
      <c r="AO7" s="223"/>
      <c r="AP7" s="387">
        <f t="shared" ref="AP7:AP47" si="0">M7</f>
        <v>60</v>
      </c>
      <c r="AR7" s="39" t="str">
        <f>IF(ISNUMBER($AO7),IF(AND($AO7&gt;=60,$AO7&lt;=100),"●",""),"")</f>
        <v/>
      </c>
      <c r="AS7" s="40"/>
      <c r="AT7" s="41"/>
      <c r="AU7" s="42"/>
      <c r="AV7" s="42"/>
      <c r="AW7" s="42"/>
      <c r="AX7" s="42"/>
      <c r="AY7" s="40"/>
      <c r="AZ7" s="41"/>
      <c r="BA7" s="41"/>
      <c r="BB7" s="41"/>
      <c r="BC7" s="43"/>
      <c r="BD7" s="139" t="str">
        <f t="shared" ref="BD7:BD47" si="1">IF(ISNUMBER($AO7),IF(AND($AO7&gt;=60,$AO7&lt;=100),$H7,""),"")</f>
        <v/>
      </c>
      <c r="BE7" s="44" t="str">
        <f>IF(ISNUMBER($AO7),IF(AND($AO7&gt;=60,$AO7&lt;=100),$AP7*45/60,""),"")</f>
        <v/>
      </c>
      <c r="BF7" s="32"/>
      <c r="BG7" s="33"/>
      <c r="BH7" s="1"/>
    </row>
    <row r="8" spans="1:63" ht="17.100000000000001" customHeight="1">
      <c r="A8" s="1"/>
      <c r="B8" s="813"/>
      <c r="C8" s="814"/>
      <c r="D8" s="819"/>
      <c r="E8" s="820"/>
      <c r="F8" s="495"/>
      <c r="G8" s="496" t="s">
        <v>115</v>
      </c>
      <c r="H8" s="722">
        <f t="shared" ref="H8:H47" si="2">SUM(I8:L8)</f>
        <v>2</v>
      </c>
      <c r="I8" s="808">
        <v>2</v>
      </c>
      <c r="J8" s="809"/>
      <c r="K8" s="808"/>
      <c r="L8" s="809"/>
      <c r="M8" s="46">
        <f>H8*30</f>
        <v>60</v>
      </c>
      <c r="N8" s="209">
        <f t="shared" ref="N8:N47" si="3">M8*45/60</f>
        <v>45</v>
      </c>
      <c r="O8" s="216" t="s">
        <v>75</v>
      </c>
      <c r="P8" s="47" t="s">
        <v>122</v>
      </c>
      <c r="Q8" s="48"/>
      <c r="R8" s="49"/>
      <c r="S8" s="50" t="s">
        <v>122</v>
      </c>
      <c r="T8" s="51" t="str">
        <f t="shared" ref="T8:T18" si="4">IF($W8="○",$N8,"")</f>
        <v/>
      </c>
      <c r="U8" s="52"/>
      <c r="V8" s="53"/>
      <c r="W8" s="54" t="str">
        <f t="shared" ref="W8:W47" si="5">IF($AO8&gt;=60,"○","")</f>
        <v/>
      </c>
      <c r="X8" s="35"/>
      <c r="Y8" s="55"/>
      <c r="Z8" s="56"/>
      <c r="AA8" s="57"/>
      <c r="AB8" s="58"/>
      <c r="AC8" s="58"/>
      <c r="AD8" s="56"/>
      <c r="AE8" s="57" t="s">
        <v>122</v>
      </c>
      <c r="AF8" s="58"/>
      <c r="AG8" s="58"/>
      <c r="AH8" s="58" t="s">
        <v>193</v>
      </c>
      <c r="AI8" s="56"/>
      <c r="AJ8" s="57"/>
      <c r="AK8" s="58"/>
      <c r="AL8" s="59"/>
      <c r="AM8" s="10"/>
      <c r="AN8" s="60" t="s">
        <v>122</v>
      </c>
      <c r="AO8" s="225"/>
      <c r="AP8" s="388">
        <f t="shared" si="0"/>
        <v>60</v>
      </c>
      <c r="AR8" s="61" t="str">
        <f>IF(ISNUMBER($AO8),IF(AND($AO8&gt;=60,$AO8&lt;=100),"●",""),"")</f>
        <v/>
      </c>
      <c r="AS8" s="62"/>
      <c r="AT8" s="63"/>
      <c r="AU8" s="64"/>
      <c r="AV8" s="64"/>
      <c r="AW8" s="64"/>
      <c r="AX8" s="64"/>
      <c r="AY8" s="65"/>
      <c r="AZ8" s="66"/>
      <c r="BA8" s="66"/>
      <c r="BB8" s="66"/>
      <c r="BC8" s="67"/>
      <c r="BD8" s="146" t="str">
        <f t="shared" si="1"/>
        <v/>
      </c>
      <c r="BE8" s="68" t="str">
        <f t="shared" ref="BE8:BE18" si="6">IF(ISNUMBER($AO8),IF(AND($AO8&gt;=60,$AO8&lt;=100),$AP8*45/60,""),"")</f>
        <v/>
      </c>
      <c r="BF8" s="52"/>
      <c r="BG8" s="53"/>
      <c r="BH8" s="1"/>
    </row>
    <row r="9" spans="1:63" ht="17.100000000000001" customHeight="1">
      <c r="A9" s="1"/>
      <c r="B9" s="813"/>
      <c r="C9" s="814"/>
      <c r="D9" s="821"/>
      <c r="E9" s="822"/>
      <c r="F9" s="495"/>
      <c r="G9" s="498" t="s">
        <v>247</v>
      </c>
      <c r="H9" s="729">
        <f t="shared" si="2"/>
        <v>2</v>
      </c>
      <c r="I9" s="788"/>
      <c r="J9" s="789"/>
      <c r="K9" s="788">
        <v>2</v>
      </c>
      <c r="L9" s="789"/>
      <c r="M9" s="460">
        <f>H9*30</f>
        <v>60</v>
      </c>
      <c r="N9" s="210">
        <f t="shared" si="3"/>
        <v>45</v>
      </c>
      <c r="O9" s="218" t="s">
        <v>75</v>
      </c>
      <c r="P9" s="514" t="s">
        <v>122</v>
      </c>
      <c r="Q9" s="515"/>
      <c r="R9" s="516"/>
      <c r="S9" s="82" t="s">
        <v>122</v>
      </c>
      <c r="T9" s="83" t="str">
        <f t="shared" si="4"/>
        <v/>
      </c>
      <c r="U9" s="84"/>
      <c r="V9" s="85"/>
      <c r="W9" s="86" t="str">
        <f t="shared" si="5"/>
        <v/>
      </c>
      <c r="X9" s="35"/>
      <c r="Y9" s="87"/>
      <c r="Z9" s="88"/>
      <c r="AA9" s="89"/>
      <c r="AB9" s="90"/>
      <c r="AC9" s="90"/>
      <c r="AD9" s="88"/>
      <c r="AE9" s="89" t="s">
        <v>122</v>
      </c>
      <c r="AF9" s="90"/>
      <c r="AG9" s="90"/>
      <c r="AH9" s="90" t="s">
        <v>193</v>
      </c>
      <c r="AI9" s="88"/>
      <c r="AJ9" s="89"/>
      <c r="AK9" s="90"/>
      <c r="AL9" s="91"/>
      <c r="AM9" s="10"/>
      <c r="AN9" s="92" t="s">
        <v>122</v>
      </c>
      <c r="AO9" s="228"/>
      <c r="AP9" s="389">
        <f t="shared" si="0"/>
        <v>60</v>
      </c>
      <c r="AR9" s="523" t="str">
        <f>IF(ISNUMBER($AO9),IF(AND($AO9&gt;=60,$AO9&lt;=100),"●",""),"")</f>
        <v/>
      </c>
      <c r="AS9" s="97"/>
      <c r="AT9" s="524"/>
      <c r="AU9" s="96"/>
      <c r="AV9" s="96"/>
      <c r="AW9" s="96"/>
      <c r="AX9" s="96"/>
      <c r="AY9" s="97"/>
      <c r="AZ9" s="95"/>
      <c r="BA9" s="95"/>
      <c r="BB9" s="95"/>
      <c r="BC9" s="98"/>
      <c r="BD9" s="375" t="str">
        <f t="shared" si="1"/>
        <v/>
      </c>
      <c r="BE9" s="99" t="str">
        <f t="shared" si="6"/>
        <v/>
      </c>
      <c r="BF9" s="84"/>
      <c r="BG9" s="85"/>
      <c r="BH9" s="1"/>
    </row>
    <row r="10" spans="1:63" ht="17.100000000000001" customHeight="1">
      <c r="A10" s="1"/>
      <c r="B10" s="813"/>
      <c r="C10" s="814"/>
      <c r="D10" s="827" t="s">
        <v>214</v>
      </c>
      <c r="E10" s="866" t="s">
        <v>189</v>
      </c>
      <c r="F10" s="495"/>
      <c r="G10" s="517" t="s">
        <v>129</v>
      </c>
      <c r="H10" s="738">
        <f t="shared" si="2"/>
        <v>2</v>
      </c>
      <c r="I10" s="917">
        <v>2</v>
      </c>
      <c r="J10" s="918"/>
      <c r="K10" s="917"/>
      <c r="L10" s="918"/>
      <c r="M10" s="459">
        <f t="shared" ref="M10:M47" si="7">H10*30</f>
        <v>60</v>
      </c>
      <c r="N10" s="506">
        <f t="shared" si="3"/>
        <v>45</v>
      </c>
      <c r="O10" s="507" t="s">
        <v>75</v>
      </c>
      <c r="P10" s="508" t="s">
        <v>31</v>
      </c>
      <c r="Q10" s="509"/>
      <c r="R10" s="510"/>
      <c r="S10" s="352" t="s">
        <v>31</v>
      </c>
      <c r="T10" s="511" t="str">
        <f t="shared" si="4"/>
        <v/>
      </c>
      <c r="U10" s="512"/>
      <c r="V10" s="513"/>
      <c r="W10" s="299" t="str">
        <f t="shared" si="5"/>
        <v/>
      </c>
      <c r="X10" s="35"/>
      <c r="Y10" s="420"/>
      <c r="Z10" s="740"/>
      <c r="AA10" s="264"/>
      <c r="AB10" s="421"/>
      <c r="AC10" s="421"/>
      <c r="AD10" s="740"/>
      <c r="AE10" s="264" t="s">
        <v>122</v>
      </c>
      <c r="AF10" s="421"/>
      <c r="AG10" s="421"/>
      <c r="AH10" s="421" t="s">
        <v>193</v>
      </c>
      <c r="AI10" s="740"/>
      <c r="AJ10" s="264"/>
      <c r="AK10" s="421"/>
      <c r="AL10" s="741"/>
      <c r="AM10" s="10"/>
      <c r="AN10" s="518" t="s">
        <v>31</v>
      </c>
      <c r="AO10" s="519"/>
      <c r="AP10" s="520">
        <f t="shared" si="0"/>
        <v>60</v>
      </c>
      <c r="AR10" s="521"/>
      <c r="AS10" s="154"/>
      <c r="AT10" s="509" t="str">
        <f>IF(ISNUMBER($AO10),IF(AND($AO10&gt;=60,$AO10&lt;=100),"●",""),"")</f>
        <v/>
      </c>
      <c r="AU10" s="153"/>
      <c r="AV10" s="153"/>
      <c r="AW10" s="153"/>
      <c r="AX10" s="153"/>
      <c r="AY10" s="154"/>
      <c r="AZ10" s="152"/>
      <c r="BA10" s="152"/>
      <c r="BB10" s="152"/>
      <c r="BC10" s="155"/>
      <c r="BD10" s="376" t="str">
        <f t="shared" si="1"/>
        <v/>
      </c>
      <c r="BE10" s="522" t="str">
        <f t="shared" si="6"/>
        <v/>
      </c>
      <c r="BF10" s="512"/>
      <c r="BG10" s="513"/>
      <c r="BH10" s="1"/>
    </row>
    <row r="11" spans="1:63" ht="17.100000000000001" customHeight="1">
      <c r="A11" s="1"/>
      <c r="B11" s="813"/>
      <c r="C11" s="814"/>
      <c r="D11" s="828"/>
      <c r="E11" s="867"/>
      <c r="F11" s="495"/>
      <c r="G11" s="496" t="s">
        <v>110</v>
      </c>
      <c r="H11" s="735">
        <f t="shared" si="2"/>
        <v>2</v>
      </c>
      <c r="I11" s="808">
        <v>2</v>
      </c>
      <c r="J11" s="809"/>
      <c r="K11" s="808"/>
      <c r="L11" s="809"/>
      <c r="M11" s="46">
        <f t="shared" si="7"/>
        <v>60</v>
      </c>
      <c r="N11" s="209">
        <f t="shared" si="3"/>
        <v>45</v>
      </c>
      <c r="O11" s="217" t="s">
        <v>75</v>
      </c>
      <c r="P11" s="47" t="s">
        <v>31</v>
      </c>
      <c r="Q11" s="69"/>
      <c r="R11" s="70"/>
      <c r="S11" s="71" t="s">
        <v>31</v>
      </c>
      <c r="T11" s="51" t="str">
        <f t="shared" si="4"/>
        <v/>
      </c>
      <c r="U11" s="52"/>
      <c r="V11" s="53"/>
      <c r="W11" s="54" t="str">
        <f t="shared" si="5"/>
        <v/>
      </c>
      <c r="X11" s="35"/>
      <c r="Y11" s="55"/>
      <c r="Z11" s="56"/>
      <c r="AA11" s="57"/>
      <c r="AB11" s="58"/>
      <c r="AC11" s="58"/>
      <c r="AD11" s="56"/>
      <c r="AE11" s="57"/>
      <c r="AF11" s="58"/>
      <c r="AG11" s="58"/>
      <c r="AH11" s="58" t="s">
        <v>193</v>
      </c>
      <c r="AI11" s="56"/>
      <c r="AJ11" s="57"/>
      <c r="AK11" s="58"/>
      <c r="AL11" s="59"/>
      <c r="AM11" s="10"/>
      <c r="AN11" s="72" t="s">
        <v>31</v>
      </c>
      <c r="AO11" s="227"/>
      <c r="AP11" s="388">
        <f t="shared" si="0"/>
        <v>60</v>
      </c>
      <c r="AR11" s="73"/>
      <c r="AS11" s="62"/>
      <c r="AT11" s="69" t="str">
        <f>IF(ISNUMBER($AO11),IF(AND($AO11&gt;=60,$AO11&lt;=100),"●",""),"")</f>
        <v/>
      </c>
      <c r="AU11" s="64"/>
      <c r="AV11" s="64"/>
      <c r="AW11" s="64"/>
      <c r="AX11" s="64"/>
      <c r="AY11" s="62"/>
      <c r="AZ11" s="74"/>
      <c r="BA11" s="74"/>
      <c r="BB11" s="74"/>
      <c r="BC11" s="75"/>
      <c r="BD11" s="146" t="str">
        <f t="shared" si="1"/>
        <v/>
      </c>
      <c r="BE11" s="68" t="str">
        <f t="shared" si="6"/>
        <v/>
      </c>
      <c r="BF11" s="52"/>
      <c r="BG11" s="53"/>
      <c r="BH11" s="1"/>
    </row>
    <row r="12" spans="1:63" ht="17.100000000000001" customHeight="1">
      <c r="A12" s="1"/>
      <c r="B12" s="813"/>
      <c r="C12" s="814"/>
      <c r="D12" s="828"/>
      <c r="E12" s="919" t="s">
        <v>189</v>
      </c>
      <c r="F12" s="495"/>
      <c r="G12" s="496" t="s">
        <v>130</v>
      </c>
      <c r="H12" s="735">
        <f t="shared" si="2"/>
        <v>2</v>
      </c>
      <c r="I12" s="808">
        <v>2</v>
      </c>
      <c r="J12" s="809"/>
      <c r="K12" s="808"/>
      <c r="L12" s="809"/>
      <c r="M12" s="46">
        <f t="shared" si="7"/>
        <v>60</v>
      </c>
      <c r="N12" s="209">
        <f t="shared" si="3"/>
        <v>45</v>
      </c>
      <c r="O12" s="217" t="s">
        <v>75</v>
      </c>
      <c r="P12" s="76" t="s">
        <v>32</v>
      </c>
      <c r="Q12" s="69"/>
      <c r="R12" s="70"/>
      <c r="S12" s="71" t="s">
        <v>32</v>
      </c>
      <c r="T12" s="51" t="str">
        <f t="shared" si="4"/>
        <v/>
      </c>
      <c r="U12" s="52"/>
      <c r="V12" s="53"/>
      <c r="W12" s="54" t="str">
        <f t="shared" si="5"/>
        <v/>
      </c>
      <c r="X12" s="35"/>
      <c r="Y12" s="55"/>
      <c r="Z12" s="56"/>
      <c r="AA12" s="57"/>
      <c r="AB12" s="58"/>
      <c r="AC12" s="58"/>
      <c r="AD12" s="56"/>
      <c r="AE12" s="57"/>
      <c r="AF12" s="58" t="s">
        <v>122</v>
      </c>
      <c r="AG12" s="58"/>
      <c r="AH12" s="58"/>
      <c r="AI12" s="56"/>
      <c r="AJ12" s="57"/>
      <c r="AK12" s="58"/>
      <c r="AL12" s="59"/>
      <c r="AM12" s="10"/>
      <c r="AN12" s="72" t="s">
        <v>32</v>
      </c>
      <c r="AO12" s="227"/>
      <c r="AP12" s="388">
        <f t="shared" si="0"/>
        <v>60</v>
      </c>
      <c r="AR12" s="73"/>
      <c r="AS12" s="62"/>
      <c r="AT12" s="74"/>
      <c r="AU12" s="70" t="str">
        <f>IF(ISNUMBER($AO12),IF(AND($AO12&gt;=60,$AO12&lt;=100),"●",""),"")</f>
        <v/>
      </c>
      <c r="AV12" s="431"/>
      <c r="AW12" s="431"/>
      <c r="AX12" s="64"/>
      <c r="AY12" s="62"/>
      <c r="AZ12" s="74"/>
      <c r="BA12" s="74"/>
      <c r="BB12" s="74"/>
      <c r="BC12" s="75"/>
      <c r="BD12" s="146" t="str">
        <f t="shared" si="1"/>
        <v/>
      </c>
      <c r="BE12" s="68" t="str">
        <f t="shared" si="6"/>
        <v/>
      </c>
      <c r="BF12" s="52"/>
      <c r="BG12" s="53"/>
      <c r="BH12" s="1"/>
    </row>
    <row r="13" spans="1:63" ht="17.100000000000001" customHeight="1">
      <c r="A13" s="1"/>
      <c r="B13" s="813"/>
      <c r="C13" s="814"/>
      <c r="D13" s="828"/>
      <c r="E13" s="920"/>
      <c r="F13" s="495"/>
      <c r="G13" s="496" t="s">
        <v>76</v>
      </c>
      <c r="H13" s="735">
        <f t="shared" si="2"/>
        <v>2</v>
      </c>
      <c r="I13" s="808">
        <v>2</v>
      </c>
      <c r="J13" s="809"/>
      <c r="K13" s="808"/>
      <c r="L13" s="809"/>
      <c r="M13" s="46">
        <f t="shared" si="7"/>
        <v>60</v>
      </c>
      <c r="N13" s="209">
        <f t="shared" si="3"/>
        <v>45</v>
      </c>
      <c r="O13" s="217" t="s">
        <v>75</v>
      </c>
      <c r="P13" s="76" t="s">
        <v>32</v>
      </c>
      <c r="Q13" s="69"/>
      <c r="R13" s="70"/>
      <c r="S13" s="71" t="s">
        <v>32</v>
      </c>
      <c r="T13" s="51" t="str">
        <f t="shared" si="4"/>
        <v/>
      </c>
      <c r="U13" s="52"/>
      <c r="V13" s="53"/>
      <c r="W13" s="54" t="str">
        <f t="shared" si="5"/>
        <v/>
      </c>
      <c r="X13" s="35"/>
      <c r="Y13" s="55"/>
      <c r="Z13" s="56"/>
      <c r="AA13" s="57"/>
      <c r="AB13" s="58"/>
      <c r="AC13" s="58"/>
      <c r="AD13" s="56"/>
      <c r="AE13" s="57" t="s">
        <v>193</v>
      </c>
      <c r="AF13" s="58"/>
      <c r="AG13" s="58"/>
      <c r="AH13" s="58"/>
      <c r="AI13" s="56"/>
      <c r="AJ13" s="57"/>
      <c r="AK13" s="58"/>
      <c r="AL13" s="59"/>
      <c r="AM13" s="10"/>
      <c r="AN13" s="72" t="s">
        <v>32</v>
      </c>
      <c r="AO13" s="227"/>
      <c r="AP13" s="388">
        <f t="shared" si="0"/>
        <v>60</v>
      </c>
      <c r="AR13" s="73"/>
      <c r="AS13" s="62"/>
      <c r="AT13" s="74"/>
      <c r="AU13" s="70" t="str">
        <f>IF(ISNUMBER($AO13),IF(AND($AO13&gt;=60,$AO13&lt;=100),"●",""),"")</f>
        <v/>
      </c>
      <c r="AV13" s="431"/>
      <c r="AW13" s="431"/>
      <c r="AX13" s="64"/>
      <c r="AY13" s="62"/>
      <c r="AZ13" s="74"/>
      <c r="BA13" s="74"/>
      <c r="BB13" s="74"/>
      <c r="BC13" s="75"/>
      <c r="BD13" s="146" t="str">
        <f t="shared" si="1"/>
        <v/>
      </c>
      <c r="BE13" s="68" t="str">
        <f t="shared" si="6"/>
        <v/>
      </c>
      <c r="BF13" s="52"/>
      <c r="BG13" s="53"/>
      <c r="BH13" s="1"/>
    </row>
    <row r="14" spans="1:63" ht="17.100000000000001" customHeight="1">
      <c r="A14" s="1"/>
      <c r="B14" s="813"/>
      <c r="C14" s="814"/>
      <c r="D14" s="828"/>
      <c r="E14" s="867"/>
      <c r="F14" s="495"/>
      <c r="G14" s="496" t="s">
        <v>155</v>
      </c>
      <c r="H14" s="735">
        <f t="shared" si="2"/>
        <v>2</v>
      </c>
      <c r="I14" s="808">
        <v>2</v>
      </c>
      <c r="J14" s="809"/>
      <c r="K14" s="808"/>
      <c r="L14" s="809"/>
      <c r="M14" s="46">
        <f t="shared" si="7"/>
        <v>60</v>
      </c>
      <c r="N14" s="209">
        <f t="shared" si="3"/>
        <v>45</v>
      </c>
      <c r="O14" s="217" t="s">
        <v>75</v>
      </c>
      <c r="P14" s="76" t="s">
        <v>32</v>
      </c>
      <c r="Q14" s="69"/>
      <c r="R14" s="70"/>
      <c r="S14" s="71" t="s">
        <v>32</v>
      </c>
      <c r="T14" s="51" t="str">
        <f t="shared" si="4"/>
        <v/>
      </c>
      <c r="U14" s="52"/>
      <c r="V14" s="53"/>
      <c r="W14" s="54" t="str">
        <f t="shared" si="5"/>
        <v/>
      </c>
      <c r="X14" s="35"/>
      <c r="Y14" s="55"/>
      <c r="Z14" s="56"/>
      <c r="AA14" s="57"/>
      <c r="AB14" s="532"/>
      <c r="AC14" s="58"/>
      <c r="AD14" s="56"/>
      <c r="AE14" s="57"/>
      <c r="AF14" s="58" t="s">
        <v>122</v>
      </c>
      <c r="AG14" s="58"/>
      <c r="AH14" s="58"/>
      <c r="AI14" s="56"/>
      <c r="AJ14" s="57"/>
      <c r="AK14" s="58"/>
      <c r="AL14" s="59"/>
      <c r="AM14" s="10"/>
      <c r="AN14" s="72" t="s">
        <v>32</v>
      </c>
      <c r="AO14" s="227"/>
      <c r="AP14" s="388">
        <f t="shared" si="0"/>
        <v>60</v>
      </c>
      <c r="AR14" s="73"/>
      <c r="AS14" s="62"/>
      <c r="AT14" s="74"/>
      <c r="AU14" s="70" t="str">
        <f>IF(ISNUMBER($AO14),IF(AND($AO14&gt;=60,$AO14&lt;=100),"●",""),"")</f>
        <v/>
      </c>
      <c r="AV14" s="431"/>
      <c r="AW14" s="431"/>
      <c r="AX14" s="64"/>
      <c r="AY14" s="62"/>
      <c r="AZ14" s="74"/>
      <c r="BA14" s="74"/>
      <c r="BB14" s="74"/>
      <c r="BC14" s="75"/>
      <c r="BD14" s="146" t="str">
        <f t="shared" si="1"/>
        <v/>
      </c>
      <c r="BE14" s="68" t="str">
        <f t="shared" si="6"/>
        <v/>
      </c>
      <c r="BF14" s="52"/>
      <c r="BG14" s="53"/>
      <c r="BH14" s="1"/>
    </row>
    <row r="15" spans="1:63" ht="17.100000000000001" customHeight="1">
      <c r="A15" s="1"/>
      <c r="B15" s="813"/>
      <c r="C15" s="814"/>
      <c r="D15" s="828"/>
      <c r="E15" s="781" t="s">
        <v>189</v>
      </c>
      <c r="F15" s="495"/>
      <c r="G15" s="496" t="s">
        <v>98</v>
      </c>
      <c r="H15" s="735">
        <f t="shared" si="2"/>
        <v>2</v>
      </c>
      <c r="I15" s="808"/>
      <c r="J15" s="809"/>
      <c r="K15" s="808">
        <v>2</v>
      </c>
      <c r="L15" s="809"/>
      <c r="M15" s="46">
        <f t="shared" si="7"/>
        <v>60</v>
      </c>
      <c r="N15" s="209">
        <f t="shared" si="3"/>
        <v>45</v>
      </c>
      <c r="O15" s="216" t="s">
        <v>75</v>
      </c>
      <c r="P15" s="76" t="s">
        <v>33</v>
      </c>
      <c r="Q15" s="69"/>
      <c r="R15" s="70"/>
      <c r="S15" s="71" t="s">
        <v>33</v>
      </c>
      <c r="T15" s="51" t="str">
        <f t="shared" si="4"/>
        <v/>
      </c>
      <c r="U15" s="52"/>
      <c r="V15" s="53"/>
      <c r="W15" s="54" t="str">
        <f t="shared" si="5"/>
        <v/>
      </c>
      <c r="X15" s="35"/>
      <c r="Y15" s="55"/>
      <c r="Z15" s="56"/>
      <c r="AA15" s="57"/>
      <c r="AB15" s="58"/>
      <c r="AC15" s="58"/>
      <c r="AD15" s="56"/>
      <c r="AE15" s="57"/>
      <c r="AF15" s="58"/>
      <c r="AG15" s="58"/>
      <c r="AH15" s="58" t="s">
        <v>193</v>
      </c>
      <c r="AI15" s="56"/>
      <c r="AJ15" s="57"/>
      <c r="AK15" s="58"/>
      <c r="AL15" s="59"/>
      <c r="AM15" s="10"/>
      <c r="AN15" s="72" t="s">
        <v>33</v>
      </c>
      <c r="AO15" s="227"/>
      <c r="AP15" s="388">
        <f t="shared" si="0"/>
        <v>60</v>
      </c>
      <c r="AR15" s="73"/>
      <c r="AS15" s="77" t="str">
        <f t="shared" ref="AS15:AS18" si="8">IF(ISNUMBER($AO15),IF(AND($AO15&gt;=60,$AO15&lt;=100),"●",""),"")</f>
        <v/>
      </c>
      <c r="AT15" s="74"/>
      <c r="AU15" s="64"/>
      <c r="AV15" s="64"/>
      <c r="AW15" s="64"/>
      <c r="AX15" s="64"/>
      <c r="AY15" s="62"/>
      <c r="AZ15" s="74"/>
      <c r="BA15" s="74"/>
      <c r="BB15" s="74"/>
      <c r="BC15" s="75"/>
      <c r="BD15" s="146" t="str">
        <f t="shared" si="1"/>
        <v/>
      </c>
      <c r="BE15" s="68" t="str">
        <f t="shared" si="6"/>
        <v/>
      </c>
      <c r="BF15" s="52"/>
      <c r="BG15" s="53"/>
      <c r="BH15" s="1"/>
    </row>
    <row r="16" spans="1:63" ht="17.100000000000001" customHeight="1">
      <c r="A16" s="1"/>
      <c r="B16" s="813"/>
      <c r="C16" s="814"/>
      <c r="D16" s="828"/>
      <c r="E16" s="807"/>
      <c r="F16" s="495"/>
      <c r="G16" s="496" t="s">
        <v>174</v>
      </c>
      <c r="H16" s="736">
        <f t="shared" si="2"/>
        <v>2</v>
      </c>
      <c r="I16" s="808"/>
      <c r="J16" s="809"/>
      <c r="K16" s="810">
        <v>2</v>
      </c>
      <c r="L16" s="809"/>
      <c r="M16" s="46">
        <f t="shared" si="7"/>
        <v>60</v>
      </c>
      <c r="N16" s="209">
        <f t="shared" si="3"/>
        <v>45</v>
      </c>
      <c r="O16" s="216" t="s">
        <v>75</v>
      </c>
      <c r="P16" s="76" t="s">
        <v>33</v>
      </c>
      <c r="Q16" s="69"/>
      <c r="R16" s="70"/>
      <c r="S16" s="71" t="s">
        <v>33</v>
      </c>
      <c r="T16" s="51" t="str">
        <f t="shared" si="4"/>
        <v/>
      </c>
      <c r="U16" s="52"/>
      <c r="V16" s="53"/>
      <c r="W16" s="54" t="str">
        <f t="shared" si="5"/>
        <v/>
      </c>
      <c r="X16" s="35"/>
      <c r="Y16" s="55"/>
      <c r="Z16" s="56"/>
      <c r="AA16" s="57"/>
      <c r="AB16" s="58"/>
      <c r="AC16" s="58"/>
      <c r="AD16" s="56"/>
      <c r="AE16" s="57" t="s">
        <v>193</v>
      </c>
      <c r="AF16" s="58"/>
      <c r="AG16" s="58"/>
      <c r="AH16" s="58"/>
      <c r="AI16" s="56"/>
      <c r="AJ16" s="57"/>
      <c r="AK16" s="58"/>
      <c r="AL16" s="59"/>
      <c r="AM16" s="10"/>
      <c r="AN16" s="72" t="s">
        <v>33</v>
      </c>
      <c r="AO16" s="227"/>
      <c r="AP16" s="388">
        <f t="shared" si="0"/>
        <v>60</v>
      </c>
      <c r="AR16" s="73"/>
      <c r="AS16" s="77" t="str">
        <f t="shared" si="8"/>
        <v/>
      </c>
      <c r="AT16" s="74"/>
      <c r="AU16" s="64"/>
      <c r="AV16" s="64"/>
      <c r="AW16" s="64"/>
      <c r="AX16" s="64"/>
      <c r="AY16" s="62"/>
      <c r="AZ16" s="74"/>
      <c r="BA16" s="74"/>
      <c r="BB16" s="74"/>
      <c r="BC16" s="75"/>
      <c r="BD16" s="146" t="str">
        <f t="shared" si="1"/>
        <v/>
      </c>
      <c r="BE16" s="68" t="str">
        <f t="shared" si="6"/>
        <v/>
      </c>
      <c r="BF16" s="52"/>
      <c r="BG16" s="53"/>
      <c r="BH16" s="1"/>
    </row>
    <row r="17" spans="1:60" ht="17.100000000000001" customHeight="1">
      <c r="A17" s="1"/>
      <c r="B17" s="813"/>
      <c r="C17" s="814"/>
      <c r="D17" s="828"/>
      <c r="E17" s="807"/>
      <c r="F17" s="495"/>
      <c r="G17" s="496" t="s">
        <v>260</v>
      </c>
      <c r="H17" s="736">
        <f t="shared" si="2"/>
        <v>2</v>
      </c>
      <c r="I17" s="808"/>
      <c r="J17" s="809"/>
      <c r="K17" s="810">
        <v>2</v>
      </c>
      <c r="L17" s="809"/>
      <c r="M17" s="46">
        <f t="shared" si="7"/>
        <v>60</v>
      </c>
      <c r="N17" s="209">
        <f t="shared" si="3"/>
        <v>45</v>
      </c>
      <c r="O17" s="216" t="s">
        <v>75</v>
      </c>
      <c r="P17" s="76" t="s">
        <v>33</v>
      </c>
      <c r="Q17" s="69"/>
      <c r="R17" s="70"/>
      <c r="S17" s="71" t="s">
        <v>33</v>
      </c>
      <c r="T17" s="51" t="str">
        <f t="shared" si="4"/>
        <v/>
      </c>
      <c r="U17" s="52"/>
      <c r="V17" s="53"/>
      <c r="W17" s="54" t="str">
        <f t="shared" si="5"/>
        <v/>
      </c>
      <c r="X17" s="35"/>
      <c r="Y17" s="55"/>
      <c r="Z17" s="56"/>
      <c r="AA17" s="57"/>
      <c r="AB17" s="58"/>
      <c r="AC17" s="58"/>
      <c r="AD17" s="56"/>
      <c r="AE17" s="57" t="s">
        <v>122</v>
      </c>
      <c r="AF17" s="58"/>
      <c r="AG17" s="58"/>
      <c r="AH17" s="58"/>
      <c r="AI17" s="56"/>
      <c r="AJ17" s="57"/>
      <c r="AK17" s="58"/>
      <c r="AL17" s="59"/>
      <c r="AM17" s="10"/>
      <c r="AN17" s="72" t="s">
        <v>33</v>
      </c>
      <c r="AO17" s="227"/>
      <c r="AP17" s="388">
        <f t="shared" si="0"/>
        <v>60</v>
      </c>
      <c r="AR17" s="73"/>
      <c r="AS17" s="77" t="str">
        <f t="shared" si="8"/>
        <v/>
      </c>
      <c r="AT17" s="74"/>
      <c r="AU17" s="64"/>
      <c r="AV17" s="64"/>
      <c r="AW17" s="64"/>
      <c r="AX17" s="64"/>
      <c r="AY17" s="62"/>
      <c r="AZ17" s="74"/>
      <c r="BA17" s="74"/>
      <c r="BB17" s="74"/>
      <c r="BC17" s="75"/>
      <c r="BD17" s="146" t="str">
        <f t="shared" si="1"/>
        <v/>
      </c>
      <c r="BE17" s="68" t="str">
        <f t="shared" si="6"/>
        <v/>
      </c>
      <c r="BF17" s="52"/>
      <c r="BG17" s="53"/>
      <c r="BH17" s="1"/>
    </row>
    <row r="18" spans="1:60" ht="17.100000000000001" customHeight="1">
      <c r="A18" s="1"/>
      <c r="B18" s="815"/>
      <c r="C18" s="816"/>
      <c r="D18" s="829"/>
      <c r="E18" s="782"/>
      <c r="F18" s="497"/>
      <c r="G18" s="498" t="s">
        <v>151</v>
      </c>
      <c r="H18" s="78">
        <f t="shared" si="2"/>
        <v>2</v>
      </c>
      <c r="I18" s="788"/>
      <c r="J18" s="789"/>
      <c r="K18" s="788">
        <v>2</v>
      </c>
      <c r="L18" s="789"/>
      <c r="M18" s="460">
        <f t="shared" si="7"/>
        <v>60</v>
      </c>
      <c r="N18" s="210">
        <f t="shared" si="3"/>
        <v>45</v>
      </c>
      <c r="O18" s="218" t="s">
        <v>154</v>
      </c>
      <c r="P18" s="79" t="s">
        <v>33</v>
      </c>
      <c r="Q18" s="80"/>
      <c r="R18" s="81"/>
      <c r="S18" s="82" t="s">
        <v>33</v>
      </c>
      <c r="T18" s="83" t="str">
        <f t="shared" si="4"/>
        <v/>
      </c>
      <c r="U18" s="84"/>
      <c r="V18" s="85"/>
      <c r="W18" s="86" t="str">
        <f t="shared" si="5"/>
        <v/>
      </c>
      <c r="X18" s="35"/>
      <c r="Y18" s="87"/>
      <c r="Z18" s="88"/>
      <c r="AA18" s="89"/>
      <c r="AB18" s="90"/>
      <c r="AC18" s="90"/>
      <c r="AD18" s="88"/>
      <c r="AE18" s="89"/>
      <c r="AF18" s="90" t="s">
        <v>122</v>
      </c>
      <c r="AG18" s="90"/>
      <c r="AH18" s="90"/>
      <c r="AI18" s="88"/>
      <c r="AJ18" s="89"/>
      <c r="AK18" s="90"/>
      <c r="AL18" s="91"/>
      <c r="AM18" s="10"/>
      <c r="AN18" s="92" t="s">
        <v>33</v>
      </c>
      <c r="AO18" s="228"/>
      <c r="AP18" s="389">
        <f t="shared" si="0"/>
        <v>60</v>
      </c>
      <c r="AR18" s="93"/>
      <c r="AS18" s="94" t="str">
        <f t="shared" si="8"/>
        <v/>
      </c>
      <c r="AT18" s="95"/>
      <c r="AU18" s="96"/>
      <c r="AV18" s="96"/>
      <c r="AW18" s="96"/>
      <c r="AX18" s="96"/>
      <c r="AY18" s="97"/>
      <c r="AZ18" s="95"/>
      <c r="BA18" s="95"/>
      <c r="BB18" s="95"/>
      <c r="BC18" s="98"/>
      <c r="BD18" s="375" t="str">
        <f t="shared" si="1"/>
        <v/>
      </c>
      <c r="BE18" s="99" t="str">
        <f t="shared" si="6"/>
        <v/>
      </c>
      <c r="BF18" s="84"/>
      <c r="BG18" s="85"/>
      <c r="BH18" s="1"/>
    </row>
    <row r="19" spans="1:60" ht="17.100000000000001" customHeight="1">
      <c r="A19" s="1"/>
      <c r="B19" s="790" t="s">
        <v>77</v>
      </c>
      <c r="C19" s="791"/>
      <c r="D19" s="796" t="s">
        <v>213</v>
      </c>
      <c r="E19" s="797"/>
      <c r="F19" s="499"/>
      <c r="G19" s="500" t="s">
        <v>147</v>
      </c>
      <c r="H19" s="100">
        <f t="shared" si="2"/>
        <v>2</v>
      </c>
      <c r="I19" s="802">
        <v>2</v>
      </c>
      <c r="J19" s="803"/>
      <c r="K19" s="802"/>
      <c r="L19" s="803"/>
      <c r="M19" s="459">
        <f t="shared" si="7"/>
        <v>60</v>
      </c>
      <c r="N19" s="211">
        <f t="shared" si="3"/>
        <v>45</v>
      </c>
      <c r="O19" s="219" t="s">
        <v>5</v>
      </c>
      <c r="P19" s="101" t="s">
        <v>122</v>
      </c>
      <c r="Q19" s="102" t="s">
        <v>122</v>
      </c>
      <c r="R19" s="103"/>
      <c r="S19" s="30" t="s">
        <v>122</v>
      </c>
      <c r="T19" s="104"/>
      <c r="U19" s="105" t="str">
        <f>IF($W19="○",$N19,"")</f>
        <v/>
      </c>
      <c r="V19" s="106"/>
      <c r="W19" s="107" t="str">
        <f t="shared" si="5"/>
        <v/>
      </c>
      <c r="X19" s="10"/>
      <c r="Y19" s="108"/>
      <c r="Z19" s="109"/>
      <c r="AA19" s="739" t="s">
        <v>193</v>
      </c>
      <c r="AB19" s="110"/>
      <c r="AC19" s="110"/>
      <c r="AD19" s="109"/>
      <c r="AE19" s="739"/>
      <c r="AF19" s="110"/>
      <c r="AG19" s="110"/>
      <c r="AH19" s="110"/>
      <c r="AI19" s="109"/>
      <c r="AJ19" s="739"/>
      <c r="AK19" s="110"/>
      <c r="AL19" s="111"/>
      <c r="AM19" s="10"/>
      <c r="AN19" s="112" t="s">
        <v>122</v>
      </c>
      <c r="AO19" s="230"/>
      <c r="AP19" s="390">
        <f t="shared" si="0"/>
        <v>60</v>
      </c>
      <c r="AR19" s="39" t="str">
        <f>IF(ISNUMBER($AO19),IF(AND($AO19&gt;=60,$AO19&lt;=100),"●",""),"")</f>
        <v/>
      </c>
      <c r="AS19" s="40"/>
      <c r="AT19" s="41"/>
      <c r="AU19" s="113"/>
      <c r="AV19" s="113"/>
      <c r="AW19" s="113"/>
      <c r="AX19" s="113"/>
      <c r="AY19" s="104"/>
      <c r="AZ19" s="114"/>
      <c r="BA19" s="114"/>
      <c r="BB19" s="114"/>
      <c r="BC19" s="106"/>
      <c r="BD19" s="139" t="str">
        <f t="shared" si="1"/>
        <v/>
      </c>
      <c r="BE19" s="115"/>
      <c r="BF19" s="105" t="str">
        <f>IF(ISNUMBER($AO19),IF(AND($AO19&gt;=60,$AO19&lt;=100),$AP19*45/60,""),"")</f>
        <v/>
      </c>
      <c r="BG19" s="106"/>
      <c r="BH19" s="1"/>
    </row>
    <row r="20" spans="1:60" ht="17.100000000000001" customHeight="1">
      <c r="A20" s="1"/>
      <c r="B20" s="792"/>
      <c r="C20" s="793"/>
      <c r="D20" s="798"/>
      <c r="E20" s="799"/>
      <c r="F20" s="501"/>
      <c r="G20" s="502" t="s">
        <v>119</v>
      </c>
      <c r="H20" s="116">
        <f t="shared" si="2"/>
        <v>2</v>
      </c>
      <c r="I20" s="783">
        <v>2</v>
      </c>
      <c r="J20" s="787"/>
      <c r="K20" s="783"/>
      <c r="L20" s="787"/>
      <c r="M20" s="46">
        <f t="shared" si="7"/>
        <v>60</v>
      </c>
      <c r="N20" s="212">
        <f t="shared" si="3"/>
        <v>45</v>
      </c>
      <c r="O20" s="220" t="s">
        <v>5</v>
      </c>
      <c r="P20" s="47" t="s">
        <v>122</v>
      </c>
      <c r="Q20" s="117" t="s">
        <v>122</v>
      </c>
      <c r="R20" s="118"/>
      <c r="S20" s="71" t="s">
        <v>122</v>
      </c>
      <c r="T20" s="119"/>
      <c r="U20" s="120" t="str">
        <f>IF($W20="○",$N20,"")</f>
        <v/>
      </c>
      <c r="V20" s="121"/>
      <c r="W20" s="122" t="str">
        <f t="shared" si="5"/>
        <v/>
      </c>
      <c r="X20" s="10"/>
      <c r="Y20" s="55"/>
      <c r="Z20" s="56"/>
      <c r="AA20" s="57" t="s">
        <v>193</v>
      </c>
      <c r="AB20" s="58"/>
      <c r="AC20" s="58"/>
      <c r="AD20" s="56"/>
      <c r="AE20" s="57"/>
      <c r="AF20" s="58"/>
      <c r="AG20" s="58"/>
      <c r="AH20" s="58"/>
      <c r="AI20" s="56"/>
      <c r="AJ20" s="57"/>
      <c r="AK20" s="58"/>
      <c r="AL20" s="59"/>
      <c r="AM20" s="10"/>
      <c r="AN20" s="123" t="s">
        <v>122</v>
      </c>
      <c r="AO20" s="232"/>
      <c r="AP20" s="391">
        <f t="shared" si="0"/>
        <v>60</v>
      </c>
      <c r="AR20" s="61" t="str">
        <f>IF(ISNUMBER($AO20),IF(AND($AO20&gt;=60,$AO20&lt;=100),"●",""),"")</f>
        <v/>
      </c>
      <c r="AS20" s="62"/>
      <c r="AT20" s="74"/>
      <c r="AU20" s="124"/>
      <c r="AV20" s="124"/>
      <c r="AW20" s="124"/>
      <c r="AX20" s="124"/>
      <c r="AY20" s="119"/>
      <c r="AZ20" s="125"/>
      <c r="BA20" s="125"/>
      <c r="BB20" s="125"/>
      <c r="BC20" s="121"/>
      <c r="BD20" s="146" t="str">
        <f t="shared" si="1"/>
        <v/>
      </c>
      <c r="BE20" s="126"/>
      <c r="BF20" s="120" t="str">
        <f>IF(ISNUMBER($AO20),IF(AND($AO20&gt;=60,$AO20&lt;=100),$AP20*45/60,""),"")</f>
        <v/>
      </c>
      <c r="BG20" s="121"/>
      <c r="BH20" s="1"/>
    </row>
    <row r="21" spans="1:60" ht="17.100000000000001" customHeight="1">
      <c r="A21" s="1"/>
      <c r="B21" s="792"/>
      <c r="C21" s="793"/>
      <c r="D21" s="798"/>
      <c r="E21" s="799"/>
      <c r="F21" s="501"/>
      <c r="G21" s="503" t="s">
        <v>30</v>
      </c>
      <c r="H21" s="127">
        <f t="shared" si="2"/>
        <v>2</v>
      </c>
      <c r="I21" s="804">
        <v>2</v>
      </c>
      <c r="J21" s="805"/>
      <c r="K21" s="804"/>
      <c r="L21" s="805"/>
      <c r="M21" s="460">
        <f t="shared" si="7"/>
        <v>60</v>
      </c>
      <c r="N21" s="213">
        <f t="shared" si="3"/>
        <v>45</v>
      </c>
      <c r="O21" s="221" t="s">
        <v>5</v>
      </c>
      <c r="P21" s="79" t="s">
        <v>122</v>
      </c>
      <c r="Q21" s="128" t="s">
        <v>122</v>
      </c>
      <c r="R21" s="129"/>
      <c r="S21" s="82" t="s">
        <v>122</v>
      </c>
      <c r="T21" s="130"/>
      <c r="U21" s="131" t="str">
        <f>IF($W21="○",$N21,"")</f>
        <v/>
      </c>
      <c r="V21" s="132"/>
      <c r="W21" s="133" t="str">
        <f t="shared" si="5"/>
        <v/>
      </c>
      <c r="X21" s="10"/>
      <c r="Y21" s="87"/>
      <c r="Z21" s="88"/>
      <c r="AA21" s="89" t="s">
        <v>193</v>
      </c>
      <c r="AB21" s="90"/>
      <c r="AC21" s="90"/>
      <c r="AD21" s="88"/>
      <c r="AE21" s="89"/>
      <c r="AF21" s="90"/>
      <c r="AG21" s="90"/>
      <c r="AH21" s="90"/>
      <c r="AI21" s="88"/>
      <c r="AJ21" s="89"/>
      <c r="AK21" s="90"/>
      <c r="AL21" s="91"/>
      <c r="AM21" s="10"/>
      <c r="AN21" s="134" t="s">
        <v>122</v>
      </c>
      <c r="AO21" s="234"/>
      <c r="AP21" s="392">
        <f t="shared" si="0"/>
        <v>60</v>
      </c>
      <c r="AR21" s="135" t="str">
        <f>IF(ISNUMBER($AO21),IF(AND($AO21&gt;=60,$AO21&lt;=100),"●",""),"")</f>
        <v/>
      </c>
      <c r="AS21" s="97"/>
      <c r="AT21" s="95"/>
      <c r="AU21" s="136"/>
      <c r="AV21" s="136"/>
      <c r="AW21" s="136"/>
      <c r="AX21" s="136"/>
      <c r="AY21" s="130"/>
      <c r="AZ21" s="137"/>
      <c r="BA21" s="137"/>
      <c r="BB21" s="137"/>
      <c r="BC21" s="132"/>
      <c r="BD21" s="375" t="str">
        <f t="shared" si="1"/>
        <v/>
      </c>
      <c r="BE21" s="138"/>
      <c r="BF21" s="131" t="str">
        <f>IF(ISNUMBER($AO21),IF(AND($AO21&gt;=60,$AO21&lt;=100),$AP21*45/60,""),"")</f>
        <v/>
      </c>
      <c r="BG21" s="132"/>
      <c r="BH21" s="1"/>
    </row>
    <row r="22" spans="1:60" ht="17.100000000000001" customHeight="1">
      <c r="A22" s="1"/>
      <c r="B22" s="792"/>
      <c r="C22" s="793"/>
      <c r="D22" s="798"/>
      <c r="E22" s="799"/>
      <c r="F22" s="501"/>
      <c r="G22" s="500" t="s">
        <v>136</v>
      </c>
      <c r="H22" s="732">
        <f t="shared" si="2"/>
        <v>2</v>
      </c>
      <c r="I22" s="802">
        <v>2</v>
      </c>
      <c r="J22" s="806"/>
      <c r="K22" s="785"/>
      <c r="L22" s="786"/>
      <c r="M22" s="459">
        <f t="shared" si="7"/>
        <v>60</v>
      </c>
      <c r="N22" s="211">
        <f t="shared" si="3"/>
        <v>45</v>
      </c>
      <c r="O22" s="219" t="s">
        <v>5</v>
      </c>
      <c r="P22" s="140" t="s">
        <v>153</v>
      </c>
      <c r="Q22" s="102" t="s">
        <v>10</v>
      </c>
      <c r="R22" s="103"/>
      <c r="S22" s="30" t="s">
        <v>211</v>
      </c>
      <c r="T22" s="40"/>
      <c r="U22" s="41"/>
      <c r="V22" s="141" t="str">
        <f t="shared" ref="V22:V46" si="9">IF($W22="○",$N22,"")</f>
        <v/>
      </c>
      <c r="W22" s="107" t="str">
        <f t="shared" si="5"/>
        <v/>
      </c>
      <c r="X22" s="10"/>
      <c r="Y22" s="108"/>
      <c r="Z22" s="109"/>
      <c r="AA22" s="142"/>
      <c r="AB22" s="110" t="s">
        <v>122</v>
      </c>
      <c r="AC22" s="110"/>
      <c r="AD22" s="109"/>
      <c r="AE22" s="739"/>
      <c r="AF22" s="110"/>
      <c r="AG22" s="110"/>
      <c r="AH22" s="110"/>
      <c r="AI22" s="109"/>
      <c r="AJ22" s="739"/>
      <c r="AK22" s="110"/>
      <c r="AL22" s="111"/>
      <c r="AM22" s="10"/>
      <c r="AN22" s="112" t="s">
        <v>211</v>
      </c>
      <c r="AO22" s="230"/>
      <c r="AP22" s="390">
        <f t="shared" si="0"/>
        <v>60</v>
      </c>
      <c r="AR22" s="143"/>
      <c r="AS22" s="40"/>
      <c r="AT22" s="41"/>
      <c r="AU22" s="42"/>
      <c r="AV22" s="103" t="str">
        <f>IF(ISNUMBER($AO22),IF(AND($AO22&gt;=60,$AO22&lt;=100),"●",""),"")</f>
        <v/>
      </c>
      <c r="AW22" s="42"/>
      <c r="AX22" s="42"/>
      <c r="AY22" s="144" t="str">
        <f>IF(ISNUMBER($AO22),IF(AND($AO22&gt;=60,$AO22&lt;=100),"●",""),"")</f>
        <v/>
      </c>
      <c r="AZ22" s="41"/>
      <c r="BA22" s="41"/>
      <c r="BB22" s="41"/>
      <c r="BC22" s="43"/>
      <c r="BD22" s="376" t="str">
        <f t="shared" si="1"/>
        <v/>
      </c>
      <c r="BE22" s="145"/>
      <c r="BF22" s="41"/>
      <c r="BG22" s="141" t="str">
        <f t="shared" ref="BG22:BG43" si="10">IF(ISNUMBER($AO22),IF(AND($AO22&gt;=60,$AO22&lt;=100),$AP22*45/60,""),"")</f>
        <v/>
      </c>
      <c r="BH22" s="1"/>
    </row>
    <row r="23" spans="1:60" ht="17.100000000000001" customHeight="1">
      <c r="A23" s="1"/>
      <c r="B23" s="792"/>
      <c r="C23" s="793"/>
      <c r="D23" s="798"/>
      <c r="E23" s="799"/>
      <c r="F23" s="501"/>
      <c r="G23" s="502" t="s">
        <v>16</v>
      </c>
      <c r="H23" s="116">
        <f t="shared" si="2"/>
        <v>6</v>
      </c>
      <c r="I23" s="774">
        <v>6</v>
      </c>
      <c r="J23" s="787"/>
      <c r="K23" s="774"/>
      <c r="L23" s="787"/>
      <c r="M23" s="46">
        <f t="shared" si="7"/>
        <v>180</v>
      </c>
      <c r="N23" s="212">
        <f t="shared" si="3"/>
        <v>135</v>
      </c>
      <c r="O23" s="220" t="s">
        <v>6</v>
      </c>
      <c r="P23" s="76" t="s">
        <v>122</v>
      </c>
      <c r="Q23" s="117"/>
      <c r="R23" s="118" t="s">
        <v>122</v>
      </c>
      <c r="S23" s="71" t="s">
        <v>122</v>
      </c>
      <c r="T23" s="62"/>
      <c r="U23" s="74"/>
      <c r="V23" s="147" t="str">
        <f t="shared" si="9"/>
        <v/>
      </c>
      <c r="W23" s="122" t="str">
        <f t="shared" si="5"/>
        <v/>
      </c>
      <c r="X23" s="10"/>
      <c r="Y23" s="55"/>
      <c r="Z23" s="56" t="s">
        <v>193</v>
      </c>
      <c r="AA23" s="148"/>
      <c r="AB23" s="58" t="s">
        <v>193</v>
      </c>
      <c r="AC23" s="58"/>
      <c r="AD23" s="56"/>
      <c r="AE23" s="57"/>
      <c r="AF23" s="58"/>
      <c r="AG23" s="58"/>
      <c r="AH23" s="58"/>
      <c r="AI23" s="56"/>
      <c r="AJ23" s="57"/>
      <c r="AK23" s="58"/>
      <c r="AL23" s="59"/>
      <c r="AM23" s="10"/>
      <c r="AN23" s="149" t="s">
        <v>122</v>
      </c>
      <c r="AO23" s="236"/>
      <c r="AP23" s="393">
        <f t="shared" si="0"/>
        <v>180</v>
      </c>
      <c r="AR23" s="150" t="str">
        <f t="shared" ref="AR23:AR36" si="11">IF(ISNUMBER($AO23),IF(AND($AO23&gt;=60,$AO23&lt;=100),"●",""),"")</f>
        <v/>
      </c>
      <c r="AS23" s="151"/>
      <c r="AT23" s="152"/>
      <c r="AU23" s="153"/>
      <c r="AV23" s="153"/>
      <c r="AW23" s="153"/>
      <c r="AX23" s="153"/>
      <c r="AY23" s="154"/>
      <c r="AZ23" s="152"/>
      <c r="BA23" s="152"/>
      <c r="BB23" s="152"/>
      <c r="BC23" s="155"/>
      <c r="BD23" s="376" t="str">
        <f t="shared" si="1"/>
        <v/>
      </c>
      <c r="BE23" s="156"/>
      <c r="BF23" s="74"/>
      <c r="BG23" s="147" t="str">
        <f t="shared" si="10"/>
        <v/>
      </c>
      <c r="BH23" s="1"/>
    </row>
    <row r="24" spans="1:60" ht="17.100000000000001" customHeight="1">
      <c r="A24" s="1"/>
      <c r="B24" s="792"/>
      <c r="C24" s="793"/>
      <c r="D24" s="798"/>
      <c r="E24" s="799"/>
      <c r="F24" s="501"/>
      <c r="G24" s="502" t="s">
        <v>230</v>
      </c>
      <c r="H24" s="728">
        <f t="shared" si="2"/>
        <v>1</v>
      </c>
      <c r="I24" s="544"/>
      <c r="J24" s="545">
        <v>1</v>
      </c>
      <c r="K24"/>
      <c r="L24"/>
      <c r="M24" s="46">
        <f t="shared" si="7"/>
        <v>30</v>
      </c>
      <c r="N24" s="212">
        <f t="shared" si="3"/>
        <v>22.5</v>
      </c>
      <c r="O24" s="220" t="s">
        <v>6</v>
      </c>
      <c r="P24" s="76" t="s">
        <v>153</v>
      </c>
      <c r="Q24" s="117" t="s">
        <v>10</v>
      </c>
      <c r="R24" s="118" t="s">
        <v>212</v>
      </c>
      <c r="S24" s="71" t="s">
        <v>211</v>
      </c>
      <c r="T24" s="62"/>
      <c r="U24" s="74"/>
      <c r="V24" s="147" t="str">
        <f t="shared" si="9"/>
        <v/>
      </c>
      <c r="W24" s="122" t="str">
        <f t="shared" si="5"/>
        <v/>
      </c>
      <c r="X24" s="10"/>
      <c r="Y24" s="55"/>
      <c r="Z24" s="56"/>
      <c r="AA24" s="148"/>
      <c r="AB24" s="58" t="s">
        <v>122</v>
      </c>
      <c r="AC24" s="58"/>
      <c r="AD24" s="56"/>
      <c r="AE24" s="57"/>
      <c r="AF24" s="58"/>
      <c r="AG24" s="58"/>
      <c r="AH24" s="58"/>
      <c r="AI24" s="56"/>
      <c r="AJ24" s="57"/>
      <c r="AK24" s="58"/>
      <c r="AL24" s="59"/>
      <c r="AM24" s="10"/>
      <c r="AN24" s="123" t="s">
        <v>211</v>
      </c>
      <c r="AO24" s="237"/>
      <c r="AP24" s="391">
        <f t="shared" si="0"/>
        <v>30</v>
      </c>
      <c r="AR24" s="157"/>
      <c r="AS24" s="158"/>
      <c r="AT24" s="74"/>
      <c r="AU24" s="64"/>
      <c r="AV24" s="118" t="str">
        <f>IF(ISNUMBER($AO24),IF(AND($AO24&gt;=60,$AO24&lt;=100),"●",""),"")</f>
        <v/>
      </c>
      <c r="AW24" s="64"/>
      <c r="AX24" s="64"/>
      <c r="AY24" s="77" t="str">
        <f>IF(ISNUMBER($AO24),IF(AND($AO24&gt;=60,$AO24&lt;=100),"●",""),"")</f>
        <v/>
      </c>
      <c r="AZ24" s="74"/>
      <c r="BA24" s="74"/>
      <c r="BB24" s="74"/>
      <c r="BC24" s="75"/>
      <c r="BD24" s="146" t="str">
        <f t="shared" si="1"/>
        <v/>
      </c>
      <c r="BE24" s="156"/>
      <c r="BF24" s="74"/>
      <c r="BG24" s="147" t="str">
        <f t="shared" si="10"/>
        <v/>
      </c>
      <c r="BH24" s="1"/>
    </row>
    <row r="25" spans="1:60" ht="17.100000000000001" customHeight="1">
      <c r="A25" s="1"/>
      <c r="B25" s="792"/>
      <c r="C25" s="793"/>
      <c r="D25" s="798"/>
      <c r="E25" s="799"/>
      <c r="F25" s="501"/>
      <c r="G25" s="502" t="s">
        <v>231</v>
      </c>
      <c r="H25" s="728">
        <f t="shared" si="2"/>
        <v>1</v>
      </c>
      <c r="I25" s="783"/>
      <c r="J25" s="787"/>
      <c r="K25" s="159">
        <v>1</v>
      </c>
      <c r="L25" s="727"/>
      <c r="M25" s="46">
        <f t="shared" si="7"/>
        <v>30</v>
      </c>
      <c r="N25" s="212">
        <f t="shared" si="3"/>
        <v>22.5</v>
      </c>
      <c r="O25" s="220" t="s">
        <v>6</v>
      </c>
      <c r="P25" s="76" t="s">
        <v>153</v>
      </c>
      <c r="Q25" s="117" t="s">
        <v>10</v>
      </c>
      <c r="R25" s="118" t="s">
        <v>212</v>
      </c>
      <c r="S25" s="71" t="s">
        <v>211</v>
      </c>
      <c r="T25" s="62"/>
      <c r="U25" s="74"/>
      <c r="V25" s="147" t="str">
        <f t="shared" si="9"/>
        <v/>
      </c>
      <c r="W25" s="122" t="str">
        <f t="shared" si="5"/>
        <v/>
      </c>
      <c r="X25" s="10"/>
      <c r="Y25" s="55"/>
      <c r="Z25" s="56"/>
      <c r="AA25" s="148"/>
      <c r="AB25" s="58" t="s">
        <v>122</v>
      </c>
      <c r="AC25" s="58"/>
      <c r="AD25" s="56"/>
      <c r="AE25" s="57"/>
      <c r="AF25" s="58"/>
      <c r="AG25" s="58"/>
      <c r="AH25" s="58"/>
      <c r="AI25" s="56"/>
      <c r="AJ25" s="57"/>
      <c r="AK25" s="58"/>
      <c r="AL25" s="59"/>
      <c r="AM25" s="10"/>
      <c r="AN25" s="123" t="s">
        <v>211</v>
      </c>
      <c r="AO25" s="237"/>
      <c r="AP25" s="391">
        <f t="shared" si="0"/>
        <v>30</v>
      </c>
      <c r="AR25" s="157"/>
      <c r="AS25" s="158"/>
      <c r="AT25" s="74"/>
      <c r="AU25" s="64"/>
      <c r="AV25" s="118" t="str">
        <f>IF(ISNUMBER($AO25),IF(AND($AO25&gt;=60,$AO25&lt;=100),"●",""),"")</f>
        <v/>
      </c>
      <c r="AW25" s="64"/>
      <c r="AX25" s="64"/>
      <c r="AY25" s="77" t="str">
        <f>IF(ISNUMBER($AO25),IF(AND($AO25&gt;=60,$AO25&lt;=100),"●",""),"")</f>
        <v/>
      </c>
      <c r="AZ25" s="74"/>
      <c r="BA25" s="74"/>
      <c r="BB25" s="74"/>
      <c r="BC25" s="75"/>
      <c r="BD25" s="146" t="str">
        <f t="shared" si="1"/>
        <v/>
      </c>
      <c r="BE25" s="156"/>
      <c r="BF25" s="74"/>
      <c r="BG25" s="147" t="str">
        <f t="shared" si="10"/>
        <v/>
      </c>
      <c r="BH25" s="1"/>
    </row>
    <row r="26" spans="1:60" ht="17.100000000000001" customHeight="1">
      <c r="A26" s="1"/>
      <c r="B26" s="792"/>
      <c r="C26" s="793"/>
      <c r="D26" s="798"/>
      <c r="E26" s="799"/>
      <c r="F26" s="501"/>
      <c r="G26" s="502" t="s">
        <v>89</v>
      </c>
      <c r="H26" s="728">
        <f t="shared" si="2"/>
        <v>1</v>
      </c>
      <c r="I26" s="783"/>
      <c r="J26" s="787"/>
      <c r="K26" s="159">
        <v>1</v>
      </c>
      <c r="L26" s="727"/>
      <c r="M26" s="46">
        <f t="shared" si="7"/>
        <v>30</v>
      </c>
      <c r="N26" s="212">
        <f t="shared" si="3"/>
        <v>22.5</v>
      </c>
      <c r="O26" s="220" t="s">
        <v>5</v>
      </c>
      <c r="P26" s="76" t="s">
        <v>153</v>
      </c>
      <c r="Q26" s="117" t="s">
        <v>10</v>
      </c>
      <c r="R26" s="118"/>
      <c r="S26" s="71" t="s">
        <v>211</v>
      </c>
      <c r="T26" s="62"/>
      <c r="U26" s="74"/>
      <c r="V26" s="147" t="str">
        <f t="shared" si="9"/>
        <v/>
      </c>
      <c r="W26" s="122" t="str">
        <f t="shared" si="5"/>
        <v/>
      </c>
      <c r="X26" s="10"/>
      <c r="Y26" s="55"/>
      <c r="Z26" s="56"/>
      <c r="AA26" s="148"/>
      <c r="AB26" s="58" t="s">
        <v>122</v>
      </c>
      <c r="AC26" s="58"/>
      <c r="AD26" s="56"/>
      <c r="AE26" s="57"/>
      <c r="AF26" s="58"/>
      <c r="AG26" s="58"/>
      <c r="AH26" s="58"/>
      <c r="AI26" s="56"/>
      <c r="AJ26" s="57"/>
      <c r="AK26" s="58"/>
      <c r="AL26" s="59"/>
      <c r="AM26" s="10"/>
      <c r="AN26" s="123" t="s">
        <v>211</v>
      </c>
      <c r="AO26" s="232"/>
      <c r="AP26" s="391">
        <f t="shared" si="0"/>
        <v>30</v>
      </c>
      <c r="AR26" s="157"/>
      <c r="AS26" s="62"/>
      <c r="AT26" s="152"/>
      <c r="AU26" s="153"/>
      <c r="AV26" s="432" t="str">
        <f>IF(ISNUMBER($AO26),IF(AND($AO26&gt;=60,$AO26&lt;=100),"●",""),"")</f>
        <v/>
      </c>
      <c r="AW26" s="153"/>
      <c r="AX26" s="153"/>
      <c r="AY26" s="160" t="str">
        <f>IF(ISNUMBER($AO26),IF(AND($AO26&gt;=60,$AO26&lt;=100),"●",""),"")</f>
        <v/>
      </c>
      <c r="AZ26" s="152"/>
      <c r="BA26" s="152"/>
      <c r="BB26" s="152"/>
      <c r="BC26" s="155"/>
      <c r="BD26" s="376" t="str">
        <f t="shared" si="1"/>
        <v/>
      </c>
      <c r="BE26" s="156"/>
      <c r="BF26" s="74"/>
      <c r="BG26" s="147" t="str">
        <f t="shared" si="10"/>
        <v/>
      </c>
      <c r="BH26" s="1"/>
    </row>
    <row r="27" spans="1:60" ht="17.100000000000001" customHeight="1">
      <c r="A27" s="1"/>
      <c r="B27" s="792"/>
      <c r="C27" s="793"/>
      <c r="D27" s="798"/>
      <c r="E27" s="799"/>
      <c r="F27" s="501"/>
      <c r="G27" s="502" t="s">
        <v>206</v>
      </c>
      <c r="H27" s="116">
        <f t="shared" si="2"/>
        <v>1</v>
      </c>
      <c r="I27" s="470"/>
      <c r="J27" s="471"/>
      <c r="K27" s="472" t="s">
        <v>1</v>
      </c>
      <c r="L27" s="727">
        <v>1</v>
      </c>
      <c r="M27" s="46">
        <f t="shared" si="7"/>
        <v>30</v>
      </c>
      <c r="N27" s="212">
        <f t="shared" si="3"/>
        <v>22.5</v>
      </c>
      <c r="O27" s="220" t="s">
        <v>5</v>
      </c>
      <c r="P27" s="76" t="s">
        <v>153</v>
      </c>
      <c r="Q27" s="117" t="s">
        <v>10</v>
      </c>
      <c r="R27" s="118"/>
      <c r="S27" s="71" t="s">
        <v>211</v>
      </c>
      <c r="T27" s="62"/>
      <c r="U27" s="74"/>
      <c r="V27" s="147" t="str">
        <f t="shared" si="9"/>
        <v/>
      </c>
      <c r="W27" s="122" t="str">
        <f t="shared" si="5"/>
        <v/>
      </c>
      <c r="X27" s="10"/>
      <c r="Y27" s="55"/>
      <c r="Z27" s="56"/>
      <c r="AA27" s="148"/>
      <c r="AB27" s="58" t="s">
        <v>122</v>
      </c>
      <c r="AC27" s="58"/>
      <c r="AD27" s="56"/>
      <c r="AE27" s="57"/>
      <c r="AF27" s="58"/>
      <c r="AG27" s="58"/>
      <c r="AH27" s="58"/>
      <c r="AI27" s="56"/>
      <c r="AJ27" s="57"/>
      <c r="AK27" s="58"/>
      <c r="AL27" s="59"/>
      <c r="AM27" s="10"/>
      <c r="AN27" s="123" t="s">
        <v>211</v>
      </c>
      <c r="AO27" s="232"/>
      <c r="AP27" s="391">
        <f t="shared" si="0"/>
        <v>30</v>
      </c>
      <c r="AR27" s="157"/>
      <c r="AS27" s="151"/>
      <c r="AT27" s="152"/>
      <c r="AU27" s="153"/>
      <c r="AV27" s="432" t="str">
        <f>IF(ISNUMBER($AO27),IF(AND($AO27&gt;=60,$AO27&lt;=100),"●",""),"")</f>
        <v/>
      </c>
      <c r="AW27" s="153"/>
      <c r="AX27" s="153"/>
      <c r="AY27" s="160" t="str">
        <f>IF(ISNUMBER($AO27),IF(AND($AO27&gt;=60,$AO27&lt;=100),"●",""),"")</f>
        <v/>
      </c>
      <c r="AZ27" s="152"/>
      <c r="BA27" s="152"/>
      <c r="BB27" s="152"/>
      <c r="BC27" s="155"/>
      <c r="BD27" s="376" t="str">
        <f t="shared" si="1"/>
        <v/>
      </c>
      <c r="BE27" s="156"/>
      <c r="BF27" s="74"/>
      <c r="BG27" s="147" t="str">
        <f t="shared" si="10"/>
        <v/>
      </c>
      <c r="BH27" s="1"/>
    </row>
    <row r="28" spans="1:60" ht="17.100000000000001" customHeight="1">
      <c r="A28" s="1"/>
      <c r="B28" s="792"/>
      <c r="C28" s="793"/>
      <c r="D28" s="798"/>
      <c r="E28" s="799"/>
      <c r="F28" s="501"/>
      <c r="G28" s="502" t="s">
        <v>159</v>
      </c>
      <c r="H28" s="116">
        <f t="shared" si="2"/>
        <v>1</v>
      </c>
      <c r="I28" s="726"/>
      <c r="J28" s="727"/>
      <c r="K28" s="159">
        <v>1</v>
      </c>
      <c r="L28" s="727"/>
      <c r="M28" s="46">
        <f t="shared" si="7"/>
        <v>30</v>
      </c>
      <c r="N28" s="212">
        <f t="shared" si="3"/>
        <v>22.5</v>
      </c>
      <c r="O28" s="220" t="s">
        <v>5</v>
      </c>
      <c r="P28" s="76"/>
      <c r="Q28" s="117"/>
      <c r="R28" s="118"/>
      <c r="S28" s="71"/>
      <c r="T28" s="62"/>
      <c r="U28" s="74"/>
      <c r="V28" s="147" t="str">
        <f t="shared" si="9"/>
        <v/>
      </c>
      <c r="W28" s="122" t="str">
        <f t="shared" si="5"/>
        <v/>
      </c>
      <c r="X28" s="10"/>
      <c r="Y28" s="55"/>
      <c r="Z28" s="56"/>
      <c r="AA28" s="148"/>
      <c r="AB28" s="58" t="s">
        <v>122</v>
      </c>
      <c r="AC28" s="58"/>
      <c r="AD28" s="56"/>
      <c r="AE28" s="57"/>
      <c r="AF28" s="58"/>
      <c r="AG28" s="58"/>
      <c r="AH28" s="58"/>
      <c r="AI28" s="56"/>
      <c r="AJ28" s="57"/>
      <c r="AK28" s="58"/>
      <c r="AL28" s="59"/>
      <c r="AM28" s="10"/>
      <c r="AN28" s="123"/>
      <c r="AO28" s="232"/>
      <c r="AP28" s="391">
        <f t="shared" si="0"/>
        <v>30</v>
      </c>
      <c r="AR28" s="157"/>
      <c r="AS28" s="151"/>
      <c r="AT28" s="152"/>
      <c r="AU28" s="153"/>
      <c r="AV28" s="153"/>
      <c r="AW28" s="153"/>
      <c r="AX28" s="153"/>
      <c r="AY28" s="154"/>
      <c r="AZ28" s="152"/>
      <c r="BA28" s="152"/>
      <c r="BB28" s="152"/>
      <c r="BC28" s="155"/>
      <c r="BD28" s="376" t="str">
        <f t="shared" si="1"/>
        <v/>
      </c>
      <c r="BE28" s="156"/>
      <c r="BF28" s="74"/>
      <c r="BG28" s="147" t="str">
        <f t="shared" si="10"/>
        <v/>
      </c>
      <c r="BH28" s="1"/>
    </row>
    <row r="29" spans="1:60" ht="17.100000000000001" customHeight="1">
      <c r="A29" s="1"/>
      <c r="B29" s="792"/>
      <c r="C29" s="793"/>
      <c r="D29" s="798"/>
      <c r="E29" s="799"/>
      <c r="F29" s="501"/>
      <c r="G29" s="502" t="s">
        <v>180</v>
      </c>
      <c r="H29" s="116">
        <f>SUM(I29:L29)</f>
        <v>1</v>
      </c>
      <c r="I29" s="159">
        <v>1</v>
      </c>
      <c r="J29" s="404"/>
      <c r="K29" s="733" t="s">
        <v>124</v>
      </c>
      <c r="L29" s="734"/>
      <c r="M29" s="46">
        <f t="shared" si="7"/>
        <v>30</v>
      </c>
      <c r="N29" s="212">
        <f t="shared" si="3"/>
        <v>22.5</v>
      </c>
      <c r="O29" s="220" t="s">
        <v>5</v>
      </c>
      <c r="P29" s="76"/>
      <c r="Q29" s="117"/>
      <c r="R29" s="118"/>
      <c r="S29" s="71"/>
      <c r="T29" s="62"/>
      <c r="U29" s="74"/>
      <c r="V29" s="147" t="str">
        <f t="shared" si="9"/>
        <v/>
      </c>
      <c r="W29" s="122" t="str">
        <f t="shared" si="5"/>
        <v/>
      </c>
      <c r="X29" s="10"/>
      <c r="Y29" s="55"/>
      <c r="Z29" s="56"/>
      <c r="AA29" s="148"/>
      <c r="AB29" s="58" t="s">
        <v>122</v>
      </c>
      <c r="AC29" s="58"/>
      <c r="AD29" s="56"/>
      <c r="AE29" s="57"/>
      <c r="AF29" s="58"/>
      <c r="AG29" s="58"/>
      <c r="AH29" s="58"/>
      <c r="AI29" s="56"/>
      <c r="AJ29" s="57"/>
      <c r="AK29" s="58"/>
      <c r="AL29" s="59"/>
      <c r="AM29" s="10"/>
      <c r="AN29" s="123"/>
      <c r="AO29" s="232"/>
      <c r="AP29" s="391">
        <f t="shared" si="0"/>
        <v>30</v>
      </c>
      <c r="AR29" s="157"/>
      <c r="AS29" s="162"/>
      <c r="AT29" s="74"/>
      <c r="AU29" s="64"/>
      <c r="AV29" s="64"/>
      <c r="AW29" s="64"/>
      <c r="AX29" s="64"/>
      <c r="AY29" s="62"/>
      <c r="AZ29" s="74"/>
      <c r="BA29" s="74"/>
      <c r="BB29" s="74"/>
      <c r="BC29" s="75"/>
      <c r="BD29" s="376" t="str">
        <f t="shared" si="1"/>
        <v/>
      </c>
      <c r="BE29" s="156"/>
      <c r="BF29" s="74"/>
      <c r="BG29" s="147" t="str">
        <f>IF(ISNUMBER($AO29),IF(AND($AO29&gt;=60,$AO29&lt;=100),$AP29*45/60,""),"")</f>
        <v/>
      </c>
      <c r="BH29" s="1"/>
    </row>
    <row r="30" spans="1:60" ht="17.100000000000001" customHeight="1">
      <c r="A30" s="546" t="s">
        <v>233</v>
      </c>
      <c r="B30" s="792"/>
      <c r="C30" s="793"/>
      <c r="D30" s="798"/>
      <c r="E30" s="799"/>
      <c r="F30" s="501"/>
      <c r="G30" s="502" t="s">
        <v>18</v>
      </c>
      <c r="H30" s="116">
        <f t="shared" si="2"/>
        <v>2</v>
      </c>
      <c r="I30" s="783">
        <v>2</v>
      </c>
      <c r="J30" s="784"/>
      <c r="K30" s="733"/>
      <c r="L30" s="727"/>
      <c r="M30" s="46">
        <f t="shared" si="7"/>
        <v>60</v>
      </c>
      <c r="N30" s="212">
        <f t="shared" si="3"/>
        <v>45</v>
      </c>
      <c r="O30" s="220" t="s">
        <v>5</v>
      </c>
      <c r="P30" s="76" t="s">
        <v>8</v>
      </c>
      <c r="Q30" s="117" t="s">
        <v>9</v>
      </c>
      <c r="R30" s="118"/>
      <c r="S30" s="71" t="s">
        <v>7</v>
      </c>
      <c r="T30" s="62"/>
      <c r="U30" s="74"/>
      <c r="V30" s="147" t="str">
        <f t="shared" si="9"/>
        <v/>
      </c>
      <c r="W30" s="122" t="str">
        <f t="shared" si="5"/>
        <v/>
      </c>
      <c r="X30" s="10"/>
      <c r="Y30" s="55"/>
      <c r="Z30" s="56"/>
      <c r="AA30" s="148"/>
      <c r="AB30" s="58" t="s">
        <v>122</v>
      </c>
      <c r="AC30" s="58"/>
      <c r="AD30" s="56"/>
      <c r="AE30" s="57"/>
      <c r="AF30" s="58"/>
      <c r="AG30" s="58"/>
      <c r="AH30" s="58"/>
      <c r="AI30" s="56"/>
      <c r="AJ30" s="57"/>
      <c r="AK30" s="58"/>
      <c r="AL30" s="59"/>
      <c r="AM30" s="10"/>
      <c r="AN30" s="123" t="s">
        <v>7</v>
      </c>
      <c r="AO30" s="232"/>
      <c r="AP30" s="391">
        <f t="shared" si="0"/>
        <v>60</v>
      </c>
      <c r="AR30" s="157"/>
      <c r="AS30" s="163"/>
      <c r="AT30" s="66"/>
      <c r="AU30" s="164"/>
      <c r="AV30" s="164"/>
      <c r="AW30" s="440" t="str">
        <f>IF(ISNUMBER($AO30),IF(AND($AO30&gt;=60,$AO30&lt;=100),"●",""),"")</f>
        <v/>
      </c>
      <c r="AX30" s="164"/>
      <c r="AY30" s="65"/>
      <c r="AZ30" s="66"/>
      <c r="BA30" s="66"/>
      <c r="BB30" s="439" t="str">
        <f>IF(ISNUMBER($AO30),IF(AND($AO30&gt;=60,$AO30&lt;=100),"●",""),"")</f>
        <v/>
      </c>
      <c r="BC30" s="67"/>
      <c r="BD30" s="376" t="str">
        <f t="shared" si="1"/>
        <v/>
      </c>
      <c r="BE30" s="156"/>
      <c r="BF30" s="74"/>
      <c r="BG30" s="147" t="str">
        <f t="shared" si="10"/>
        <v/>
      </c>
      <c r="BH30" s="1"/>
    </row>
    <row r="31" spans="1:60" ht="17.100000000000001" customHeight="1">
      <c r="A31" s="1"/>
      <c r="B31" s="792"/>
      <c r="C31" s="793"/>
      <c r="D31" s="798"/>
      <c r="E31" s="799"/>
      <c r="F31" s="501"/>
      <c r="G31" s="502" t="s">
        <v>143</v>
      </c>
      <c r="H31" s="728">
        <f t="shared" si="2"/>
        <v>2</v>
      </c>
      <c r="I31" s="783">
        <v>2</v>
      </c>
      <c r="J31" s="784"/>
      <c r="K31" s="733"/>
      <c r="L31" s="727"/>
      <c r="M31" s="46">
        <f t="shared" si="7"/>
        <v>60</v>
      </c>
      <c r="N31" s="212">
        <f t="shared" si="3"/>
        <v>45</v>
      </c>
      <c r="O31" s="220" t="s">
        <v>5</v>
      </c>
      <c r="P31" s="76" t="s">
        <v>8</v>
      </c>
      <c r="Q31" s="117" t="s">
        <v>9</v>
      </c>
      <c r="R31" s="118"/>
      <c r="S31" s="71" t="s">
        <v>7</v>
      </c>
      <c r="T31" s="62"/>
      <c r="U31" s="74"/>
      <c r="V31" s="147" t="str">
        <f t="shared" si="9"/>
        <v/>
      </c>
      <c r="W31" s="122" t="str">
        <f t="shared" si="5"/>
        <v/>
      </c>
      <c r="X31" s="10"/>
      <c r="Y31" s="55"/>
      <c r="Z31" s="56"/>
      <c r="AA31" s="148"/>
      <c r="AB31" s="58" t="s">
        <v>122</v>
      </c>
      <c r="AC31" s="58"/>
      <c r="AD31" s="56"/>
      <c r="AE31" s="57"/>
      <c r="AF31" s="58"/>
      <c r="AG31" s="58"/>
      <c r="AH31" s="58"/>
      <c r="AI31" s="56"/>
      <c r="AJ31" s="57"/>
      <c r="AK31" s="58"/>
      <c r="AL31" s="59"/>
      <c r="AM31" s="10"/>
      <c r="AN31" s="123" t="s">
        <v>7</v>
      </c>
      <c r="AO31" s="232"/>
      <c r="AP31" s="391">
        <f t="shared" si="0"/>
        <v>60</v>
      </c>
      <c r="AR31" s="157"/>
      <c r="AS31" s="158"/>
      <c r="AT31" s="74"/>
      <c r="AU31" s="64"/>
      <c r="AV31" s="64"/>
      <c r="AW31" s="118" t="str">
        <f t="shared" ref="AW31:AW33" si="12">IF(ISNUMBER($AO31),IF(AND($AO31&gt;=60,$AO31&lt;=100),"●",""),"")</f>
        <v/>
      </c>
      <c r="AX31" s="64"/>
      <c r="AY31" s="62"/>
      <c r="AZ31" s="74"/>
      <c r="BA31" s="74"/>
      <c r="BB31" s="117" t="str">
        <f t="shared" ref="BB31:BB33" si="13">IF(ISNUMBER($AO31),IF(AND($AO31&gt;=60,$AO31&lt;=100),"●",""),"")</f>
        <v/>
      </c>
      <c r="BC31" s="75"/>
      <c r="BD31" s="146" t="str">
        <f t="shared" si="1"/>
        <v/>
      </c>
      <c r="BE31" s="156"/>
      <c r="BF31" s="74"/>
      <c r="BG31" s="147" t="str">
        <f t="shared" si="10"/>
        <v/>
      </c>
      <c r="BH31" s="1"/>
    </row>
    <row r="32" spans="1:60" ht="17.100000000000001" customHeight="1">
      <c r="A32" s="1"/>
      <c r="B32" s="792"/>
      <c r="C32" s="793"/>
      <c r="D32" s="798"/>
      <c r="E32" s="799"/>
      <c r="F32" s="501"/>
      <c r="G32" s="502" t="s">
        <v>26</v>
      </c>
      <c r="H32" s="116">
        <f t="shared" si="2"/>
        <v>2</v>
      </c>
      <c r="I32" s="783">
        <v>2</v>
      </c>
      <c r="J32" s="784"/>
      <c r="K32" s="733"/>
      <c r="L32" s="727"/>
      <c r="M32" s="46">
        <f t="shared" si="7"/>
        <v>60</v>
      </c>
      <c r="N32" s="212">
        <f t="shared" si="3"/>
        <v>45</v>
      </c>
      <c r="O32" s="220" t="s">
        <v>5</v>
      </c>
      <c r="P32" s="76" t="s">
        <v>8</v>
      </c>
      <c r="Q32" s="117" t="s">
        <v>9</v>
      </c>
      <c r="R32" s="118"/>
      <c r="S32" s="71" t="s">
        <v>7</v>
      </c>
      <c r="T32" s="62"/>
      <c r="U32" s="74"/>
      <c r="V32" s="147" t="str">
        <f t="shared" si="9"/>
        <v/>
      </c>
      <c r="W32" s="122" t="str">
        <f t="shared" si="5"/>
        <v/>
      </c>
      <c r="X32" s="10"/>
      <c r="Y32" s="55"/>
      <c r="Z32" s="56"/>
      <c r="AA32" s="148"/>
      <c r="AB32" s="58" t="s">
        <v>122</v>
      </c>
      <c r="AC32" s="58"/>
      <c r="AD32" s="56"/>
      <c r="AE32" s="57"/>
      <c r="AF32" s="58"/>
      <c r="AG32" s="58"/>
      <c r="AH32" s="58"/>
      <c r="AI32" s="56"/>
      <c r="AJ32" s="57"/>
      <c r="AK32" s="58"/>
      <c r="AL32" s="59"/>
      <c r="AM32" s="10"/>
      <c r="AN32" s="123" t="s">
        <v>7</v>
      </c>
      <c r="AO32" s="232"/>
      <c r="AP32" s="391">
        <f t="shared" si="0"/>
        <v>60</v>
      </c>
      <c r="AR32" s="157"/>
      <c r="AS32" s="151"/>
      <c r="AT32" s="165"/>
      <c r="AU32" s="153"/>
      <c r="AV32" s="153"/>
      <c r="AW32" s="432" t="str">
        <f t="shared" si="12"/>
        <v/>
      </c>
      <c r="AX32" s="153"/>
      <c r="AY32" s="166"/>
      <c r="AZ32" s="165"/>
      <c r="BA32" s="165"/>
      <c r="BB32" s="167" t="str">
        <f t="shared" si="13"/>
        <v/>
      </c>
      <c r="BC32" s="168"/>
      <c r="BD32" s="376" t="str">
        <f t="shared" si="1"/>
        <v/>
      </c>
      <c r="BE32" s="156"/>
      <c r="BF32" s="74"/>
      <c r="BG32" s="147" t="str">
        <f t="shared" si="10"/>
        <v/>
      </c>
      <c r="BH32" s="1"/>
    </row>
    <row r="33" spans="1:62" ht="17.100000000000001" customHeight="1">
      <c r="A33" s="1"/>
      <c r="B33" s="792"/>
      <c r="C33" s="793"/>
      <c r="D33" s="798"/>
      <c r="E33" s="799"/>
      <c r="F33" s="501"/>
      <c r="G33" s="502" t="s">
        <v>207</v>
      </c>
      <c r="H33" s="116">
        <f t="shared" si="2"/>
        <v>2</v>
      </c>
      <c r="I33" s="726"/>
      <c r="J33" s="727"/>
      <c r="K33" s="774">
        <v>2</v>
      </c>
      <c r="L33" s="775"/>
      <c r="M33" s="46">
        <f t="shared" si="7"/>
        <v>60</v>
      </c>
      <c r="N33" s="212">
        <f t="shared" si="3"/>
        <v>45</v>
      </c>
      <c r="O33" s="220" t="s">
        <v>5</v>
      </c>
      <c r="P33" s="76" t="s">
        <v>8</v>
      </c>
      <c r="Q33" s="117" t="s">
        <v>9</v>
      </c>
      <c r="R33" s="118"/>
      <c r="S33" s="71" t="s">
        <v>7</v>
      </c>
      <c r="T33" s="62"/>
      <c r="U33" s="74"/>
      <c r="V33" s="147" t="str">
        <f t="shared" si="9"/>
        <v/>
      </c>
      <c r="W33" s="122" t="str">
        <f t="shared" si="5"/>
        <v/>
      </c>
      <c r="X33" s="10"/>
      <c r="Y33" s="55"/>
      <c r="Z33" s="56"/>
      <c r="AA33" s="148"/>
      <c r="AB33" s="58" t="s">
        <v>122</v>
      </c>
      <c r="AC33" s="58"/>
      <c r="AD33" s="56"/>
      <c r="AE33" s="57"/>
      <c r="AF33" s="58"/>
      <c r="AG33" s="58"/>
      <c r="AH33" s="58"/>
      <c r="AI33" s="56"/>
      <c r="AJ33" s="57"/>
      <c r="AK33" s="58"/>
      <c r="AL33" s="59"/>
      <c r="AM33" s="10"/>
      <c r="AN33" s="123" t="s">
        <v>7</v>
      </c>
      <c r="AO33" s="232"/>
      <c r="AP33" s="391">
        <f t="shared" si="0"/>
        <v>60</v>
      </c>
      <c r="AR33" s="157"/>
      <c r="AS33" s="162"/>
      <c r="AT33" s="74"/>
      <c r="AU33" s="64"/>
      <c r="AV33" s="64"/>
      <c r="AW33" s="118" t="str">
        <f t="shared" si="12"/>
        <v/>
      </c>
      <c r="AX33" s="64"/>
      <c r="AY33" s="62"/>
      <c r="AZ33" s="74"/>
      <c r="BA33" s="74"/>
      <c r="BB33" s="117" t="str">
        <f t="shared" si="13"/>
        <v/>
      </c>
      <c r="BC33" s="75"/>
      <c r="BD33" s="146" t="str">
        <f t="shared" si="1"/>
        <v/>
      </c>
      <c r="BE33" s="156"/>
      <c r="BF33" s="74"/>
      <c r="BG33" s="147" t="str">
        <f t="shared" si="10"/>
        <v/>
      </c>
      <c r="BH33" s="1"/>
    </row>
    <row r="34" spans="1:62" ht="17.100000000000001" customHeight="1">
      <c r="A34" s="1"/>
      <c r="B34" s="792"/>
      <c r="C34" s="793"/>
      <c r="D34" s="798"/>
      <c r="E34" s="799"/>
      <c r="F34" s="533"/>
      <c r="G34" s="547" t="s">
        <v>208</v>
      </c>
      <c r="H34" s="116">
        <f>SUM(I34:L34)</f>
        <v>2</v>
      </c>
      <c r="I34" s="726"/>
      <c r="J34" s="433"/>
      <c r="K34" s="774">
        <v>2</v>
      </c>
      <c r="L34" s="775"/>
      <c r="M34" s="46">
        <f>H34*30</f>
        <v>60</v>
      </c>
      <c r="N34" s="212">
        <f>M34*45/60</f>
        <v>45</v>
      </c>
      <c r="O34" s="220" t="s">
        <v>5</v>
      </c>
      <c r="P34" s="76" t="s">
        <v>8</v>
      </c>
      <c r="Q34" s="117" t="s">
        <v>9</v>
      </c>
      <c r="R34" s="118"/>
      <c r="S34" s="71" t="s">
        <v>7</v>
      </c>
      <c r="T34" s="62"/>
      <c r="U34" s="74"/>
      <c r="V34" s="147" t="str">
        <f>IF($W34="○",$N34,"")</f>
        <v/>
      </c>
      <c r="W34" s="122" t="str">
        <f>IF($AO34&gt;=60,"○","")</f>
        <v/>
      </c>
      <c r="X34" s="10"/>
      <c r="Y34" s="55"/>
      <c r="Z34" s="56"/>
      <c r="AA34" s="57"/>
      <c r="AB34" s="58" t="s">
        <v>122</v>
      </c>
      <c r="AC34" s="58"/>
      <c r="AD34" s="56"/>
      <c r="AE34" s="57"/>
      <c r="AF34" s="58"/>
      <c r="AG34" s="58"/>
      <c r="AH34" s="58"/>
      <c r="AI34" s="56"/>
      <c r="AJ34" s="57"/>
      <c r="AK34" s="58"/>
      <c r="AL34" s="59"/>
      <c r="AM34" s="10"/>
      <c r="AN34" s="123" t="s">
        <v>7</v>
      </c>
      <c r="AO34" s="232"/>
      <c r="AP34" s="391">
        <f>M34</f>
        <v>60</v>
      </c>
      <c r="AR34" s="157"/>
      <c r="AS34" s="162"/>
      <c r="AT34" s="74"/>
      <c r="AU34" s="64"/>
      <c r="AV34" s="64"/>
      <c r="AW34" s="118" t="str">
        <f>IF(ISNUMBER($AO34),IF(AND($AO34&gt;=60,$AO34&lt;=100),"●",""),"")</f>
        <v/>
      </c>
      <c r="AX34" s="64"/>
      <c r="AY34" s="62"/>
      <c r="AZ34" s="74"/>
      <c r="BA34" s="74"/>
      <c r="BB34" s="117" t="str">
        <f>IF(ISNUMBER($AO34),IF(AND($AO34&gt;=60,$AO34&lt;=100),"●",""),"")</f>
        <v/>
      </c>
      <c r="BC34" s="75"/>
      <c r="BD34" s="376" t="str">
        <f>IF(ISNUMBER($AO34),IF(AND($AO34&gt;=60,$AO34&lt;=100),$H34,""),"")</f>
        <v/>
      </c>
      <c r="BE34" s="156"/>
      <c r="BF34" s="74"/>
      <c r="BG34" s="147" t="str">
        <f>IF(ISNUMBER($AO34),IF(AND($AO34&gt;=60,$AO34&lt;=100),$AP34*45/60,""),"")</f>
        <v/>
      </c>
      <c r="BH34" s="1"/>
    </row>
    <row r="35" spans="1:62" ht="17.100000000000001" customHeight="1">
      <c r="A35" s="1"/>
      <c r="B35" s="792"/>
      <c r="C35" s="793"/>
      <c r="D35" s="798"/>
      <c r="E35" s="799"/>
      <c r="F35" s="533"/>
      <c r="G35" s="502" t="s">
        <v>209</v>
      </c>
      <c r="H35" s="116">
        <f>SUM(I35:L35)</f>
        <v>1</v>
      </c>
      <c r="I35" s="726"/>
      <c r="J35" s="433"/>
      <c r="K35" s="159"/>
      <c r="L35" s="727">
        <v>1</v>
      </c>
      <c r="M35" s="46">
        <f>H35*30</f>
        <v>30</v>
      </c>
      <c r="N35" s="212">
        <f>M35*45/60</f>
        <v>22.5</v>
      </c>
      <c r="O35" s="220" t="s">
        <v>5</v>
      </c>
      <c r="P35" s="76"/>
      <c r="Q35" s="117"/>
      <c r="R35" s="118"/>
      <c r="S35" s="71"/>
      <c r="T35" s="62"/>
      <c r="U35" s="74"/>
      <c r="V35" s="147" t="str">
        <f>IF($W35="○",$N35,"")</f>
        <v/>
      </c>
      <c r="W35" s="122" t="str">
        <f>IF($AO35&gt;=60,"○","")</f>
        <v/>
      </c>
      <c r="X35" s="10"/>
      <c r="Y35" s="55"/>
      <c r="Z35" s="56"/>
      <c r="AA35" s="57"/>
      <c r="AB35" s="58" t="s">
        <v>122</v>
      </c>
      <c r="AC35" s="58"/>
      <c r="AD35" s="56"/>
      <c r="AE35" s="57"/>
      <c r="AF35" s="58"/>
      <c r="AG35" s="58"/>
      <c r="AH35" s="58"/>
      <c r="AI35" s="56"/>
      <c r="AJ35" s="57"/>
      <c r="AK35" s="58"/>
      <c r="AL35" s="59"/>
      <c r="AM35" s="10"/>
      <c r="AN35" s="123"/>
      <c r="AO35" s="232"/>
      <c r="AP35" s="391">
        <f>M35</f>
        <v>30</v>
      </c>
      <c r="AR35" s="461"/>
      <c r="AS35" s="462"/>
      <c r="AT35" s="427"/>
      <c r="AU35" s="431"/>
      <c r="AV35" s="431"/>
      <c r="AW35" s="431"/>
      <c r="AX35" s="431"/>
      <c r="AY35" s="426"/>
      <c r="AZ35" s="427"/>
      <c r="BA35" s="427"/>
      <c r="BB35" s="427"/>
      <c r="BC35" s="463"/>
      <c r="BD35" s="376" t="str">
        <f>IF(ISNUMBER($AO35),IF(AND($AO35&gt;=60,$AO35&lt;=100),$H35,""),"")</f>
        <v/>
      </c>
      <c r="BE35" s="156"/>
      <c r="BF35" s="74"/>
      <c r="BG35" s="147" t="str">
        <f>IF(ISNUMBER($AO35),IF(AND($AO35&gt;=60,$AO35&lt;=100),$AP35*45/60,""),"")</f>
        <v/>
      </c>
      <c r="BH35" s="1"/>
      <c r="BJ35"/>
    </row>
    <row r="36" spans="1:62" ht="17.100000000000001" customHeight="1">
      <c r="A36" s="1"/>
      <c r="B36" s="792"/>
      <c r="C36" s="793"/>
      <c r="D36" s="798"/>
      <c r="E36" s="799"/>
      <c r="F36" s="501"/>
      <c r="G36" s="502" t="s">
        <v>19</v>
      </c>
      <c r="H36" s="116">
        <f t="shared" si="2"/>
        <v>2</v>
      </c>
      <c r="I36" s="726"/>
      <c r="J36" s="727"/>
      <c r="K36" s="774">
        <v>2</v>
      </c>
      <c r="L36" s="775"/>
      <c r="M36" s="46">
        <f t="shared" si="7"/>
        <v>60</v>
      </c>
      <c r="N36" s="212">
        <f t="shared" si="3"/>
        <v>45</v>
      </c>
      <c r="O36" s="220" t="s">
        <v>6</v>
      </c>
      <c r="P36" s="572" t="s">
        <v>235</v>
      </c>
      <c r="Q36" s="573" t="s">
        <v>10</v>
      </c>
      <c r="R36" s="574"/>
      <c r="S36" s="575" t="s">
        <v>236</v>
      </c>
      <c r="T36" s="62"/>
      <c r="U36" s="74"/>
      <c r="V36" s="147" t="str">
        <f t="shared" si="9"/>
        <v/>
      </c>
      <c r="W36" s="122" t="str">
        <f t="shared" si="5"/>
        <v/>
      </c>
      <c r="X36" s="10"/>
      <c r="Y36" s="55"/>
      <c r="Z36" s="56"/>
      <c r="AA36" s="148"/>
      <c r="AB36" s="58" t="s">
        <v>122</v>
      </c>
      <c r="AC36" s="58"/>
      <c r="AD36" s="56"/>
      <c r="AE36" s="57"/>
      <c r="AF36" s="58"/>
      <c r="AG36" s="58"/>
      <c r="AH36" s="58"/>
      <c r="AI36" s="56"/>
      <c r="AJ36" s="57"/>
      <c r="AK36" s="58"/>
      <c r="AL36" s="59"/>
      <c r="AM36" s="10"/>
      <c r="AN36" s="576" t="s">
        <v>236</v>
      </c>
      <c r="AO36" s="232"/>
      <c r="AP36" s="391">
        <f t="shared" si="0"/>
        <v>60</v>
      </c>
      <c r="AR36" s="150" t="str">
        <f t="shared" si="11"/>
        <v/>
      </c>
      <c r="AS36" s="162"/>
      <c r="AT36" s="74"/>
      <c r="AU36" s="64"/>
      <c r="AV36" s="64"/>
      <c r="AW36" s="431"/>
      <c r="AX36" s="64"/>
      <c r="AY36" s="77" t="str">
        <f t="shared" ref="AY36" si="14">IF(ISNUMBER($AO36),IF(AND($AO36&gt;=60,$AO36&lt;=100),"●",""),"")</f>
        <v/>
      </c>
      <c r="AZ36" s="74"/>
      <c r="BA36" s="74"/>
      <c r="BB36" s="427"/>
      <c r="BC36" s="75"/>
      <c r="BD36" s="146" t="str">
        <f t="shared" si="1"/>
        <v/>
      </c>
      <c r="BE36" s="156"/>
      <c r="BF36" s="74"/>
      <c r="BG36" s="147" t="str">
        <f t="shared" si="10"/>
        <v/>
      </c>
      <c r="BH36" s="1"/>
    </row>
    <row r="37" spans="1:62" ht="17.100000000000001" customHeight="1">
      <c r="A37" s="1"/>
      <c r="B37" s="792"/>
      <c r="C37" s="793"/>
      <c r="D37" s="798"/>
      <c r="E37" s="799"/>
      <c r="F37" s="533"/>
      <c r="G37" s="502" t="s">
        <v>156</v>
      </c>
      <c r="H37" s="116">
        <f t="shared" si="2"/>
        <v>2</v>
      </c>
      <c r="I37" s="783">
        <v>2</v>
      </c>
      <c r="J37" s="784"/>
      <c r="K37" s="733" t="s">
        <v>124</v>
      </c>
      <c r="L37" s="727"/>
      <c r="M37" s="46">
        <f t="shared" si="7"/>
        <v>60</v>
      </c>
      <c r="N37" s="212">
        <f t="shared" si="3"/>
        <v>45</v>
      </c>
      <c r="O37" s="220" t="s">
        <v>5</v>
      </c>
      <c r="P37" s="76"/>
      <c r="Q37" s="117"/>
      <c r="R37" s="118"/>
      <c r="S37" s="71"/>
      <c r="T37" s="62"/>
      <c r="U37" s="74"/>
      <c r="V37" s="147" t="str">
        <f t="shared" si="9"/>
        <v/>
      </c>
      <c r="W37" s="122" t="str">
        <f t="shared" si="5"/>
        <v/>
      </c>
      <c r="X37" s="10"/>
      <c r="Y37" s="55"/>
      <c r="Z37" s="56"/>
      <c r="AA37" s="148"/>
      <c r="AB37" s="58" t="s">
        <v>122</v>
      </c>
      <c r="AC37" s="58"/>
      <c r="AD37" s="56"/>
      <c r="AE37" s="57"/>
      <c r="AF37" s="58"/>
      <c r="AG37" s="58"/>
      <c r="AH37" s="58"/>
      <c r="AI37" s="56"/>
      <c r="AJ37" s="57"/>
      <c r="AK37" s="58"/>
      <c r="AL37" s="59"/>
      <c r="AM37" s="10"/>
      <c r="AN37" s="123"/>
      <c r="AO37" s="232"/>
      <c r="AP37" s="391">
        <f t="shared" si="0"/>
        <v>60</v>
      </c>
      <c r="AR37" s="461"/>
      <c r="AS37" s="462"/>
      <c r="AT37" s="427"/>
      <c r="AU37" s="431"/>
      <c r="AV37" s="431"/>
      <c r="AW37" s="431"/>
      <c r="AX37" s="431"/>
      <c r="AY37" s="426"/>
      <c r="AZ37" s="427"/>
      <c r="BA37" s="427"/>
      <c r="BB37" s="427"/>
      <c r="BC37" s="463"/>
      <c r="BD37" s="146" t="str">
        <f t="shared" si="1"/>
        <v/>
      </c>
      <c r="BE37" s="156"/>
      <c r="BF37" s="74"/>
      <c r="BG37" s="147" t="str">
        <f t="shared" si="10"/>
        <v/>
      </c>
      <c r="BH37" s="1"/>
    </row>
    <row r="38" spans="1:62" ht="17.100000000000001" customHeight="1">
      <c r="A38" s="1"/>
      <c r="B38" s="792"/>
      <c r="C38" s="793"/>
      <c r="D38" s="798"/>
      <c r="E38" s="799"/>
      <c r="F38" s="533"/>
      <c r="G38" s="502" t="s">
        <v>27</v>
      </c>
      <c r="H38" s="116">
        <f t="shared" si="2"/>
        <v>2</v>
      </c>
      <c r="I38" s="726" t="s">
        <v>124</v>
      </c>
      <c r="J38" s="727"/>
      <c r="K38" s="774">
        <v>2</v>
      </c>
      <c r="L38" s="775"/>
      <c r="M38" s="46">
        <f t="shared" si="7"/>
        <v>60</v>
      </c>
      <c r="N38" s="212">
        <f t="shared" si="3"/>
        <v>45</v>
      </c>
      <c r="O38" s="220" t="s">
        <v>6</v>
      </c>
      <c r="P38" s="76"/>
      <c r="Q38" s="117" t="s">
        <v>1</v>
      </c>
      <c r="R38" s="118"/>
      <c r="S38" s="71"/>
      <c r="T38" s="62"/>
      <c r="U38" s="74"/>
      <c r="V38" s="147" t="str">
        <f t="shared" si="9"/>
        <v/>
      </c>
      <c r="W38" s="122" t="str">
        <f t="shared" si="5"/>
        <v/>
      </c>
      <c r="X38" s="10"/>
      <c r="Y38" s="55"/>
      <c r="Z38" s="56"/>
      <c r="AA38" s="148"/>
      <c r="AB38" s="58" t="s">
        <v>122</v>
      </c>
      <c r="AC38" s="58"/>
      <c r="AD38" s="56"/>
      <c r="AE38" s="57"/>
      <c r="AF38" s="58"/>
      <c r="AG38" s="58"/>
      <c r="AH38" s="58"/>
      <c r="AI38" s="56"/>
      <c r="AJ38" s="57"/>
      <c r="AK38" s="58"/>
      <c r="AL38" s="59"/>
      <c r="AM38" s="10"/>
      <c r="AN38" s="123"/>
      <c r="AO38" s="232"/>
      <c r="AP38" s="391">
        <f t="shared" si="0"/>
        <v>60</v>
      </c>
      <c r="AR38" s="461"/>
      <c r="AS38" s="464"/>
      <c r="AT38" s="427"/>
      <c r="AU38" s="431"/>
      <c r="AV38" s="431"/>
      <c r="AW38" s="431"/>
      <c r="AX38" s="431"/>
      <c r="AY38" s="426"/>
      <c r="AZ38" s="427"/>
      <c r="BA38" s="427"/>
      <c r="BB38" s="427"/>
      <c r="BC38" s="463"/>
      <c r="BD38" s="377" t="str">
        <f t="shared" si="1"/>
        <v/>
      </c>
      <c r="BE38" s="156"/>
      <c r="BF38" s="74"/>
      <c r="BG38" s="147" t="str">
        <f t="shared" si="10"/>
        <v/>
      </c>
      <c r="BH38" s="1"/>
    </row>
    <row r="39" spans="1:62" ht="17.100000000000001" customHeight="1">
      <c r="A39" s="1"/>
      <c r="B39" s="792"/>
      <c r="C39" s="793"/>
      <c r="D39" s="798"/>
      <c r="E39" s="799"/>
      <c r="F39" s="533"/>
      <c r="G39" s="502" t="s">
        <v>145</v>
      </c>
      <c r="H39" s="116">
        <f t="shared" si="2"/>
        <v>2</v>
      </c>
      <c r="I39" s="726"/>
      <c r="J39" s="727"/>
      <c r="K39" s="774">
        <v>2</v>
      </c>
      <c r="L39" s="775"/>
      <c r="M39" s="46">
        <f t="shared" si="7"/>
        <v>60</v>
      </c>
      <c r="N39" s="214">
        <f t="shared" si="3"/>
        <v>45</v>
      </c>
      <c r="O39" s="220" t="s">
        <v>5</v>
      </c>
      <c r="P39" s="76"/>
      <c r="Q39" s="117"/>
      <c r="R39" s="118"/>
      <c r="S39" s="71"/>
      <c r="T39" s="62"/>
      <c r="U39" s="74"/>
      <c r="V39" s="147" t="str">
        <f t="shared" si="9"/>
        <v/>
      </c>
      <c r="W39" s="122" t="str">
        <f t="shared" si="5"/>
        <v/>
      </c>
      <c r="X39" s="10"/>
      <c r="Y39" s="55"/>
      <c r="Z39" s="56"/>
      <c r="AA39" s="148"/>
      <c r="AB39" s="58" t="s">
        <v>122</v>
      </c>
      <c r="AC39" s="58"/>
      <c r="AD39" s="56"/>
      <c r="AE39" s="57"/>
      <c r="AF39" s="58"/>
      <c r="AG39" s="58"/>
      <c r="AH39" s="58"/>
      <c r="AI39" s="56"/>
      <c r="AJ39" s="57"/>
      <c r="AK39" s="58"/>
      <c r="AL39" s="59"/>
      <c r="AM39" s="10"/>
      <c r="AN39" s="123"/>
      <c r="AO39" s="232"/>
      <c r="AP39" s="391">
        <f t="shared" si="0"/>
        <v>60</v>
      </c>
      <c r="AR39" s="461"/>
      <c r="AS39" s="465"/>
      <c r="AT39" s="427"/>
      <c r="AU39" s="431"/>
      <c r="AV39" s="431"/>
      <c r="AW39" s="431"/>
      <c r="AX39" s="431"/>
      <c r="AY39" s="465"/>
      <c r="AZ39" s="427"/>
      <c r="BA39" s="427"/>
      <c r="BB39" s="466"/>
      <c r="BC39" s="463"/>
      <c r="BD39" s="146" t="str">
        <f t="shared" si="1"/>
        <v/>
      </c>
      <c r="BE39" s="156"/>
      <c r="BF39" s="74"/>
      <c r="BG39" s="147" t="str">
        <f t="shared" si="10"/>
        <v/>
      </c>
      <c r="BH39" s="1"/>
    </row>
    <row r="40" spans="1:62" ht="17.100000000000001" customHeight="1">
      <c r="A40" s="1"/>
      <c r="B40" s="792"/>
      <c r="C40" s="793"/>
      <c r="D40" s="798"/>
      <c r="E40" s="799"/>
      <c r="F40" s="533"/>
      <c r="G40" s="547" t="s">
        <v>121</v>
      </c>
      <c r="H40" s="116">
        <f t="shared" si="2"/>
        <v>2</v>
      </c>
      <c r="I40" s="726"/>
      <c r="J40" s="433"/>
      <c r="K40" s="774">
        <v>2</v>
      </c>
      <c r="L40" s="775"/>
      <c r="M40" s="46">
        <f t="shared" si="7"/>
        <v>60</v>
      </c>
      <c r="N40" s="212">
        <f t="shared" si="3"/>
        <v>45</v>
      </c>
      <c r="O40" s="220" t="s">
        <v>5</v>
      </c>
      <c r="P40" s="76"/>
      <c r="Q40" s="117"/>
      <c r="R40" s="118"/>
      <c r="S40" s="71"/>
      <c r="T40" s="426"/>
      <c r="U40" s="427"/>
      <c r="V40" s="147" t="str">
        <f t="shared" si="9"/>
        <v/>
      </c>
      <c r="W40" s="122" t="str">
        <f t="shared" si="5"/>
        <v/>
      </c>
      <c r="X40" s="10"/>
      <c r="Y40" s="55"/>
      <c r="Z40" s="56"/>
      <c r="AA40" s="57"/>
      <c r="AB40" s="58" t="s">
        <v>122</v>
      </c>
      <c r="AC40" s="58"/>
      <c r="AD40" s="56"/>
      <c r="AE40" s="57"/>
      <c r="AF40" s="58"/>
      <c r="AG40" s="58"/>
      <c r="AH40" s="58"/>
      <c r="AI40" s="56"/>
      <c r="AJ40" s="57"/>
      <c r="AK40" s="58"/>
      <c r="AL40" s="59"/>
      <c r="AM40" s="10"/>
      <c r="AN40" s="123"/>
      <c r="AO40" s="232"/>
      <c r="AP40" s="391">
        <f t="shared" si="0"/>
        <v>60</v>
      </c>
      <c r="AR40" s="157"/>
      <c r="AS40" s="151"/>
      <c r="AT40" s="152"/>
      <c r="AU40" s="153"/>
      <c r="AV40" s="153"/>
      <c r="AW40" s="153"/>
      <c r="AX40" s="153"/>
      <c r="AY40" s="154"/>
      <c r="AZ40" s="152"/>
      <c r="BA40" s="152"/>
      <c r="BB40" s="152"/>
      <c r="BC40" s="155"/>
      <c r="BD40" s="376" t="str">
        <f t="shared" si="1"/>
        <v/>
      </c>
      <c r="BE40" s="156"/>
      <c r="BF40" s="74"/>
      <c r="BG40" s="147" t="str">
        <f t="shared" si="10"/>
        <v/>
      </c>
      <c r="BH40" s="1"/>
    </row>
    <row r="41" spans="1:62" ht="17.100000000000001" customHeight="1">
      <c r="A41" s="1"/>
      <c r="B41" s="792"/>
      <c r="C41" s="793"/>
      <c r="D41" s="798"/>
      <c r="E41" s="799"/>
      <c r="F41" s="533"/>
      <c r="G41" s="502" t="s">
        <v>11</v>
      </c>
      <c r="H41" s="116">
        <f t="shared" si="2"/>
        <v>1</v>
      </c>
      <c r="I41" s="161"/>
      <c r="J41" s="727">
        <v>1</v>
      </c>
      <c r="K41" s="733"/>
      <c r="L41" s="734"/>
      <c r="M41" s="46">
        <f t="shared" si="7"/>
        <v>30</v>
      </c>
      <c r="N41" s="214">
        <f t="shared" si="3"/>
        <v>22.5</v>
      </c>
      <c r="O41" s="220" t="s">
        <v>5</v>
      </c>
      <c r="P41" s="76"/>
      <c r="Q41" s="117"/>
      <c r="R41" s="118"/>
      <c r="S41" s="71"/>
      <c r="T41" s="62"/>
      <c r="U41" s="74"/>
      <c r="V41" s="147" t="str">
        <f t="shared" si="9"/>
        <v/>
      </c>
      <c r="W41" s="122" t="str">
        <f t="shared" si="5"/>
        <v/>
      </c>
      <c r="X41" s="10"/>
      <c r="Y41" s="55"/>
      <c r="Z41" s="56"/>
      <c r="AA41" s="57"/>
      <c r="AB41" s="58" t="s">
        <v>122</v>
      </c>
      <c r="AC41" s="58"/>
      <c r="AD41" s="56"/>
      <c r="AE41" s="57"/>
      <c r="AF41" s="58"/>
      <c r="AG41" s="58"/>
      <c r="AH41" s="58"/>
      <c r="AI41" s="56"/>
      <c r="AJ41" s="57"/>
      <c r="AK41" s="58"/>
      <c r="AL41" s="59"/>
      <c r="AM41" s="10"/>
      <c r="AN41" s="123"/>
      <c r="AO41" s="232"/>
      <c r="AP41" s="391">
        <f t="shared" si="0"/>
        <v>30</v>
      </c>
      <c r="AR41" s="157"/>
      <c r="AS41" s="163"/>
      <c r="AT41" s="66"/>
      <c r="AU41" s="164"/>
      <c r="AV41" s="164"/>
      <c r="AW41" s="164"/>
      <c r="AX41" s="164"/>
      <c r="AY41" s="65"/>
      <c r="AZ41" s="66"/>
      <c r="BA41" s="66"/>
      <c r="BB41" s="66"/>
      <c r="BC41" s="67"/>
      <c r="BD41" s="146" t="str">
        <f t="shared" si="1"/>
        <v/>
      </c>
      <c r="BE41" s="156"/>
      <c r="BF41" s="74"/>
      <c r="BG41" s="147" t="str">
        <f t="shared" si="10"/>
        <v/>
      </c>
      <c r="BH41" s="1"/>
    </row>
    <row r="42" spans="1:62" ht="17.100000000000001" customHeight="1">
      <c r="A42" s="1"/>
      <c r="B42" s="792"/>
      <c r="C42" s="793"/>
      <c r="D42" s="800"/>
      <c r="E42" s="801"/>
      <c r="F42" s="533"/>
      <c r="G42" s="503" t="s">
        <v>0</v>
      </c>
      <c r="H42" s="127">
        <f t="shared" si="2"/>
        <v>1</v>
      </c>
      <c r="I42" s="730"/>
      <c r="J42" s="541"/>
      <c r="K42" s="473">
        <v>1</v>
      </c>
      <c r="L42" s="731"/>
      <c r="M42" s="460">
        <f t="shared" si="7"/>
        <v>30</v>
      </c>
      <c r="N42" s="213">
        <f t="shared" si="3"/>
        <v>22.5</v>
      </c>
      <c r="O42" s="221" t="s">
        <v>6</v>
      </c>
      <c r="P42" s="79" t="s">
        <v>122</v>
      </c>
      <c r="Q42" s="128" t="s">
        <v>1</v>
      </c>
      <c r="R42" s="129" t="s">
        <v>122</v>
      </c>
      <c r="S42" s="82" t="s">
        <v>122</v>
      </c>
      <c r="T42" s="97"/>
      <c r="U42" s="95"/>
      <c r="V42" s="477" t="str">
        <f t="shared" si="9"/>
        <v/>
      </c>
      <c r="W42" s="133" t="str">
        <f t="shared" si="5"/>
        <v/>
      </c>
      <c r="X42" s="10"/>
      <c r="Y42" s="87" t="s">
        <v>122</v>
      </c>
      <c r="Z42" s="88"/>
      <c r="AA42" s="89"/>
      <c r="AB42" s="90" t="s">
        <v>193</v>
      </c>
      <c r="AC42" s="90" t="s">
        <v>193</v>
      </c>
      <c r="AD42" s="88"/>
      <c r="AE42" s="89"/>
      <c r="AF42" s="90"/>
      <c r="AG42" s="90"/>
      <c r="AH42" s="90"/>
      <c r="AI42" s="88"/>
      <c r="AJ42" s="89"/>
      <c r="AK42" s="90" t="s">
        <v>193</v>
      </c>
      <c r="AL42" s="91"/>
      <c r="AM42" s="10"/>
      <c r="AN42" s="134" t="s">
        <v>122</v>
      </c>
      <c r="AO42" s="234"/>
      <c r="AP42" s="392">
        <f t="shared" si="0"/>
        <v>30</v>
      </c>
      <c r="AR42" s="310" t="str">
        <f t="shared" ref="AR42" si="15">IF(ISNUMBER($AO42),IF(AND($AO42&gt;=60,$AO42&lt;=100),"●",""),"")</f>
        <v/>
      </c>
      <c r="AS42" s="527"/>
      <c r="AT42" s="95"/>
      <c r="AU42" s="96"/>
      <c r="AV42" s="96"/>
      <c r="AW42" s="96"/>
      <c r="AX42" s="96"/>
      <c r="AY42" s="97"/>
      <c r="AZ42" s="95"/>
      <c r="BA42" s="95"/>
      <c r="BB42" s="95"/>
      <c r="BC42" s="98"/>
      <c r="BD42" s="528" t="str">
        <f t="shared" si="1"/>
        <v/>
      </c>
      <c r="BE42" s="313"/>
      <c r="BF42" s="95"/>
      <c r="BG42" s="477" t="str">
        <f t="shared" si="10"/>
        <v/>
      </c>
      <c r="BH42" s="1"/>
    </row>
    <row r="43" spans="1:62" ht="17.100000000000001" customHeight="1">
      <c r="A43" s="1"/>
      <c r="B43" s="792"/>
      <c r="C43" s="793"/>
      <c r="D43" s="776" t="s">
        <v>214</v>
      </c>
      <c r="E43" s="779" t="s">
        <v>189</v>
      </c>
      <c r="F43" s="533"/>
      <c r="G43" s="548" t="s">
        <v>17</v>
      </c>
      <c r="H43" s="445">
        <f t="shared" si="2"/>
        <v>1</v>
      </c>
      <c r="I43" s="474"/>
      <c r="J43" s="446"/>
      <c r="K43" s="475"/>
      <c r="L43" s="446">
        <v>1</v>
      </c>
      <c r="M43" s="459">
        <f t="shared" si="7"/>
        <v>30</v>
      </c>
      <c r="N43" s="447">
        <f t="shared" si="3"/>
        <v>22.5</v>
      </c>
      <c r="O43" s="448" t="s">
        <v>5</v>
      </c>
      <c r="P43" s="449"/>
      <c r="Q43" s="351"/>
      <c r="R43" s="432"/>
      <c r="S43" s="352"/>
      <c r="T43" s="154"/>
      <c r="U43" s="152"/>
      <c r="V43" s="450" t="str">
        <f t="shared" si="9"/>
        <v/>
      </c>
      <c r="W43" s="451" t="str">
        <f t="shared" si="5"/>
        <v/>
      </c>
      <c r="X43" s="10"/>
      <c r="Y43" s="420"/>
      <c r="Z43" s="740"/>
      <c r="AA43" s="264"/>
      <c r="AB43" s="421" t="s">
        <v>122</v>
      </c>
      <c r="AC43" s="421"/>
      <c r="AD43" s="740"/>
      <c r="AE43" s="264"/>
      <c r="AF43" s="421"/>
      <c r="AG43" s="421"/>
      <c r="AH43" s="421"/>
      <c r="AI43" s="740"/>
      <c r="AJ43" s="264"/>
      <c r="AK43" s="421"/>
      <c r="AL43" s="741"/>
      <c r="AM43" s="10"/>
      <c r="AN43" s="149"/>
      <c r="AO43" s="237"/>
      <c r="AP43" s="393">
        <f t="shared" si="0"/>
        <v>30</v>
      </c>
      <c r="AR43" s="743"/>
      <c r="AS43" s="154"/>
      <c r="AT43" s="152"/>
      <c r="AU43" s="153"/>
      <c r="AV43" s="153"/>
      <c r="AW43" s="153"/>
      <c r="AX43" s="153"/>
      <c r="AY43" s="154"/>
      <c r="AZ43" s="152"/>
      <c r="BA43" s="152"/>
      <c r="BB43" s="152"/>
      <c r="BC43" s="155"/>
      <c r="BD43" s="443" t="str">
        <f t="shared" si="1"/>
        <v/>
      </c>
      <c r="BE43" s="525"/>
      <c r="BF43" s="165"/>
      <c r="BG43" s="526" t="str">
        <f t="shared" si="10"/>
        <v/>
      </c>
      <c r="BH43" s="529"/>
    </row>
    <row r="44" spans="1:62" ht="17.100000000000001" customHeight="1">
      <c r="A44" s="1"/>
      <c r="B44" s="792"/>
      <c r="C44" s="793"/>
      <c r="D44" s="777"/>
      <c r="E44" s="780"/>
      <c r="F44" s="533"/>
      <c r="G44" s="502" t="s">
        <v>41</v>
      </c>
      <c r="H44" s="116">
        <f t="shared" si="2"/>
        <v>1</v>
      </c>
      <c r="I44" s="726"/>
      <c r="J44" s="727"/>
      <c r="K44" s="159"/>
      <c r="L44" s="727">
        <v>1</v>
      </c>
      <c r="M44" s="46">
        <f t="shared" si="7"/>
        <v>30</v>
      </c>
      <c r="N44" s="212">
        <f t="shared" si="3"/>
        <v>22.5</v>
      </c>
      <c r="O44" s="220" t="s">
        <v>5</v>
      </c>
      <c r="P44" s="449"/>
      <c r="Q44" s="351"/>
      <c r="R44" s="432"/>
      <c r="S44" s="352"/>
      <c r="T44" s="62"/>
      <c r="U44" s="74"/>
      <c r="V44" s="147" t="str">
        <f t="shared" si="9"/>
        <v/>
      </c>
      <c r="W44" s="122" t="str">
        <f t="shared" si="5"/>
        <v/>
      </c>
      <c r="X44" s="10"/>
      <c r="Y44" s="55"/>
      <c r="Z44" s="56"/>
      <c r="AA44" s="57"/>
      <c r="AB44" s="58" t="s">
        <v>122</v>
      </c>
      <c r="AC44" s="58"/>
      <c r="AD44" s="56"/>
      <c r="AE44" s="57"/>
      <c r="AF44" s="58"/>
      <c r="AG44" s="58"/>
      <c r="AH44" s="58"/>
      <c r="AI44" s="56"/>
      <c r="AJ44" s="57"/>
      <c r="AK44" s="58"/>
      <c r="AL44" s="59"/>
      <c r="AM44" s="10"/>
      <c r="AN44" s="149"/>
      <c r="AO44" s="452"/>
      <c r="AP44" s="453">
        <f>M44</f>
        <v>30</v>
      </c>
      <c r="AR44" s="454"/>
      <c r="AS44" s="154"/>
      <c r="AT44" s="152"/>
      <c r="AU44" s="153"/>
      <c r="AV44" s="153"/>
      <c r="AW44" s="152"/>
      <c r="AX44" s="153"/>
      <c r="AY44" s="154"/>
      <c r="AZ44" s="152"/>
      <c r="BA44" s="153"/>
      <c r="BB44" s="742"/>
      <c r="BC44" s="457"/>
      <c r="BD44" s="469" t="str">
        <f t="shared" si="1"/>
        <v/>
      </c>
      <c r="BE44" s="156"/>
      <c r="BF44" s="74"/>
      <c r="BG44" s="147" t="str">
        <f>IF(ISNUMBER($AO44),IF(AND($AO44&gt;=60,$AO44&lt;=100),$AP44*45/60,""),"")</f>
        <v/>
      </c>
      <c r="BH44" s="530"/>
    </row>
    <row r="45" spans="1:62" ht="17.100000000000001" customHeight="1">
      <c r="A45" s="1"/>
      <c r="B45" s="792"/>
      <c r="C45" s="793"/>
      <c r="D45" s="777"/>
      <c r="E45" s="781" t="s">
        <v>189</v>
      </c>
      <c r="F45" s="533"/>
      <c r="G45" s="548" t="s">
        <v>181</v>
      </c>
      <c r="H45" s="445">
        <f t="shared" si="2"/>
        <v>1</v>
      </c>
      <c r="I45" s="726"/>
      <c r="J45" s="727"/>
      <c r="K45" s="161"/>
      <c r="L45" s="405">
        <v>1</v>
      </c>
      <c r="M45" s="476">
        <f t="shared" si="7"/>
        <v>30</v>
      </c>
      <c r="N45" s="444">
        <f t="shared" si="3"/>
        <v>22.5</v>
      </c>
      <c r="O45" s="448" t="s">
        <v>5</v>
      </c>
      <c r="P45" s="449"/>
      <c r="Q45" s="351"/>
      <c r="R45" s="432"/>
      <c r="S45" s="352"/>
      <c r="T45" s="62"/>
      <c r="U45" s="74"/>
      <c r="V45" s="147" t="str">
        <f t="shared" si="9"/>
        <v/>
      </c>
      <c r="W45" s="451" t="str">
        <f t="shared" si="5"/>
        <v/>
      </c>
      <c r="X45" s="10"/>
      <c r="Y45" s="420"/>
      <c r="Z45" s="740"/>
      <c r="AA45" s="264"/>
      <c r="AB45" s="421" t="s">
        <v>122</v>
      </c>
      <c r="AC45" s="421"/>
      <c r="AD45" s="740"/>
      <c r="AE45" s="264"/>
      <c r="AF45" s="421"/>
      <c r="AG45" s="421"/>
      <c r="AH45" s="421"/>
      <c r="AI45" s="740"/>
      <c r="AJ45" s="264"/>
      <c r="AK45" s="421"/>
      <c r="AL45" s="741"/>
      <c r="AM45" s="10"/>
      <c r="AN45" s="149"/>
      <c r="AO45" s="237"/>
      <c r="AP45" s="393">
        <f t="shared" si="0"/>
        <v>30</v>
      </c>
      <c r="AR45" s="454"/>
      <c r="AS45" s="154"/>
      <c r="AT45" s="152"/>
      <c r="AU45" s="153"/>
      <c r="AV45" s="153"/>
      <c r="AW45" s="74"/>
      <c r="AX45" s="64"/>
      <c r="AY45" s="62"/>
      <c r="AZ45" s="152"/>
      <c r="BA45" s="153"/>
      <c r="BB45" s="456"/>
      <c r="BC45" s="457"/>
      <c r="BD45" s="469" t="str">
        <f t="shared" si="1"/>
        <v/>
      </c>
      <c r="BE45" s="467"/>
      <c r="BF45" s="468"/>
      <c r="BG45" s="240" t="str">
        <f t="shared" ref="BG45:BG47" si="16">IF(ISNUMBER($AO45),IF(AND($AO45&gt;=60,$AO45&lt;=100),$AP45*45/60,""),"")</f>
        <v/>
      </c>
      <c r="BH45" s="531"/>
    </row>
    <row r="46" spans="1:62" ht="17.100000000000001" customHeight="1">
      <c r="A46" s="1"/>
      <c r="B46" s="792"/>
      <c r="C46" s="793"/>
      <c r="D46" s="778"/>
      <c r="E46" s="782"/>
      <c r="F46" s="533"/>
      <c r="G46" s="549" t="s">
        <v>210</v>
      </c>
      <c r="H46" s="435">
        <f t="shared" si="2"/>
        <v>1</v>
      </c>
      <c r="I46" s="436"/>
      <c r="J46" s="437"/>
      <c r="K46" s="478"/>
      <c r="L46" s="479">
        <v>1</v>
      </c>
      <c r="M46" s="476">
        <f t="shared" si="7"/>
        <v>30</v>
      </c>
      <c r="N46" s="480">
        <f t="shared" si="3"/>
        <v>22.5</v>
      </c>
      <c r="O46" s="438" t="s">
        <v>5</v>
      </c>
      <c r="P46" s="551" t="s">
        <v>8</v>
      </c>
      <c r="Q46" s="439" t="s">
        <v>9</v>
      </c>
      <c r="R46" s="440"/>
      <c r="S46" s="50" t="s">
        <v>7</v>
      </c>
      <c r="T46" s="65"/>
      <c r="U46" s="66"/>
      <c r="V46" s="441" t="str">
        <f t="shared" si="9"/>
        <v/>
      </c>
      <c r="W46" s="442" t="str">
        <f t="shared" si="5"/>
        <v/>
      </c>
      <c r="X46" s="10"/>
      <c r="Y46" s="87"/>
      <c r="Z46" s="88"/>
      <c r="AA46" s="89"/>
      <c r="AB46" s="90" t="s">
        <v>122</v>
      </c>
      <c r="AC46" s="90"/>
      <c r="AD46" s="88"/>
      <c r="AE46" s="89"/>
      <c r="AF46" s="90"/>
      <c r="AG46" s="90"/>
      <c r="AH46" s="90"/>
      <c r="AI46" s="88"/>
      <c r="AJ46" s="89"/>
      <c r="AK46" s="90"/>
      <c r="AL46" s="91"/>
      <c r="AM46" s="555"/>
      <c r="AN46" s="134" t="s">
        <v>7</v>
      </c>
      <c r="AO46" s="234"/>
      <c r="AP46" s="392">
        <f t="shared" si="0"/>
        <v>30</v>
      </c>
      <c r="AR46" s="419"/>
      <c r="AS46" s="97"/>
      <c r="AT46" s="95"/>
      <c r="AU46" s="96"/>
      <c r="AV46" s="96"/>
      <c r="AW46" s="128" t="str">
        <f t="shared" ref="AW46" si="17">IF(ISNUMBER($AO46),IF(AND($AO46&gt;=60,$AO46&lt;=100),"●",""),"")</f>
        <v/>
      </c>
      <c r="AX46" s="96"/>
      <c r="AY46" s="97"/>
      <c r="AZ46" s="95"/>
      <c r="BA46" s="96"/>
      <c r="BB46" s="566" t="str">
        <f t="shared" ref="BB46" si="18">IF(ISNUMBER($AO46),IF(AND($AO46&gt;=60,$AO46&lt;=100),"●",""),"")</f>
        <v/>
      </c>
      <c r="BC46" s="567"/>
      <c r="BD46" s="568" t="str">
        <f t="shared" si="1"/>
        <v/>
      </c>
      <c r="BE46" s="569"/>
      <c r="BF46" s="570"/>
      <c r="BG46" s="571" t="str">
        <f t="shared" si="16"/>
        <v/>
      </c>
      <c r="BH46" s="531"/>
    </row>
    <row r="47" spans="1:62" ht="17.100000000000001" customHeight="1" thickBot="1">
      <c r="A47" s="1"/>
      <c r="B47" s="794"/>
      <c r="C47" s="795"/>
      <c r="D47" s="762" t="s">
        <v>215</v>
      </c>
      <c r="E47" s="763"/>
      <c r="F47" s="534"/>
      <c r="G47" s="550" t="s">
        <v>142</v>
      </c>
      <c r="H47" s="481">
        <f t="shared" si="2"/>
        <v>10</v>
      </c>
      <c r="I47" s="535"/>
      <c r="J47" s="542"/>
      <c r="K47" s="536">
        <v>10</v>
      </c>
      <c r="L47" s="543"/>
      <c r="M47" s="482">
        <f t="shared" si="7"/>
        <v>300</v>
      </c>
      <c r="N47" s="483">
        <f t="shared" si="3"/>
        <v>225</v>
      </c>
      <c r="O47" s="484" t="s">
        <v>160</v>
      </c>
      <c r="P47" s="485" t="s">
        <v>122</v>
      </c>
      <c r="Q47" s="486" t="s">
        <v>1</v>
      </c>
      <c r="R47" s="487" t="s">
        <v>122</v>
      </c>
      <c r="S47" s="488" t="s">
        <v>122</v>
      </c>
      <c r="T47" s="489"/>
      <c r="U47" s="490"/>
      <c r="V47" s="491" t="str">
        <f>IF($W47="○",$N47,"")</f>
        <v/>
      </c>
      <c r="W47" s="492" t="str">
        <f t="shared" si="5"/>
        <v/>
      </c>
      <c r="X47" s="10"/>
      <c r="Y47" s="16" t="s">
        <v>193</v>
      </c>
      <c r="Z47" s="17" t="s">
        <v>193</v>
      </c>
      <c r="AA47" s="18"/>
      <c r="AB47" s="723" t="s">
        <v>193</v>
      </c>
      <c r="AC47" s="723" t="s">
        <v>193</v>
      </c>
      <c r="AD47" s="17" t="s">
        <v>193</v>
      </c>
      <c r="AE47" s="18"/>
      <c r="AF47" s="723"/>
      <c r="AG47" s="723"/>
      <c r="AH47" s="723"/>
      <c r="AI47" s="17" t="s">
        <v>193</v>
      </c>
      <c r="AJ47" s="18"/>
      <c r="AK47" s="723" t="s">
        <v>193</v>
      </c>
      <c r="AL47" s="19" t="s">
        <v>193</v>
      </c>
      <c r="AM47" s="10"/>
      <c r="AN47" s="552" t="s">
        <v>122</v>
      </c>
      <c r="AO47" s="553"/>
      <c r="AP47" s="554">
        <f t="shared" si="0"/>
        <v>300</v>
      </c>
      <c r="AR47" s="556" t="str">
        <f t="shared" ref="AR47" si="19">IF(ISNUMBER($AO47),IF(AND($AO47&gt;=60,$AO47&lt;=100),"●",""),"")</f>
        <v/>
      </c>
      <c r="AS47" s="557"/>
      <c r="AT47" s="558"/>
      <c r="AU47" s="559"/>
      <c r="AV47" s="559"/>
      <c r="AW47" s="558"/>
      <c r="AX47" s="559"/>
      <c r="AY47" s="557"/>
      <c r="AZ47" s="558"/>
      <c r="BA47" s="559"/>
      <c r="BB47" s="560"/>
      <c r="BC47" s="561"/>
      <c r="BD47" s="562" t="str">
        <f t="shared" si="1"/>
        <v/>
      </c>
      <c r="BE47" s="563"/>
      <c r="BF47" s="564"/>
      <c r="BG47" s="565" t="str">
        <f t="shared" si="16"/>
        <v/>
      </c>
      <c r="BH47" s="455"/>
    </row>
    <row r="48" spans="1:62" s="178" customFormat="1" ht="3.95" customHeight="1" thickBot="1">
      <c r="A48" s="177"/>
      <c r="C48" s="179"/>
      <c r="D48" s="179"/>
      <c r="E48" s="180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35"/>
      <c r="R48" s="35"/>
      <c r="S48" s="35"/>
      <c r="T48" s="35"/>
      <c r="U48" s="35"/>
      <c r="V48" s="182"/>
      <c r="W48" s="35"/>
      <c r="X48" s="35"/>
      <c r="Y48" s="183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3"/>
      <c r="AN48" s="184"/>
      <c r="AO48" s="184">
        <f>COUNTIF(AY7:AY44,"●")+'（A）19H31以降プログラム入学 41b'!AY50</f>
        <v>0</v>
      </c>
      <c r="AP48" s="201"/>
      <c r="AQ48" s="6"/>
      <c r="AR48" s="181"/>
      <c r="AS48" s="181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E48" s="35"/>
      <c r="BF48" s="35"/>
      <c r="BG48" s="458"/>
      <c r="BH48" s="177"/>
    </row>
    <row r="49" spans="1:60" s="178" customFormat="1" ht="35.1" customHeight="1" thickBot="1">
      <c r="A49" s="177"/>
      <c r="C49" s="179"/>
      <c r="D49" s="179"/>
      <c r="E49" s="180"/>
      <c r="G49" s="764" t="s">
        <v>80</v>
      </c>
      <c r="H49" s="764"/>
      <c r="I49" s="764"/>
      <c r="J49" s="764"/>
      <c r="K49" s="764"/>
      <c r="L49" s="764"/>
      <c r="M49" s="764"/>
      <c r="N49" s="764"/>
      <c r="O49" s="764"/>
      <c r="P49" s="764"/>
      <c r="Q49" s="764"/>
      <c r="R49" s="764"/>
      <c r="S49" s="35"/>
      <c r="T49" s="765" t="s">
        <v>52</v>
      </c>
      <c r="U49" s="766"/>
      <c r="V49" s="767"/>
      <c r="W49" s="35"/>
      <c r="X49" s="35"/>
      <c r="Y49" s="183"/>
      <c r="Z49" s="184"/>
      <c r="AA49" s="184"/>
      <c r="AB49" s="184"/>
      <c r="AC49" s="184"/>
      <c r="AD49" s="184"/>
      <c r="AE49" s="184"/>
      <c r="AF49" s="184"/>
      <c r="AG49" s="184"/>
      <c r="AH49" s="6"/>
      <c r="AI49" s="6"/>
      <c r="AJ49" s="6"/>
      <c r="AK49" s="6"/>
      <c r="AL49" s="6"/>
      <c r="AM49" s="183"/>
      <c r="AN49" s="400"/>
      <c r="AO49" s="400"/>
      <c r="AP49" s="400"/>
      <c r="AQ49" s="6"/>
      <c r="AR49" s="765" t="s">
        <v>117</v>
      </c>
      <c r="AS49" s="768"/>
      <c r="AT49" s="768"/>
      <c r="AU49" s="768"/>
      <c r="AV49" s="768"/>
      <c r="AW49" s="768"/>
      <c r="AX49" s="768"/>
      <c r="AY49" s="768"/>
      <c r="AZ49" s="768"/>
      <c r="BA49" s="768"/>
      <c r="BB49" s="768"/>
      <c r="BC49" s="769"/>
      <c r="BD49" s="401" t="s">
        <v>177</v>
      </c>
      <c r="BE49" s="765" t="s">
        <v>261</v>
      </c>
      <c r="BF49" s="766"/>
      <c r="BG49" s="767"/>
      <c r="BH49" s="177"/>
    </row>
    <row r="50" spans="1:60" ht="21.95" customHeight="1">
      <c r="A50" s="1"/>
      <c r="C50" s="179"/>
      <c r="D50" s="179"/>
      <c r="E50" s="180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  <c r="S50" s="184"/>
      <c r="T50" s="186">
        <f>SUM(T7:T47)</f>
        <v>0</v>
      </c>
      <c r="U50" s="187">
        <f>SUM(U7:U47)</f>
        <v>0</v>
      </c>
      <c r="V50" s="188">
        <f>SUM(V7:V47)</f>
        <v>0</v>
      </c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6"/>
      <c r="AI50" s="6"/>
      <c r="AJ50" s="6"/>
      <c r="AK50" s="6"/>
      <c r="AL50" s="6"/>
      <c r="AM50" s="6"/>
      <c r="AN50" s="400"/>
      <c r="AO50" s="400"/>
      <c r="AP50" s="400"/>
      <c r="AR50" s="770">
        <f t="shared" ref="AR50:BC50" si="20">COUNTIF(AR7:AR47,"●")</f>
        <v>0</v>
      </c>
      <c r="AS50" s="772">
        <f t="shared" si="20"/>
        <v>0</v>
      </c>
      <c r="AT50" s="772">
        <f t="shared" si="20"/>
        <v>0</v>
      </c>
      <c r="AU50" s="772">
        <f t="shared" si="20"/>
        <v>0</v>
      </c>
      <c r="AV50" s="747">
        <f t="shared" si="20"/>
        <v>0</v>
      </c>
      <c r="AW50" s="747">
        <f t="shared" si="20"/>
        <v>0</v>
      </c>
      <c r="AX50" s="749">
        <f t="shared" si="20"/>
        <v>0</v>
      </c>
      <c r="AY50" s="189">
        <f t="shared" si="20"/>
        <v>0</v>
      </c>
      <c r="AZ50" s="428">
        <f t="shared" si="20"/>
        <v>0</v>
      </c>
      <c r="BA50" s="428">
        <f t="shared" si="20"/>
        <v>0</v>
      </c>
      <c r="BB50" s="725">
        <f t="shared" si="20"/>
        <v>0</v>
      </c>
      <c r="BC50" s="429">
        <f t="shared" si="20"/>
        <v>0</v>
      </c>
      <c r="BD50" s="751">
        <f>SUM(BD7:BD47)</f>
        <v>0</v>
      </c>
      <c r="BE50" s="190">
        <f>SUM(BE7:BE47)</f>
        <v>0</v>
      </c>
      <c r="BF50" s="191">
        <f>SUM(BF7:BF47)</f>
        <v>0</v>
      </c>
      <c r="BG50" s="192">
        <f>SUM(BG7:BG47)</f>
        <v>0</v>
      </c>
      <c r="BH50" s="1"/>
    </row>
    <row r="51" spans="1:60" ht="21.95" customHeight="1" thickBot="1">
      <c r="A51" s="1"/>
      <c r="C51" s="179"/>
      <c r="D51" s="179"/>
      <c r="E51" s="193"/>
      <c r="G51" s="764"/>
      <c r="H51" s="764"/>
      <c r="I51" s="764"/>
      <c r="J51" s="764"/>
      <c r="K51" s="764"/>
      <c r="L51" s="764"/>
      <c r="M51" s="764"/>
      <c r="N51" s="764"/>
      <c r="O51" s="764"/>
      <c r="P51" s="764"/>
      <c r="Q51" s="764"/>
      <c r="R51" s="764"/>
      <c r="S51" s="184"/>
      <c r="T51" s="753">
        <f>T50+U50+V50</f>
        <v>0</v>
      </c>
      <c r="U51" s="754"/>
      <c r="V51" s="755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6"/>
      <c r="AI51" s="6"/>
      <c r="AJ51" s="6"/>
      <c r="AK51" s="6"/>
      <c r="AL51" s="6"/>
      <c r="AM51" s="6"/>
      <c r="AN51" s="400"/>
      <c r="AO51" s="400"/>
      <c r="AP51" s="400"/>
      <c r="AR51" s="771"/>
      <c r="AS51" s="773"/>
      <c r="AT51" s="773"/>
      <c r="AU51" s="773"/>
      <c r="AV51" s="748"/>
      <c r="AW51" s="748"/>
      <c r="AX51" s="750"/>
      <c r="AY51" s="756">
        <f>SUM(AY50:BC50)</f>
        <v>0</v>
      </c>
      <c r="AZ51" s="757"/>
      <c r="BA51" s="757"/>
      <c r="BB51" s="757"/>
      <c r="BC51" s="758"/>
      <c r="BD51" s="752"/>
      <c r="BE51" s="759">
        <f>BE50+BF50+BG50</f>
        <v>0</v>
      </c>
      <c r="BF51" s="760"/>
      <c r="BG51" s="761"/>
      <c r="BH51" s="1"/>
    </row>
    <row r="52" spans="1:60" ht="11.25" customHeight="1">
      <c r="A52" s="1"/>
      <c r="B52" s="1"/>
      <c r="C52" s="194"/>
      <c r="D52" s="194"/>
      <c r="E52" s="195"/>
      <c r="F52" s="1"/>
      <c r="G52" s="196"/>
      <c r="H52" s="197"/>
      <c r="I52" s="197"/>
      <c r="J52" s="198"/>
      <c r="K52" s="198"/>
      <c r="L52" s="198"/>
      <c r="M52" s="195"/>
      <c r="N52" s="195"/>
      <c r="O52" s="199"/>
      <c r="P52" s="199"/>
      <c r="Q52" s="199"/>
      <c r="R52" s="199"/>
      <c r="S52" s="199"/>
      <c r="T52" s="199"/>
      <c r="U52" s="199"/>
      <c r="V52" s="3"/>
      <c r="W52" s="199"/>
      <c r="X52" s="199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1"/>
      <c r="AO52" s="199"/>
      <c r="AP52" s="19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15" customHeight="1">
      <c r="G53" s="6"/>
    </row>
    <row r="54" spans="1:60" ht="15" customHeight="1">
      <c r="G54" s="6"/>
    </row>
    <row r="55" spans="1:60" ht="15" customHeight="1">
      <c r="G55" s="6"/>
    </row>
    <row r="56" spans="1:60" ht="15" customHeight="1">
      <c r="G56" s="6"/>
    </row>
    <row r="57" spans="1:60" ht="15" customHeight="1">
      <c r="G57" s="6"/>
    </row>
    <row r="58" spans="1:60" ht="15" customHeight="1">
      <c r="G58" s="6"/>
    </row>
    <row r="59" spans="1:60" ht="15" customHeight="1">
      <c r="G59" s="6"/>
    </row>
    <row r="60" spans="1:60" ht="15" customHeight="1">
      <c r="G60" s="6"/>
    </row>
    <row r="61" spans="1:60" ht="15" customHeight="1">
      <c r="G61" s="6"/>
    </row>
    <row r="62" spans="1:60" ht="15" customHeight="1">
      <c r="G62" s="6"/>
    </row>
    <row r="63" spans="1:60" ht="15" customHeight="1">
      <c r="C63" s="178"/>
      <c r="D63" s="178"/>
      <c r="E63" s="193"/>
      <c r="G63" s="203"/>
      <c r="H63" s="193"/>
      <c r="I63" s="193"/>
      <c r="J63" s="193"/>
      <c r="K63" s="193"/>
      <c r="L63" s="193"/>
      <c r="M63" s="193"/>
      <c r="N63" s="193"/>
    </row>
    <row r="64" spans="1:60" ht="15" customHeight="1">
      <c r="G64" s="6"/>
    </row>
    <row r="65" spans="7:7" ht="15" customHeight="1">
      <c r="G65" s="6"/>
    </row>
    <row r="66" spans="7:7" ht="15" customHeight="1">
      <c r="G66" s="6"/>
    </row>
    <row r="67" spans="7:7" ht="15" customHeight="1">
      <c r="G67" s="6"/>
    </row>
    <row r="68" spans="7:7" ht="15" customHeight="1">
      <c r="G68" s="6"/>
    </row>
    <row r="69" spans="7:7" ht="15" customHeight="1">
      <c r="G69" s="6"/>
    </row>
    <row r="70" spans="7:7">
      <c r="G70" s="6"/>
    </row>
    <row r="71" spans="7:7">
      <c r="G71" s="6"/>
    </row>
  </sheetData>
  <mergeCells count="112">
    <mergeCell ref="B1:C1"/>
    <mergeCell ref="D1:E1"/>
    <mergeCell ref="G1:L1"/>
    <mergeCell ref="P1:W1"/>
    <mergeCell ref="Y1:BI1"/>
    <mergeCell ref="BJ1:BK3"/>
    <mergeCell ref="B3:Q3"/>
    <mergeCell ref="R3:W3"/>
    <mergeCell ref="AO4:AP4"/>
    <mergeCell ref="AR4:BC4"/>
    <mergeCell ref="BE4:BG4"/>
    <mergeCell ref="AN4:AN6"/>
    <mergeCell ref="BE6:BG6"/>
    <mergeCell ref="AO5:AO6"/>
    <mergeCell ref="AP5:AP6"/>
    <mergeCell ref="AR5:AR6"/>
    <mergeCell ref="AS5:AX5"/>
    <mergeCell ref="AY5:BC5"/>
    <mergeCell ref="BD5:BD6"/>
    <mergeCell ref="B4:C6"/>
    <mergeCell ref="D4:E6"/>
    <mergeCell ref="G4:G6"/>
    <mergeCell ref="H4:H6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P6:R6"/>
    <mergeCell ref="T6:V6"/>
    <mergeCell ref="I4:L4"/>
    <mergeCell ref="M4:M5"/>
    <mergeCell ref="B7:C18"/>
    <mergeCell ref="D7:E9"/>
    <mergeCell ref="I7:J7"/>
    <mergeCell ref="K7:L7"/>
    <mergeCell ref="I8:J8"/>
    <mergeCell ref="K8:L8"/>
    <mergeCell ref="I9:J9"/>
    <mergeCell ref="K9:L9"/>
    <mergeCell ref="D10:D18"/>
    <mergeCell ref="E10:E11"/>
    <mergeCell ref="I10:J10"/>
    <mergeCell ref="K10:L10"/>
    <mergeCell ref="I11:J11"/>
    <mergeCell ref="K11:L11"/>
    <mergeCell ref="E12:E14"/>
    <mergeCell ref="I12:J12"/>
    <mergeCell ref="K12:L12"/>
    <mergeCell ref="I13:J13"/>
    <mergeCell ref="K13:L13"/>
    <mergeCell ref="I14:J14"/>
    <mergeCell ref="K14:L14"/>
    <mergeCell ref="E15:E18"/>
    <mergeCell ref="I15:J15"/>
    <mergeCell ref="K15:L15"/>
    <mergeCell ref="I16:J16"/>
    <mergeCell ref="K16:L16"/>
    <mergeCell ref="I17:J17"/>
    <mergeCell ref="K17:L17"/>
    <mergeCell ref="I18:J18"/>
    <mergeCell ref="K22:L22"/>
    <mergeCell ref="I23:J23"/>
    <mergeCell ref="K23:L23"/>
    <mergeCell ref="I25:J25"/>
    <mergeCell ref="I26:J26"/>
    <mergeCell ref="I30:J30"/>
    <mergeCell ref="K18:L18"/>
    <mergeCell ref="B19:C47"/>
    <mergeCell ref="D19:E42"/>
    <mergeCell ref="I19:J19"/>
    <mergeCell ref="K19:L19"/>
    <mergeCell ref="I20:J20"/>
    <mergeCell ref="K20:L20"/>
    <mergeCell ref="I21:J21"/>
    <mergeCell ref="K21:L21"/>
    <mergeCell ref="I22:J22"/>
    <mergeCell ref="K38:L38"/>
    <mergeCell ref="K39:L39"/>
    <mergeCell ref="K40:L40"/>
    <mergeCell ref="D43:D46"/>
    <mergeCell ref="E43:E44"/>
    <mergeCell ref="E45:E46"/>
    <mergeCell ref="I31:J31"/>
    <mergeCell ref="I32:J32"/>
    <mergeCell ref="K33:L33"/>
    <mergeCell ref="K34:L34"/>
    <mergeCell ref="K36:L36"/>
    <mergeCell ref="I37:J37"/>
    <mergeCell ref="AW50:AW51"/>
    <mergeCell ref="AX50:AX51"/>
    <mergeCell ref="BD50:BD51"/>
    <mergeCell ref="T51:V51"/>
    <mergeCell ref="AY51:BC51"/>
    <mergeCell ref="BE51:BG51"/>
    <mergeCell ref="D47:E47"/>
    <mergeCell ref="G49:R51"/>
    <mergeCell ref="T49:V49"/>
    <mergeCell ref="AR49:BC49"/>
    <mergeCell ref="BE49:BG49"/>
    <mergeCell ref="AR50:AR51"/>
    <mergeCell ref="AS50:AS51"/>
    <mergeCell ref="AT50:AT51"/>
    <mergeCell ref="AU50:AU51"/>
    <mergeCell ref="AV50:AV51"/>
  </mergeCells>
  <phoneticPr fontId="2"/>
  <conditionalFormatting sqref="AO7:AO24 AO26:AO44">
    <cfRule type="cellIs" dxfId="13" priority="4" stopIfTrue="1" operator="notBetween">
      <formula>100</formula>
      <formula>0</formula>
    </cfRule>
  </conditionalFormatting>
  <conditionalFormatting sqref="AO45 AO47">
    <cfRule type="cellIs" dxfId="12" priority="3" stopIfTrue="1" operator="notBetween">
      <formula>100</formula>
      <formula>0</formula>
    </cfRule>
  </conditionalFormatting>
  <conditionalFormatting sqref="AO25">
    <cfRule type="cellIs" dxfId="11" priority="2" stopIfTrue="1" operator="notBetween">
      <formula>100</formula>
      <formula>0</formula>
    </cfRule>
  </conditionalFormatting>
  <conditionalFormatting sqref="AO46">
    <cfRule type="cellIs" dxfId="10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45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1"/>
  <sheetViews>
    <sheetView showGridLines="0" showZeros="0" topLeftCell="M9" zoomScale="75" zoomScaleNormal="75" zoomScaleSheetLayoutView="100" zoomScalePageLayoutView="80" workbookViewId="0">
      <selection activeCell="AO12" sqref="AO12"/>
    </sheetView>
  </sheetViews>
  <sheetFormatPr defaultColWidth="8.625" defaultRowHeight="12"/>
  <cols>
    <col min="1" max="1" width="1.875" style="6" customWidth="1"/>
    <col min="2" max="3" width="2.875" style="6" customWidth="1"/>
    <col min="4" max="4" width="5.125" style="6" customWidth="1"/>
    <col min="5" max="5" width="5.625" style="6" customWidth="1"/>
    <col min="6" max="6" width="0.625" style="6" customWidth="1"/>
    <col min="7" max="7" width="21.875" style="204" customWidth="1"/>
    <col min="8" max="12" width="3.625" style="6" customWidth="1"/>
    <col min="13" max="18" width="5.875" style="6" customWidth="1"/>
    <col min="19" max="19" width="7.375" style="6" customWidth="1"/>
    <col min="20" max="21" width="5.875" style="6" customWidth="1"/>
    <col min="22" max="22" width="5.875" style="202" customWidth="1"/>
    <col min="23" max="23" width="5.125" style="6" customWidth="1"/>
    <col min="24" max="24" width="1.5" style="6" customWidth="1"/>
    <col min="25" max="39" width="3.625" style="5" customWidth="1"/>
    <col min="40" max="40" width="6.125" style="6" customWidth="1"/>
    <col min="41" max="43" width="7.375" style="6" customWidth="1"/>
    <col min="44" max="44" width="3" style="6" customWidth="1"/>
    <col min="45" max="55" width="3.625" style="6" customWidth="1"/>
    <col min="56" max="56" width="5" style="6" customWidth="1"/>
    <col min="57" max="60" width="7.375" style="6" customWidth="1"/>
    <col min="61" max="61" width="1.875" style="6" customWidth="1"/>
    <col min="62" max="62" width="19.5" style="6" bestFit="1" customWidth="1"/>
    <col min="63" max="16384" width="8.625" style="6"/>
  </cols>
  <sheetData>
    <row r="1" spans="1:63" s="178" customFormat="1" ht="35.1" customHeight="1">
      <c r="B1" s="876" t="s">
        <v>131</v>
      </c>
      <c r="C1" s="877"/>
      <c r="D1" s="878"/>
      <c r="E1" s="879"/>
      <c r="F1" s="7"/>
      <c r="G1" s="880" t="s">
        <v>29</v>
      </c>
      <c r="H1" s="881"/>
      <c r="I1" s="881"/>
      <c r="J1" s="881"/>
      <c r="K1" s="881"/>
      <c r="L1" s="882"/>
      <c r="M1" s="607"/>
      <c r="N1" s="607"/>
      <c r="O1" s="206"/>
      <c r="P1" s="883" t="s">
        <v>245</v>
      </c>
      <c r="Q1" s="883"/>
      <c r="R1" s="883"/>
      <c r="S1" s="883"/>
      <c r="T1" s="883"/>
      <c r="U1" s="883"/>
      <c r="V1" s="883"/>
      <c r="W1" s="883"/>
      <c r="X1" s="8"/>
      <c r="Y1" s="884" t="s">
        <v>179</v>
      </c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84"/>
      <c r="BJ1" s="891" t="s">
        <v>234</v>
      </c>
      <c r="BK1" s="892"/>
    </row>
    <row r="2" spans="1:63" ht="11.2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414"/>
      <c r="BJ2" s="893"/>
      <c r="BK2" s="894"/>
    </row>
    <row r="3" spans="1:63" ht="33" customHeight="1" thickBot="1">
      <c r="A3" s="1"/>
      <c r="B3" s="897" t="s">
        <v>249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8" t="s">
        <v>258</v>
      </c>
      <c r="S3" s="898"/>
      <c r="T3" s="898"/>
      <c r="U3" s="898"/>
      <c r="V3" s="898"/>
      <c r="W3" s="898"/>
      <c r="X3" s="8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O3" s="8"/>
      <c r="AP3" s="8"/>
      <c r="BE3" s="8"/>
      <c r="BH3" s="1"/>
      <c r="BI3" s="414"/>
      <c r="BJ3" s="895"/>
      <c r="BK3" s="896"/>
    </row>
    <row r="4" spans="1:63" ht="35.1" customHeight="1">
      <c r="A4" s="1"/>
      <c r="B4" s="885" t="s">
        <v>137</v>
      </c>
      <c r="C4" s="886"/>
      <c r="D4" s="832" t="s">
        <v>138</v>
      </c>
      <c r="E4" s="833"/>
      <c r="G4" s="838" t="s">
        <v>91</v>
      </c>
      <c r="H4" s="868" t="s">
        <v>60</v>
      </c>
      <c r="I4" s="871" t="s">
        <v>133</v>
      </c>
      <c r="J4" s="872"/>
      <c r="K4" s="872"/>
      <c r="L4" s="873"/>
      <c r="M4" s="868" t="s">
        <v>49</v>
      </c>
      <c r="N4" s="861" t="s">
        <v>50</v>
      </c>
      <c r="O4" s="841" t="s">
        <v>132</v>
      </c>
      <c r="P4" s="863" t="s">
        <v>120</v>
      </c>
      <c r="Q4" s="864"/>
      <c r="R4" s="864"/>
      <c r="S4" s="864"/>
      <c r="T4" s="864"/>
      <c r="U4" s="864"/>
      <c r="V4" s="865"/>
      <c r="W4" s="841" t="s">
        <v>173</v>
      </c>
      <c r="X4" s="9"/>
      <c r="Y4" s="844" t="s">
        <v>184</v>
      </c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6"/>
      <c r="AM4" s="10"/>
      <c r="AN4" s="847" t="s">
        <v>97</v>
      </c>
      <c r="AO4" s="899" t="s">
        <v>24</v>
      </c>
      <c r="AP4" s="900"/>
      <c r="AR4" s="901" t="s">
        <v>157</v>
      </c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902"/>
      <c r="BD4" s="205"/>
      <c r="BE4" s="901" t="s">
        <v>54</v>
      </c>
      <c r="BF4" s="872"/>
      <c r="BG4" s="902"/>
      <c r="BH4" s="1"/>
    </row>
    <row r="5" spans="1:63" ht="174.2" customHeight="1">
      <c r="A5" s="1"/>
      <c r="B5" s="887"/>
      <c r="C5" s="888"/>
      <c r="D5" s="834"/>
      <c r="E5" s="835"/>
      <c r="G5" s="839"/>
      <c r="H5" s="869"/>
      <c r="I5" s="858" t="s">
        <v>116</v>
      </c>
      <c r="J5" s="875"/>
      <c r="K5" s="858" t="s">
        <v>140</v>
      </c>
      <c r="L5" s="875"/>
      <c r="M5" s="874"/>
      <c r="N5" s="862"/>
      <c r="O5" s="842"/>
      <c r="P5" s="11" t="s">
        <v>105</v>
      </c>
      <c r="Q5" s="12" t="s">
        <v>106</v>
      </c>
      <c r="R5" s="13" t="s">
        <v>37</v>
      </c>
      <c r="S5" s="906" t="s">
        <v>97</v>
      </c>
      <c r="T5" s="397" t="s">
        <v>134</v>
      </c>
      <c r="U5" s="398" t="s">
        <v>100</v>
      </c>
      <c r="V5" s="399" t="s">
        <v>101</v>
      </c>
      <c r="W5" s="842"/>
      <c r="X5" s="9"/>
      <c r="Y5" s="852" t="s">
        <v>25</v>
      </c>
      <c r="Z5" s="853"/>
      <c r="AA5" s="854" t="s">
        <v>39</v>
      </c>
      <c r="AB5" s="855"/>
      <c r="AC5" s="855"/>
      <c r="AD5" s="853"/>
      <c r="AE5" s="854" t="s">
        <v>40</v>
      </c>
      <c r="AF5" s="856"/>
      <c r="AG5" s="856"/>
      <c r="AH5" s="856"/>
      <c r="AI5" s="857"/>
      <c r="AJ5" s="858" t="s">
        <v>61</v>
      </c>
      <c r="AK5" s="859"/>
      <c r="AL5" s="860"/>
      <c r="AM5" s="14"/>
      <c r="AN5" s="848"/>
      <c r="AO5" s="830" t="s">
        <v>63</v>
      </c>
      <c r="AP5" s="909" t="s">
        <v>53</v>
      </c>
      <c r="AR5" s="911" t="s">
        <v>64</v>
      </c>
      <c r="AS5" s="913" t="s">
        <v>65</v>
      </c>
      <c r="AT5" s="913"/>
      <c r="AU5" s="913"/>
      <c r="AV5" s="913"/>
      <c r="AW5" s="913"/>
      <c r="AX5" s="913"/>
      <c r="AY5" s="913" t="s">
        <v>103</v>
      </c>
      <c r="AZ5" s="913"/>
      <c r="BA5" s="913"/>
      <c r="BB5" s="913"/>
      <c r="BC5" s="914"/>
      <c r="BD5" s="915" t="s">
        <v>66</v>
      </c>
      <c r="BE5" s="402" t="s">
        <v>55</v>
      </c>
      <c r="BF5" s="398" t="s">
        <v>100</v>
      </c>
      <c r="BG5" s="399" t="s">
        <v>101</v>
      </c>
      <c r="BH5" s="1"/>
    </row>
    <row r="6" spans="1:63" ht="35.1" customHeight="1" thickBot="1">
      <c r="A6" s="1"/>
      <c r="B6" s="889"/>
      <c r="C6" s="890"/>
      <c r="D6" s="836"/>
      <c r="E6" s="837"/>
      <c r="G6" s="840"/>
      <c r="H6" s="870"/>
      <c r="I6" s="243" t="s">
        <v>78</v>
      </c>
      <c r="J6" s="244" t="s">
        <v>93</v>
      </c>
      <c r="K6" s="243" t="s">
        <v>78</v>
      </c>
      <c r="L6" s="244" t="s">
        <v>93</v>
      </c>
      <c r="M6" s="15" t="s">
        <v>2</v>
      </c>
      <c r="N6" s="207" t="s">
        <v>2</v>
      </c>
      <c r="O6" s="843"/>
      <c r="P6" s="850" t="s">
        <v>150</v>
      </c>
      <c r="Q6" s="851"/>
      <c r="R6" s="851"/>
      <c r="S6" s="907"/>
      <c r="T6" s="903" t="s">
        <v>51</v>
      </c>
      <c r="U6" s="904"/>
      <c r="V6" s="905"/>
      <c r="W6" s="843"/>
      <c r="X6" s="9"/>
      <c r="Y6" s="16" t="s">
        <v>67</v>
      </c>
      <c r="Z6" s="17" t="s">
        <v>68</v>
      </c>
      <c r="AA6" s="18" t="s">
        <v>69</v>
      </c>
      <c r="AB6" s="626" t="s">
        <v>70</v>
      </c>
      <c r="AC6" s="626" t="s">
        <v>166</v>
      </c>
      <c r="AD6" s="17" t="s">
        <v>167</v>
      </c>
      <c r="AE6" s="18" t="s">
        <v>168</v>
      </c>
      <c r="AF6" s="626" t="s">
        <v>185</v>
      </c>
      <c r="AG6" s="626" t="s">
        <v>186</v>
      </c>
      <c r="AH6" s="626" t="s">
        <v>187</v>
      </c>
      <c r="AI6" s="17" t="s">
        <v>188</v>
      </c>
      <c r="AJ6" s="18" t="s">
        <v>14</v>
      </c>
      <c r="AK6" s="626" t="s">
        <v>42</v>
      </c>
      <c r="AL6" s="19" t="s">
        <v>43</v>
      </c>
      <c r="AM6" s="10"/>
      <c r="AN6" s="849"/>
      <c r="AO6" s="831"/>
      <c r="AP6" s="910"/>
      <c r="AR6" s="912"/>
      <c r="AS6" s="20" t="s">
        <v>44</v>
      </c>
      <c r="AT6" s="21" t="s">
        <v>45</v>
      </c>
      <c r="AU6" s="22" t="s">
        <v>46</v>
      </c>
      <c r="AV6" s="22" t="s">
        <v>198</v>
      </c>
      <c r="AW6" s="22" t="s">
        <v>199</v>
      </c>
      <c r="AX6" s="22" t="s">
        <v>47</v>
      </c>
      <c r="AY6" s="23" t="s">
        <v>200</v>
      </c>
      <c r="AZ6" s="21" t="s">
        <v>201</v>
      </c>
      <c r="BA6" s="21" t="s">
        <v>202</v>
      </c>
      <c r="BB6" s="21" t="s">
        <v>203</v>
      </c>
      <c r="BC6" s="24" t="s">
        <v>204</v>
      </c>
      <c r="BD6" s="916"/>
      <c r="BE6" s="850" t="s">
        <v>56</v>
      </c>
      <c r="BF6" s="851"/>
      <c r="BG6" s="908"/>
      <c r="BH6" s="1"/>
    </row>
    <row r="7" spans="1:63" ht="17.100000000000001" customHeight="1">
      <c r="A7" s="1"/>
      <c r="B7" s="811" t="s">
        <v>21</v>
      </c>
      <c r="C7" s="812"/>
      <c r="D7" s="817" t="s">
        <v>213</v>
      </c>
      <c r="E7" s="818"/>
      <c r="F7" s="493"/>
      <c r="G7" s="494" t="s">
        <v>22</v>
      </c>
      <c r="H7" s="25">
        <f>SUM(I7:L7)</f>
        <v>2</v>
      </c>
      <c r="I7" s="823">
        <v>2</v>
      </c>
      <c r="J7" s="824"/>
      <c r="K7" s="823"/>
      <c r="L7" s="824"/>
      <c r="M7" s="26">
        <f>H7*30</f>
        <v>60</v>
      </c>
      <c r="N7" s="208">
        <f>M7*45/60</f>
        <v>45</v>
      </c>
      <c r="O7" s="215" t="s">
        <v>75</v>
      </c>
      <c r="P7" s="27" t="s">
        <v>122</v>
      </c>
      <c r="Q7" s="28"/>
      <c r="R7" s="29"/>
      <c r="S7" s="30" t="s">
        <v>122</v>
      </c>
      <c r="T7" s="31" t="str">
        <f>IF($W7="○",$N7,"")</f>
        <v/>
      </c>
      <c r="U7" s="32"/>
      <c r="V7" s="33"/>
      <c r="W7" s="34" t="str">
        <f>IF($AO7&gt;=60,"○","")</f>
        <v/>
      </c>
      <c r="X7" s="35"/>
      <c r="Y7" s="622"/>
      <c r="Z7" s="403"/>
      <c r="AA7" s="36"/>
      <c r="AB7" s="624"/>
      <c r="AC7" s="624"/>
      <c r="AD7" s="403"/>
      <c r="AE7" s="36" t="s">
        <v>122</v>
      </c>
      <c r="AF7" s="624"/>
      <c r="AG7" s="624"/>
      <c r="AH7" s="624"/>
      <c r="AI7" s="403" t="s">
        <v>193</v>
      </c>
      <c r="AJ7" s="36"/>
      <c r="AK7" s="624"/>
      <c r="AL7" s="37"/>
      <c r="AM7" s="10"/>
      <c r="AN7" s="38" t="s">
        <v>122</v>
      </c>
      <c r="AO7" s="223"/>
      <c r="AP7" s="387">
        <f t="shared" ref="AP7:AP47" si="0">M7</f>
        <v>60</v>
      </c>
      <c r="AR7" s="39" t="str">
        <f>IF(ISNUMBER($AO7),IF(AND($AO7&gt;=60,$AO7&lt;=100),"●",""),"")</f>
        <v/>
      </c>
      <c r="AS7" s="40"/>
      <c r="AT7" s="41"/>
      <c r="AU7" s="42"/>
      <c r="AV7" s="42"/>
      <c r="AW7" s="42"/>
      <c r="AX7" s="42"/>
      <c r="AY7" s="40"/>
      <c r="AZ7" s="41"/>
      <c r="BA7" s="41"/>
      <c r="BB7" s="41"/>
      <c r="BC7" s="43"/>
      <c r="BD7" s="139" t="str">
        <f t="shared" ref="BD7:BD47" si="1">IF(ISNUMBER($AO7),IF(AND($AO7&gt;=60,$AO7&lt;=100),$H7,""),"")</f>
        <v/>
      </c>
      <c r="BE7" s="44" t="str">
        <f>IF(ISNUMBER($AO7),IF(AND($AO7&gt;=60,$AO7&lt;=100),$AP7*45/60,""),"")</f>
        <v/>
      </c>
      <c r="BF7" s="32"/>
      <c r="BG7" s="33"/>
      <c r="BH7" s="1"/>
    </row>
    <row r="8" spans="1:63" ht="17.100000000000001" customHeight="1">
      <c r="A8" s="1"/>
      <c r="B8" s="813"/>
      <c r="C8" s="814"/>
      <c r="D8" s="819"/>
      <c r="E8" s="820"/>
      <c r="F8" s="495"/>
      <c r="G8" s="496" t="s">
        <v>115</v>
      </c>
      <c r="H8" s="45">
        <f t="shared" ref="H8:H47" si="2">SUM(I8:L8)</f>
        <v>2</v>
      </c>
      <c r="I8" s="808">
        <v>2</v>
      </c>
      <c r="J8" s="809"/>
      <c r="K8" s="808"/>
      <c r="L8" s="809"/>
      <c r="M8" s="46">
        <f>H8*30</f>
        <v>60</v>
      </c>
      <c r="N8" s="209">
        <f t="shared" ref="N8:N47" si="3">M8*45/60</f>
        <v>45</v>
      </c>
      <c r="O8" s="216" t="s">
        <v>75</v>
      </c>
      <c r="P8" s="47" t="s">
        <v>122</v>
      </c>
      <c r="Q8" s="48"/>
      <c r="R8" s="49"/>
      <c r="S8" s="50" t="s">
        <v>122</v>
      </c>
      <c r="T8" s="51" t="str">
        <f t="shared" ref="T8:T18" si="4">IF($W8="○",$N8,"")</f>
        <v/>
      </c>
      <c r="U8" s="52"/>
      <c r="V8" s="53"/>
      <c r="W8" s="54" t="str">
        <f t="shared" ref="W8:W47" si="5">IF($AO8&gt;=60,"○","")</f>
        <v/>
      </c>
      <c r="X8" s="35"/>
      <c r="Y8" s="55"/>
      <c r="Z8" s="56"/>
      <c r="AA8" s="57"/>
      <c r="AB8" s="58"/>
      <c r="AC8" s="58"/>
      <c r="AD8" s="56"/>
      <c r="AE8" s="57" t="s">
        <v>122</v>
      </c>
      <c r="AF8" s="58"/>
      <c r="AG8" s="58"/>
      <c r="AH8" s="58" t="s">
        <v>193</v>
      </c>
      <c r="AI8" s="56"/>
      <c r="AJ8" s="57"/>
      <c r="AK8" s="58"/>
      <c r="AL8" s="59"/>
      <c r="AM8" s="10"/>
      <c r="AN8" s="60" t="s">
        <v>122</v>
      </c>
      <c r="AO8" s="225"/>
      <c r="AP8" s="388">
        <f t="shared" si="0"/>
        <v>60</v>
      </c>
      <c r="AR8" s="61" t="str">
        <f>IF(ISNUMBER($AO8),IF(AND($AO8&gt;=60,$AO8&lt;=100),"●",""),"")</f>
        <v/>
      </c>
      <c r="AS8" s="62"/>
      <c r="AT8" s="63"/>
      <c r="AU8" s="64"/>
      <c r="AV8" s="64"/>
      <c r="AW8" s="64"/>
      <c r="AX8" s="64"/>
      <c r="AY8" s="65"/>
      <c r="AZ8" s="66"/>
      <c r="BA8" s="66"/>
      <c r="BB8" s="66"/>
      <c r="BC8" s="67"/>
      <c r="BD8" s="146" t="str">
        <f t="shared" si="1"/>
        <v/>
      </c>
      <c r="BE8" s="68" t="str">
        <f t="shared" ref="BE8:BE18" si="6">IF(ISNUMBER($AO8),IF(AND($AO8&gt;=60,$AO8&lt;=100),$AP8*45/60,""),"")</f>
        <v/>
      </c>
      <c r="BF8" s="52"/>
      <c r="BG8" s="53"/>
      <c r="BH8" s="1"/>
    </row>
    <row r="9" spans="1:63" ht="17.100000000000001" customHeight="1">
      <c r="A9" s="1"/>
      <c r="B9" s="813"/>
      <c r="C9" s="814"/>
      <c r="D9" s="821"/>
      <c r="E9" s="822"/>
      <c r="F9" s="495"/>
      <c r="G9" s="498" t="s">
        <v>109</v>
      </c>
      <c r="H9" s="609">
        <f t="shared" si="2"/>
        <v>2</v>
      </c>
      <c r="I9" s="788"/>
      <c r="J9" s="789"/>
      <c r="K9" s="788">
        <v>2</v>
      </c>
      <c r="L9" s="789"/>
      <c r="M9" s="460">
        <f>H9*30</f>
        <v>60</v>
      </c>
      <c r="N9" s="210">
        <f t="shared" si="3"/>
        <v>45</v>
      </c>
      <c r="O9" s="218" t="s">
        <v>75</v>
      </c>
      <c r="P9" s="514" t="s">
        <v>122</v>
      </c>
      <c r="Q9" s="515"/>
      <c r="R9" s="516"/>
      <c r="S9" s="82" t="s">
        <v>122</v>
      </c>
      <c r="T9" s="83" t="str">
        <f t="shared" si="4"/>
        <v/>
      </c>
      <c r="U9" s="84"/>
      <c r="V9" s="85"/>
      <c r="W9" s="86" t="str">
        <f t="shared" si="5"/>
        <v/>
      </c>
      <c r="X9" s="35"/>
      <c r="Y9" s="87"/>
      <c r="Z9" s="88"/>
      <c r="AA9" s="89"/>
      <c r="AB9" s="90"/>
      <c r="AC9" s="90"/>
      <c r="AD9" s="88"/>
      <c r="AE9" s="89" t="s">
        <v>122</v>
      </c>
      <c r="AF9" s="90"/>
      <c r="AG9" s="90"/>
      <c r="AH9" s="90" t="s">
        <v>193</v>
      </c>
      <c r="AI9" s="88"/>
      <c r="AJ9" s="89"/>
      <c r="AK9" s="90"/>
      <c r="AL9" s="91"/>
      <c r="AM9" s="10"/>
      <c r="AN9" s="92" t="s">
        <v>122</v>
      </c>
      <c r="AO9" s="228"/>
      <c r="AP9" s="389">
        <f t="shared" si="0"/>
        <v>60</v>
      </c>
      <c r="AR9" s="523" t="str">
        <f>IF(ISNUMBER($AO9),IF(AND($AO9&gt;=60,$AO9&lt;=100),"●",""),"")</f>
        <v/>
      </c>
      <c r="AS9" s="97"/>
      <c r="AT9" s="524"/>
      <c r="AU9" s="96"/>
      <c r="AV9" s="96"/>
      <c r="AW9" s="96"/>
      <c r="AX9" s="96"/>
      <c r="AY9" s="97"/>
      <c r="AZ9" s="95"/>
      <c r="BA9" s="95"/>
      <c r="BB9" s="95"/>
      <c r="BC9" s="98"/>
      <c r="BD9" s="375" t="str">
        <f t="shared" si="1"/>
        <v/>
      </c>
      <c r="BE9" s="99" t="str">
        <f t="shared" si="6"/>
        <v/>
      </c>
      <c r="BF9" s="84"/>
      <c r="BG9" s="85"/>
      <c r="BH9" s="1"/>
    </row>
    <row r="10" spans="1:63" ht="17.100000000000001" customHeight="1">
      <c r="A10" s="1"/>
      <c r="B10" s="813"/>
      <c r="C10" s="814"/>
      <c r="D10" s="827" t="s">
        <v>214</v>
      </c>
      <c r="E10" s="866" t="s">
        <v>189</v>
      </c>
      <c r="F10" s="495"/>
      <c r="G10" s="517" t="s">
        <v>129</v>
      </c>
      <c r="H10" s="610">
        <f t="shared" si="2"/>
        <v>2</v>
      </c>
      <c r="I10" s="917">
        <v>2</v>
      </c>
      <c r="J10" s="918"/>
      <c r="K10" s="917"/>
      <c r="L10" s="918"/>
      <c r="M10" s="459">
        <f t="shared" ref="M10:M47" si="7">H10*30</f>
        <v>60</v>
      </c>
      <c r="N10" s="506">
        <f t="shared" si="3"/>
        <v>45</v>
      </c>
      <c r="O10" s="507" t="s">
        <v>75</v>
      </c>
      <c r="P10" s="508" t="s">
        <v>31</v>
      </c>
      <c r="Q10" s="509"/>
      <c r="R10" s="510"/>
      <c r="S10" s="352" t="s">
        <v>31</v>
      </c>
      <c r="T10" s="511" t="str">
        <f t="shared" si="4"/>
        <v/>
      </c>
      <c r="U10" s="512"/>
      <c r="V10" s="513"/>
      <c r="W10" s="299" t="str">
        <f t="shared" si="5"/>
        <v/>
      </c>
      <c r="X10" s="35"/>
      <c r="Y10" s="420"/>
      <c r="Z10" s="633"/>
      <c r="AA10" s="264"/>
      <c r="AB10" s="421"/>
      <c r="AC10" s="421"/>
      <c r="AD10" s="633"/>
      <c r="AE10" s="264" t="s">
        <v>122</v>
      </c>
      <c r="AF10" s="421"/>
      <c r="AG10" s="421"/>
      <c r="AH10" s="421" t="s">
        <v>193</v>
      </c>
      <c r="AI10" s="633"/>
      <c r="AJ10" s="264"/>
      <c r="AK10" s="421"/>
      <c r="AL10" s="630"/>
      <c r="AM10" s="10"/>
      <c r="AN10" s="518" t="s">
        <v>31</v>
      </c>
      <c r="AO10" s="519"/>
      <c r="AP10" s="520">
        <f t="shared" si="0"/>
        <v>60</v>
      </c>
      <c r="AR10" s="521"/>
      <c r="AS10" s="154"/>
      <c r="AT10" s="509" t="str">
        <f>IF(ISNUMBER($AO10),IF(AND($AO10&gt;=60,$AO10&lt;=100),"●",""),"")</f>
        <v/>
      </c>
      <c r="AU10" s="153"/>
      <c r="AV10" s="153"/>
      <c r="AW10" s="153"/>
      <c r="AX10" s="153"/>
      <c r="AY10" s="154"/>
      <c r="AZ10" s="152"/>
      <c r="BA10" s="152"/>
      <c r="BB10" s="152"/>
      <c r="BC10" s="155"/>
      <c r="BD10" s="376" t="str">
        <f t="shared" si="1"/>
        <v/>
      </c>
      <c r="BE10" s="522" t="str">
        <f t="shared" si="6"/>
        <v/>
      </c>
      <c r="BF10" s="512"/>
      <c r="BG10" s="513"/>
      <c r="BH10" s="1"/>
    </row>
    <row r="11" spans="1:63" ht="17.100000000000001" customHeight="1">
      <c r="A11" s="1"/>
      <c r="B11" s="813"/>
      <c r="C11" s="814"/>
      <c r="D11" s="828"/>
      <c r="E11" s="867"/>
      <c r="F11" s="495"/>
      <c r="G11" s="496" t="s">
        <v>110</v>
      </c>
      <c r="H11" s="608">
        <f t="shared" si="2"/>
        <v>2</v>
      </c>
      <c r="I11" s="808">
        <v>2</v>
      </c>
      <c r="J11" s="809"/>
      <c r="K11" s="808"/>
      <c r="L11" s="809"/>
      <c r="M11" s="46">
        <f t="shared" si="7"/>
        <v>60</v>
      </c>
      <c r="N11" s="209">
        <f t="shared" si="3"/>
        <v>45</v>
      </c>
      <c r="O11" s="217" t="s">
        <v>75</v>
      </c>
      <c r="P11" s="47" t="s">
        <v>31</v>
      </c>
      <c r="Q11" s="69"/>
      <c r="R11" s="70"/>
      <c r="S11" s="71" t="s">
        <v>31</v>
      </c>
      <c r="T11" s="51" t="str">
        <f t="shared" si="4"/>
        <v/>
      </c>
      <c r="U11" s="52"/>
      <c r="V11" s="53"/>
      <c r="W11" s="54" t="str">
        <f t="shared" si="5"/>
        <v/>
      </c>
      <c r="X11" s="35"/>
      <c r="Y11" s="55"/>
      <c r="Z11" s="56"/>
      <c r="AA11" s="57"/>
      <c r="AB11" s="58"/>
      <c r="AC11" s="58"/>
      <c r="AD11" s="56"/>
      <c r="AE11" s="57"/>
      <c r="AF11" s="58"/>
      <c r="AG11" s="58"/>
      <c r="AH11" s="58" t="s">
        <v>193</v>
      </c>
      <c r="AI11" s="56"/>
      <c r="AJ11" s="57"/>
      <c r="AK11" s="58"/>
      <c r="AL11" s="59"/>
      <c r="AM11" s="10"/>
      <c r="AN11" s="72" t="s">
        <v>31</v>
      </c>
      <c r="AO11" s="227"/>
      <c r="AP11" s="388">
        <f t="shared" si="0"/>
        <v>60</v>
      </c>
      <c r="AR11" s="73"/>
      <c r="AS11" s="62"/>
      <c r="AT11" s="69" t="str">
        <f>IF(ISNUMBER($AO11),IF(AND($AO11&gt;=60,$AO11&lt;=100),"●",""),"")</f>
        <v/>
      </c>
      <c r="AU11" s="64"/>
      <c r="AV11" s="64"/>
      <c r="AW11" s="64"/>
      <c r="AX11" s="64"/>
      <c r="AY11" s="62"/>
      <c r="AZ11" s="74"/>
      <c r="BA11" s="74"/>
      <c r="BB11" s="74"/>
      <c r="BC11" s="75"/>
      <c r="BD11" s="146" t="str">
        <f t="shared" si="1"/>
        <v/>
      </c>
      <c r="BE11" s="68" t="str">
        <f t="shared" si="6"/>
        <v/>
      </c>
      <c r="BF11" s="52"/>
      <c r="BG11" s="53"/>
      <c r="BH11" s="1"/>
    </row>
    <row r="12" spans="1:63" ht="17.100000000000001" customHeight="1">
      <c r="A12" s="1"/>
      <c r="B12" s="813"/>
      <c r="C12" s="814"/>
      <c r="D12" s="828"/>
      <c r="E12" s="919" t="s">
        <v>189</v>
      </c>
      <c r="F12" s="495"/>
      <c r="G12" s="496" t="s">
        <v>130</v>
      </c>
      <c r="H12" s="608">
        <f t="shared" si="2"/>
        <v>2</v>
      </c>
      <c r="I12" s="808">
        <v>2</v>
      </c>
      <c r="J12" s="809"/>
      <c r="K12" s="808"/>
      <c r="L12" s="809"/>
      <c r="M12" s="46">
        <f t="shared" si="7"/>
        <v>60</v>
      </c>
      <c r="N12" s="209">
        <f t="shared" si="3"/>
        <v>45</v>
      </c>
      <c r="O12" s="217" t="s">
        <v>75</v>
      </c>
      <c r="P12" s="76" t="s">
        <v>32</v>
      </c>
      <c r="Q12" s="69"/>
      <c r="R12" s="70"/>
      <c r="S12" s="71" t="s">
        <v>32</v>
      </c>
      <c r="T12" s="51" t="str">
        <f t="shared" si="4"/>
        <v/>
      </c>
      <c r="U12" s="52"/>
      <c r="V12" s="53"/>
      <c r="W12" s="54" t="str">
        <f t="shared" si="5"/>
        <v/>
      </c>
      <c r="X12" s="35"/>
      <c r="Y12" s="55"/>
      <c r="Z12" s="56"/>
      <c r="AA12" s="57"/>
      <c r="AB12" s="58"/>
      <c r="AC12" s="58"/>
      <c r="AD12" s="56"/>
      <c r="AE12" s="57"/>
      <c r="AF12" s="58" t="s">
        <v>122</v>
      </c>
      <c r="AG12" s="58"/>
      <c r="AH12" s="58"/>
      <c r="AI12" s="56"/>
      <c r="AJ12" s="57"/>
      <c r="AK12" s="58"/>
      <c r="AL12" s="59"/>
      <c r="AM12" s="10"/>
      <c r="AN12" s="72" t="s">
        <v>32</v>
      </c>
      <c r="AO12" s="227"/>
      <c r="AP12" s="388">
        <f t="shared" si="0"/>
        <v>60</v>
      </c>
      <c r="AR12" s="73"/>
      <c r="AS12" s="62"/>
      <c r="AT12" s="74"/>
      <c r="AU12" s="70" t="str">
        <f>IF(ISNUMBER($AO12),IF(AND($AO12&gt;=60,$AO12&lt;=100),"●",""),"")</f>
        <v/>
      </c>
      <c r="AV12" s="431"/>
      <c r="AW12" s="431"/>
      <c r="AX12" s="64"/>
      <c r="AY12" s="62"/>
      <c r="AZ12" s="74"/>
      <c r="BA12" s="74"/>
      <c r="BB12" s="74"/>
      <c r="BC12" s="75"/>
      <c r="BD12" s="146" t="str">
        <f t="shared" si="1"/>
        <v/>
      </c>
      <c r="BE12" s="68" t="str">
        <f t="shared" si="6"/>
        <v/>
      </c>
      <c r="BF12" s="52"/>
      <c r="BG12" s="53"/>
      <c r="BH12" s="1"/>
    </row>
    <row r="13" spans="1:63" ht="17.100000000000001" customHeight="1">
      <c r="A13" s="1"/>
      <c r="B13" s="813"/>
      <c r="C13" s="814"/>
      <c r="D13" s="828"/>
      <c r="E13" s="920"/>
      <c r="F13" s="495"/>
      <c r="G13" s="496" t="s">
        <v>76</v>
      </c>
      <c r="H13" s="608">
        <f t="shared" si="2"/>
        <v>2</v>
      </c>
      <c r="I13" s="808">
        <v>2</v>
      </c>
      <c r="J13" s="809"/>
      <c r="K13" s="808"/>
      <c r="L13" s="809"/>
      <c r="M13" s="46">
        <f t="shared" si="7"/>
        <v>60</v>
      </c>
      <c r="N13" s="209">
        <f t="shared" si="3"/>
        <v>45</v>
      </c>
      <c r="O13" s="217" t="s">
        <v>75</v>
      </c>
      <c r="P13" s="76" t="s">
        <v>32</v>
      </c>
      <c r="Q13" s="69"/>
      <c r="R13" s="70"/>
      <c r="S13" s="71" t="s">
        <v>32</v>
      </c>
      <c r="T13" s="51" t="str">
        <f t="shared" si="4"/>
        <v/>
      </c>
      <c r="U13" s="52"/>
      <c r="V13" s="53"/>
      <c r="W13" s="54" t="str">
        <f t="shared" si="5"/>
        <v/>
      </c>
      <c r="X13" s="35"/>
      <c r="Y13" s="55"/>
      <c r="Z13" s="56"/>
      <c r="AA13" s="57"/>
      <c r="AB13" s="58"/>
      <c r="AC13" s="58"/>
      <c r="AD13" s="56"/>
      <c r="AE13" s="57" t="s">
        <v>193</v>
      </c>
      <c r="AF13" s="58"/>
      <c r="AG13" s="58"/>
      <c r="AH13" s="58"/>
      <c r="AI13" s="56"/>
      <c r="AJ13" s="57"/>
      <c r="AK13" s="58"/>
      <c r="AL13" s="59"/>
      <c r="AM13" s="10"/>
      <c r="AN13" s="72" t="s">
        <v>32</v>
      </c>
      <c r="AO13" s="227"/>
      <c r="AP13" s="388">
        <f t="shared" si="0"/>
        <v>60</v>
      </c>
      <c r="AR13" s="73"/>
      <c r="AS13" s="62"/>
      <c r="AT13" s="74"/>
      <c r="AU13" s="70" t="str">
        <f>IF(ISNUMBER($AO13),IF(AND($AO13&gt;=60,$AO13&lt;=100),"●",""),"")</f>
        <v/>
      </c>
      <c r="AV13" s="431"/>
      <c r="AW13" s="431"/>
      <c r="AX13" s="64"/>
      <c r="AY13" s="62"/>
      <c r="AZ13" s="74"/>
      <c r="BA13" s="74"/>
      <c r="BB13" s="74"/>
      <c r="BC13" s="75"/>
      <c r="BD13" s="146" t="str">
        <f t="shared" si="1"/>
        <v/>
      </c>
      <c r="BE13" s="68" t="str">
        <f t="shared" si="6"/>
        <v/>
      </c>
      <c r="BF13" s="52"/>
      <c r="BG13" s="53"/>
      <c r="BH13" s="1"/>
    </row>
    <row r="14" spans="1:63" ht="17.100000000000001" customHeight="1">
      <c r="A14" s="1"/>
      <c r="B14" s="813"/>
      <c r="C14" s="814"/>
      <c r="D14" s="828"/>
      <c r="E14" s="867"/>
      <c r="F14" s="495"/>
      <c r="G14" s="496" t="s">
        <v>155</v>
      </c>
      <c r="H14" s="608">
        <f t="shared" si="2"/>
        <v>2</v>
      </c>
      <c r="I14" s="808">
        <v>2</v>
      </c>
      <c r="J14" s="809"/>
      <c r="K14" s="808"/>
      <c r="L14" s="809"/>
      <c r="M14" s="46">
        <f t="shared" si="7"/>
        <v>60</v>
      </c>
      <c r="N14" s="209">
        <f t="shared" si="3"/>
        <v>45</v>
      </c>
      <c r="O14" s="217" t="s">
        <v>75</v>
      </c>
      <c r="P14" s="76" t="s">
        <v>32</v>
      </c>
      <c r="Q14" s="69"/>
      <c r="R14" s="70"/>
      <c r="S14" s="71" t="s">
        <v>32</v>
      </c>
      <c r="T14" s="51" t="str">
        <f t="shared" si="4"/>
        <v/>
      </c>
      <c r="U14" s="52"/>
      <c r="V14" s="53"/>
      <c r="W14" s="54" t="str">
        <f t="shared" si="5"/>
        <v/>
      </c>
      <c r="X14" s="35"/>
      <c r="Y14" s="55"/>
      <c r="Z14" s="56"/>
      <c r="AA14" s="57"/>
      <c r="AB14" s="532"/>
      <c r="AC14" s="58"/>
      <c r="AD14" s="56"/>
      <c r="AE14" s="57"/>
      <c r="AF14" s="58" t="s">
        <v>122</v>
      </c>
      <c r="AG14" s="58"/>
      <c r="AH14" s="58"/>
      <c r="AI14" s="56"/>
      <c r="AJ14" s="57"/>
      <c r="AK14" s="58"/>
      <c r="AL14" s="59"/>
      <c r="AM14" s="10"/>
      <c r="AN14" s="72" t="s">
        <v>32</v>
      </c>
      <c r="AO14" s="227"/>
      <c r="AP14" s="388">
        <f t="shared" si="0"/>
        <v>60</v>
      </c>
      <c r="AR14" s="73"/>
      <c r="AS14" s="62"/>
      <c r="AT14" s="74"/>
      <c r="AU14" s="70" t="str">
        <f>IF(ISNUMBER($AO14),IF(AND($AO14&gt;=60,$AO14&lt;=100),"●",""),"")</f>
        <v/>
      </c>
      <c r="AV14" s="431"/>
      <c r="AW14" s="431"/>
      <c r="AX14" s="64"/>
      <c r="AY14" s="62"/>
      <c r="AZ14" s="74"/>
      <c r="BA14" s="74"/>
      <c r="BB14" s="74"/>
      <c r="BC14" s="75"/>
      <c r="BD14" s="146" t="str">
        <f t="shared" si="1"/>
        <v/>
      </c>
      <c r="BE14" s="68" t="str">
        <f t="shared" si="6"/>
        <v/>
      </c>
      <c r="BF14" s="52"/>
      <c r="BG14" s="53"/>
      <c r="BH14" s="1"/>
    </row>
    <row r="15" spans="1:63" ht="17.100000000000001" customHeight="1">
      <c r="A15" s="1"/>
      <c r="B15" s="813"/>
      <c r="C15" s="814"/>
      <c r="D15" s="828"/>
      <c r="E15" s="781" t="s">
        <v>189</v>
      </c>
      <c r="F15" s="495"/>
      <c r="G15" s="496" t="s">
        <v>98</v>
      </c>
      <c r="H15" s="608">
        <f t="shared" si="2"/>
        <v>2</v>
      </c>
      <c r="I15" s="808"/>
      <c r="J15" s="809"/>
      <c r="K15" s="808">
        <v>2</v>
      </c>
      <c r="L15" s="809"/>
      <c r="M15" s="46">
        <f t="shared" si="7"/>
        <v>60</v>
      </c>
      <c r="N15" s="209">
        <f t="shared" si="3"/>
        <v>45</v>
      </c>
      <c r="O15" s="216" t="s">
        <v>75</v>
      </c>
      <c r="P15" s="76" t="s">
        <v>33</v>
      </c>
      <c r="Q15" s="69"/>
      <c r="R15" s="70"/>
      <c r="S15" s="71" t="s">
        <v>33</v>
      </c>
      <c r="T15" s="51" t="str">
        <f t="shared" si="4"/>
        <v/>
      </c>
      <c r="U15" s="52"/>
      <c r="V15" s="53"/>
      <c r="W15" s="54" t="str">
        <f t="shared" si="5"/>
        <v/>
      </c>
      <c r="X15" s="35"/>
      <c r="Y15" s="55"/>
      <c r="Z15" s="56"/>
      <c r="AA15" s="57"/>
      <c r="AB15" s="58"/>
      <c r="AC15" s="58"/>
      <c r="AD15" s="56"/>
      <c r="AE15" s="57"/>
      <c r="AF15" s="58"/>
      <c r="AG15" s="58"/>
      <c r="AH15" s="58" t="s">
        <v>193</v>
      </c>
      <c r="AI15" s="56"/>
      <c r="AJ15" s="57"/>
      <c r="AK15" s="58"/>
      <c r="AL15" s="59"/>
      <c r="AM15" s="10"/>
      <c r="AN15" s="72" t="s">
        <v>33</v>
      </c>
      <c r="AO15" s="227"/>
      <c r="AP15" s="388">
        <f t="shared" si="0"/>
        <v>60</v>
      </c>
      <c r="AR15" s="73"/>
      <c r="AS15" s="77" t="str">
        <f t="shared" ref="AS15:AS18" si="8">IF(ISNUMBER($AO15),IF(AND($AO15&gt;=60,$AO15&lt;=100),"●",""),"")</f>
        <v/>
      </c>
      <c r="AT15" s="74"/>
      <c r="AU15" s="64"/>
      <c r="AV15" s="64"/>
      <c r="AW15" s="64"/>
      <c r="AX15" s="64"/>
      <c r="AY15" s="62"/>
      <c r="AZ15" s="74"/>
      <c r="BA15" s="74"/>
      <c r="BB15" s="74"/>
      <c r="BC15" s="75"/>
      <c r="BD15" s="146" t="str">
        <f t="shared" si="1"/>
        <v/>
      </c>
      <c r="BE15" s="68" t="str">
        <f t="shared" si="6"/>
        <v/>
      </c>
      <c r="BF15" s="52"/>
      <c r="BG15" s="53"/>
      <c r="BH15" s="1"/>
    </row>
    <row r="16" spans="1:63" ht="17.100000000000001" customHeight="1">
      <c r="A16" s="1"/>
      <c r="B16" s="813"/>
      <c r="C16" s="814"/>
      <c r="D16" s="828"/>
      <c r="E16" s="807"/>
      <c r="F16" s="495"/>
      <c r="G16" s="496" t="s">
        <v>174</v>
      </c>
      <c r="H16" s="611">
        <f t="shared" si="2"/>
        <v>2</v>
      </c>
      <c r="I16" s="808"/>
      <c r="J16" s="809"/>
      <c r="K16" s="810">
        <v>2</v>
      </c>
      <c r="L16" s="809"/>
      <c r="M16" s="46">
        <f t="shared" si="7"/>
        <v>60</v>
      </c>
      <c r="N16" s="209">
        <f t="shared" si="3"/>
        <v>45</v>
      </c>
      <c r="O16" s="216" t="s">
        <v>75</v>
      </c>
      <c r="P16" s="76" t="s">
        <v>33</v>
      </c>
      <c r="Q16" s="69"/>
      <c r="R16" s="70"/>
      <c r="S16" s="71" t="s">
        <v>33</v>
      </c>
      <c r="T16" s="51" t="str">
        <f t="shared" si="4"/>
        <v/>
      </c>
      <c r="U16" s="52"/>
      <c r="V16" s="53"/>
      <c r="W16" s="54" t="str">
        <f t="shared" si="5"/>
        <v/>
      </c>
      <c r="X16" s="35"/>
      <c r="Y16" s="55"/>
      <c r="Z16" s="56"/>
      <c r="AA16" s="57"/>
      <c r="AB16" s="58"/>
      <c r="AC16" s="58"/>
      <c r="AD16" s="56"/>
      <c r="AE16" s="57" t="s">
        <v>193</v>
      </c>
      <c r="AF16" s="58"/>
      <c r="AG16" s="58"/>
      <c r="AH16" s="58"/>
      <c r="AI16" s="56"/>
      <c r="AJ16" s="57"/>
      <c r="AK16" s="58"/>
      <c r="AL16" s="59"/>
      <c r="AM16" s="10"/>
      <c r="AN16" s="72" t="s">
        <v>33</v>
      </c>
      <c r="AO16" s="227"/>
      <c r="AP16" s="388">
        <f t="shared" si="0"/>
        <v>60</v>
      </c>
      <c r="AR16" s="73"/>
      <c r="AS16" s="77" t="str">
        <f t="shared" si="8"/>
        <v/>
      </c>
      <c r="AT16" s="74"/>
      <c r="AU16" s="64"/>
      <c r="AV16" s="64"/>
      <c r="AW16" s="64"/>
      <c r="AX16" s="64"/>
      <c r="AY16" s="62"/>
      <c r="AZ16" s="74"/>
      <c r="BA16" s="74"/>
      <c r="BB16" s="74"/>
      <c r="BC16" s="75"/>
      <c r="BD16" s="146" t="str">
        <f t="shared" si="1"/>
        <v/>
      </c>
      <c r="BE16" s="68" t="str">
        <f t="shared" si="6"/>
        <v/>
      </c>
      <c r="BF16" s="52"/>
      <c r="BG16" s="53"/>
      <c r="BH16" s="1"/>
    </row>
    <row r="17" spans="1:60" ht="17.100000000000001" customHeight="1">
      <c r="A17" s="1"/>
      <c r="B17" s="813"/>
      <c r="C17" s="814"/>
      <c r="D17" s="828"/>
      <c r="E17" s="807"/>
      <c r="F17" s="495"/>
      <c r="G17" s="496" t="s">
        <v>135</v>
      </c>
      <c r="H17" s="611">
        <f t="shared" si="2"/>
        <v>2</v>
      </c>
      <c r="I17" s="808"/>
      <c r="J17" s="809"/>
      <c r="K17" s="810">
        <v>2</v>
      </c>
      <c r="L17" s="809"/>
      <c r="M17" s="46">
        <f t="shared" si="7"/>
        <v>60</v>
      </c>
      <c r="N17" s="209">
        <f t="shared" si="3"/>
        <v>45</v>
      </c>
      <c r="O17" s="216" t="s">
        <v>75</v>
      </c>
      <c r="P17" s="76" t="s">
        <v>33</v>
      </c>
      <c r="Q17" s="69"/>
      <c r="R17" s="70"/>
      <c r="S17" s="71" t="s">
        <v>33</v>
      </c>
      <c r="T17" s="51" t="str">
        <f t="shared" si="4"/>
        <v/>
      </c>
      <c r="U17" s="52"/>
      <c r="V17" s="53"/>
      <c r="W17" s="54" t="str">
        <f t="shared" si="5"/>
        <v/>
      </c>
      <c r="X17" s="35"/>
      <c r="Y17" s="55"/>
      <c r="Z17" s="56"/>
      <c r="AA17" s="57"/>
      <c r="AB17" s="58"/>
      <c r="AC17" s="58"/>
      <c r="AD17" s="56"/>
      <c r="AE17" s="57" t="s">
        <v>122</v>
      </c>
      <c r="AF17" s="58"/>
      <c r="AG17" s="58"/>
      <c r="AH17" s="58"/>
      <c r="AI17" s="56"/>
      <c r="AJ17" s="57"/>
      <c r="AK17" s="58"/>
      <c r="AL17" s="59"/>
      <c r="AM17" s="10"/>
      <c r="AN17" s="72" t="s">
        <v>33</v>
      </c>
      <c r="AO17" s="227"/>
      <c r="AP17" s="388">
        <f t="shared" si="0"/>
        <v>60</v>
      </c>
      <c r="AR17" s="73"/>
      <c r="AS17" s="77" t="str">
        <f t="shared" si="8"/>
        <v/>
      </c>
      <c r="AT17" s="74"/>
      <c r="AU17" s="64"/>
      <c r="AV17" s="64"/>
      <c r="AW17" s="64"/>
      <c r="AX17" s="64"/>
      <c r="AY17" s="62"/>
      <c r="AZ17" s="74"/>
      <c r="BA17" s="74"/>
      <c r="BB17" s="74"/>
      <c r="BC17" s="75"/>
      <c r="BD17" s="146" t="str">
        <f t="shared" si="1"/>
        <v/>
      </c>
      <c r="BE17" s="68" t="str">
        <f t="shared" si="6"/>
        <v/>
      </c>
      <c r="BF17" s="52"/>
      <c r="BG17" s="53"/>
      <c r="BH17" s="1"/>
    </row>
    <row r="18" spans="1:60" ht="17.100000000000001" customHeight="1">
      <c r="A18" s="1"/>
      <c r="B18" s="815"/>
      <c r="C18" s="816"/>
      <c r="D18" s="829"/>
      <c r="E18" s="782"/>
      <c r="F18" s="497"/>
      <c r="G18" s="498" t="s">
        <v>151</v>
      </c>
      <c r="H18" s="78">
        <f t="shared" si="2"/>
        <v>2</v>
      </c>
      <c r="I18" s="788"/>
      <c r="J18" s="789"/>
      <c r="K18" s="788">
        <v>2</v>
      </c>
      <c r="L18" s="789"/>
      <c r="M18" s="460">
        <f t="shared" si="7"/>
        <v>60</v>
      </c>
      <c r="N18" s="210">
        <f t="shared" si="3"/>
        <v>45</v>
      </c>
      <c r="O18" s="218" t="s">
        <v>154</v>
      </c>
      <c r="P18" s="79" t="s">
        <v>33</v>
      </c>
      <c r="Q18" s="80"/>
      <c r="R18" s="81"/>
      <c r="S18" s="82" t="s">
        <v>33</v>
      </c>
      <c r="T18" s="83" t="str">
        <f t="shared" si="4"/>
        <v/>
      </c>
      <c r="U18" s="84"/>
      <c r="V18" s="85"/>
      <c r="W18" s="86" t="str">
        <f t="shared" si="5"/>
        <v/>
      </c>
      <c r="X18" s="35"/>
      <c r="Y18" s="87"/>
      <c r="Z18" s="88"/>
      <c r="AA18" s="89"/>
      <c r="AB18" s="90"/>
      <c r="AC18" s="90"/>
      <c r="AD18" s="88"/>
      <c r="AE18" s="89"/>
      <c r="AF18" s="90" t="s">
        <v>122</v>
      </c>
      <c r="AG18" s="90"/>
      <c r="AH18" s="90"/>
      <c r="AI18" s="88"/>
      <c r="AJ18" s="89"/>
      <c r="AK18" s="90"/>
      <c r="AL18" s="91"/>
      <c r="AM18" s="10"/>
      <c r="AN18" s="92" t="s">
        <v>33</v>
      </c>
      <c r="AO18" s="228"/>
      <c r="AP18" s="389">
        <f t="shared" si="0"/>
        <v>60</v>
      </c>
      <c r="AR18" s="93"/>
      <c r="AS18" s="94" t="str">
        <f t="shared" si="8"/>
        <v/>
      </c>
      <c r="AT18" s="95"/>
      <c r="AU18" s="96"/>
      <c r="AV18" s="96"/>
      <c r="AW18" s="96"/>
      <c r="AX18" s="96"/>
      <c r="AY18" s="97"/>
      <c r="AZ18" s="95"/>
      <c r="BA18" s="95"/>
      <c r="BB18" s="95"/>
      <c r="BC18" s="98"/>
      <c r="BD18" s="375" t="str">
        <f t="shared" si="1"/>
        <v/>
      </c>
      <c r="BE18" s="99" t="str">
        <f t="shared" si="6"/>
        <v/>
      </c>
      <c r="BF18" s="84"/>
      <c r="BG18" s="85"/>
      <c r="BH18" s="1"/>
    </row>
    <row r="19" spans="1:60" ht="17.100000000000001" customHeight="1">
      <c r="A19" s="1"/>
      <c r="B19" s="790" t="s">
        <v>77</v>
      </c>
      <c r="C19" s="791"/>
      <c r="D19" s="796" t="s">
        <v>213</v>
      </c>
      <c r="E19" s="797"/>
      <c r="F19" s="499"/>
      <c r="G19" s="500" t="s">
        <v>147</v>
      </c>
      <c r="H19" s="100">
        <f t="shared" si="2"/>
        <v>2</v>
      </c>
      <c r="I19" s="802">
        <v>2</v>
      </c>
      <c r="J19" s="803"/>
      <c r="K19" s="802"/>
      <c r="L19" s="803"/>
      <c r="M19" s="459">
        <f t="shared" si="7"/>
        <v>60</v>
      </c>
      <c r="N19" s="211">
        <f t="shared" si="3"/>
        <v>45</v>
      </c>
      <c r="O19" s="219" t="s">
        <v>5</v>
      </c>
      <c r="P19" s="101" t="s">
        <v>122</v>
      </c>
      <c r="Q19" s="102" t="s">
        <v>122</v>
      </c>
      <c r="R19" s="103"/>
      <c r="S19" s="30" t="s">
        <v>122</v>
      </c>
      <c r="T19" s="104"/>
      <c r="U19" s="105" t="str">
        <f>IF($W19="○",$N19,"")</f>
        <v/>
      </c>
      <c r="V19" s="106"/>
      <c r="W19" s="107" t="str">
        <f t="shared" si="5"/>
        <v/>
      </c>
      <c r="X19" s="10"/>
      <c r="Y19" s="108"/>
      <c r="Z19" s="109"/>
      <c r="AA19" s="631" t="s">
        <v>193</v>
      </c>
      <c r="AB19" s="110"/>
      <c r="AC19" s="110"/>
      <c r="AD19" s="109"/>
      <c r="AE19" s="631"/>
      <c r="AF19" s="110"/>
      <c r="AG19" s="110"/>
      <c r="AH19" s="110"/>
      <c r="AI19" s="109"/>
      <c r="AJ19" s="631"/>
      <c r="AK19" s="110"/>
      <c r="AL19" s="111"/>
      <c r="AM19" s="10"/>
      <c r="AN19" s="112" t="s">
        <v>122</v>
      </c>
      <c r="AO19" s="230"/>
      <c r="AP19" s="390">
        <f t="shared" si="0"/>
        <v>60</v>
      </c>
      <c r="AR19" s="39" t="str">
        <f>IF(ISNUMBER($AO19),IF(AND($AO19&gt;=60,$AO19&lt;=100),"●",""),"")</f>
        <v/>
      </c>
      <c r="AS19" s="40"/>
      <c r="AT19" s="41"/>
      <c r="AU19" s="113"/>
      <c r="AV19" s="113"/>
      <c r="AW19" s="113"/>
      <c r="AX19" s="113"/>
      <c r="AY19" s="104"/>
      <c r="AZ19" s="114"/>
      <c r="BA19" s="114"/>
      <c r="BB19" s="114"/>
      <c r="BC19" s="106"/>
      <c r="BD19" s="139" t="str">
        <f t="shared" si="1"/>
        <v/>
      </c>
      <c r="BE19" s="115"/>
      <c r="BF19" s="105" t="str">
        <f>IF(ISNUMBER($AO19),IF(AND($AO19&gt;=60,$AO19&lt;=100),$AP19*45/60,""),"")</f>
        <v/>
      </c>
      <c r="BG19" s="106"/>
      <c r="BH19" s="1"/>
    </row>
    <row r="20" spans="1:60" ht="17.100000000000001" customHeight="1">
      <c r="A20" s="1"/>
      <c r="B20" s="792"/>
      <c r="C20" s="793"/>
      <c r="D20" s="798"/>
      <c r="E20" s="799"/>
      <c r="F20" s="501"/>
      <c r="G20" s="502" t="s">
        <v>119</v>
      </c>
      <c r="H20" s="116">
        <f t="shared" si="2"/>
        <v>2</v>
      </c>
      <c r="I20" s="783">
        <v>2</v>
      </c>
      <c r="J20" s="787"/>
      <c r="K20" s="783"/>
      <c r="L20" s="787"/>
      <c r="M20" s="46">
        <f t="shared" si="7"/>
        <v>60</v>
      </c>
      <c r="N20" s="212">
        <f t="shared" si="3"/>
        <v>45</v>
      </c>
      <c r="O20" s="220" t="s">
        <v>5</v>
      </c>
      <c r="P20" s="47" t="s">
        <v>122</v>
      </c>
      <c r="Q20" s="117" t="s">
        <v>122</v>
      </c>
      <c r="R20" s="118"/>
      <c r="S20" s="71" t="s">
        <v>122</v>
      </c>
      <c r="T20" s="119"/>
      <c r="U20" s="120" t="str">
        <f>IF($W20="○",$N20,"")</f>
        <v/>
      </c>
      <c r="V20" s="121"/>
      <c r="W20" s="122" t="str">
        <f t="shared" si="5"/>
        <v/>
      </c>
      <c r="X20" s="10"/>
      <c r="Y20" s="55"/>
      <c r="Z20" s="56"/>
      <c r="AA20" s="57" t="s">
        <v>193</v>
      </c>
      <c r="AB20" s="58"/>
      <c r="AC20" s="58"/>
      <c r="AD20" s="56"/>
      <c r="AE20" s="57"/>
      <c r="AF20" s="58"/>
      <c r="AG20" s="58"/>
      <c r="AH20" s="58"/>
      <c r="AI20" s="56"/>
      <c r="AJ20" s="57"/>
      <c r="AK20" s="58"/>
      <c r="AL20" s="59"/>
      <c r="AM20" s="10"/>
      <c r="AN20" s="123" t="s">
        <v>122</v>
      </c>
      <c r="AO20" s="232"/>
      <c r="AP20" s="391">
        <f t="shared" si="0"/>
        <v>60</v>
      </c>
      <c r="AR20" s="61" t="str">
        <f>IF(ISNUMBER($AO20),IF(AND($AO20&gt;=60,$AO20&lt;=100),"●",""),"")</f>
        <v/>
      </c>
      <c r="AS20" s="62"/>
      <c r="AT20" s="74"/>
      <c r="AU20" s="124"/>
      <c r="AV20" s="124"/>
      <c r="AW20" s="124"/>
      <c r="AX20" s="124"/>
      <c r="AY20" s="119"/>
      <c r="AZ20" s="125"/>
      <c r="BA20" s="125"/>
      <c r="BB20" s="125"/>
      <c r="BC20" s="121"/>
      <c r="BD20" s="146" t="str">
        <f t="shared" si="1"/>
        <v/>
      </c>
      <c r="BE20" s="126"/>
      <c r="BF20" s="120" t="str">
        <f>IF(ISNUMBER($AO20),IF(AND($AO20&gt;=60,$AO20&lt;=100),$AP20*45/60,""),"")</f>
        <v/>
      </c>
      <c r="BG20" s="121"/>
      <c r="BH20" s="1"/>
    </row>
    <row r="21" spans="1:60" ht="17.100000000000001" customHeight="1">
      <c r="A21" s="1"/>
      <c r="B21" s="792"/>
      <c r="C21" s="793"/>
      <c r="D21" s="798"/>
      <c r="E21" s="799"/>
      <c r="F21" s="501"/>
      <c r="G21" s="503" t="s">
        <v>30</v>
      </c>
      <c r="H21" s="127">
        <f t="shared" si="2"/>
        <v>2</v>
      </c>
      <c r="I21" s="804">
        <v>2</v>
      </c>
      <c r="J21" s="805"/>
      <c r="K21" s="804"/>
      <c r="L21" s="805"/>
      <c r="M21" s="460">
        <f t="shared" si="7"/>
        <v>60</v>
      </c>
      <c r="N21" s="213">
        <f t="shared" si="3"/>
        <v>45</v>
      </c>
      <c r="O21" s="221" t="s">
        <v>5</v>
      </c>
      <c r="P21" s="79" t="s">
        <v>122</v>
      </c>
      <c r="Q21" s="128" t="s">
        <v>122</v>
      </c>
      <c r="R21" s="129"/>
      <c r="S21" s="82" t="s">
        <v>122</v>
      </c>
      <c r="T21" s="130"/>
      <c r="U21" s="131" t="str">
        <f>IF($W21="○",$N21,"")</f>
        <v/>
      </c>
      <c r="V21" s="132"/>
      <c r="W21" s="133" t="str">
        <f t="shared" si="5"/>
        <v/>
      </c>
      <c r="X21" s="10"/>
      <c r="Y21" s="87"/>
      <c r="Z21" s="88"/>
      <c r="AA21" s="89" t="s">
        <v>193</v>
      </c>
      <c r="AB21" s="90"/>
      <c r="AC21" s="90"/>
      <c r="AD21" s="88"/>
      <c r="AE21" s="89"/>
      <c r="AF21" s="90"/>
      <c r="AG21" s="90"/>
      <c r="AH21" s="90"/>
      <c r="AI21" s="88"/>
      <c r="AJ21" s="89"/>
      <c r="AK21" s="90"/>
      <c r="AL21" s="91"/>
      <c r="AM21" s="10"/>
      <c r="AN21" s="134" t="s">
        <v>122</v>
      </c>
      <c r="AO21" s="234"/>
      <c r="AP21" s="392">
        <f t="shared" si="0"/>
        <v>60</v>
      </c>
      <c r="AR21" s="135" t="str">
        <f>IF(ISNUMBER($AO21),IF(AND($AO21&gt;=60,$AO21&lt;=100),"●",""),"")</f>
        <v/>
      </c>
      <c r="AS21" s="97"/>
      <c r="AT21" s="95"/>
      <c r="AU21" s="136"/>
      <c r="AV21" s="136"/>
      <c r="AW21" s="136"/>
      <c r="AX21" s="136"/>
      <c r="AY21" s="130"/>
      <c r="AZ21" s="137"/>
      <c r="BA21" s="137"/>
      <c r="BB21" s="137"/>
      <c r="BC21" s="132"/>
      <c r="BD21" s="375" t="str">
        <f t="shared" si="1"/>
        <v/>
      </c>
      <c r="BE21" s="138"/>
      <c r="BF21" s="131" t="str">
        <f>IF(ISNUMBER($AO21),IF(AND($AO21&gt;=60,$AO21&lt;=100),$AP21*45/60,""),"")</f>
        <v/>
      </c>
      <c r="BG21" s="132"/>
      <c r="BH21" s="1"/>
    </row>
    <row r="22" spans="1:60" ht="17.100000000000001" customHeight="1">
      <c r="A22" s="1"/>
      <c r="B22" s="792"/>
      <c r="C22" s="793"/>
      <c r="D22" s="798"/>
      <c r="E22" s="799"/>
      <c r="F22" s="501"/>
      <c r="G22" s="500" t="s">
        <v>136</v>
      </c>
      <c r="H22" s="618">
        <f t="shared" si="2"/>
        <v>2</v>
      </c>
      <c r="I22" s="802">
        <v>2</v>
      </c>
      <c r="J22" s="806"/>
      <c r="K22" s="785"/>
      <c r="L22" s="786"/>
      <c r="M22" s="459">
        <f t="shared" si="7"/>
        <v>60</v>
      </c>
      <c r="N22" s="211">
        <f t="shared" si="3"/>
        <v>45</v>
      </c>
      <c r="O22" s="219" t="s">
        <v>5</v>
      </c>
      <c r="P22" s="140" t="s">
        <v>153</v>
      </c>
      <c r="Q22" s="102" t="s">
        <v>10</v>
      </c>
      <c r="R22" s="103"/>
      <c r="S22" s="30" t="s">
        <v>211</v>
      </c>
      <c r="T22" s="40"/>
      <c r="U22" s="41"/>
      <c r="V22" s="141" t="str">
        <f t="shared" ref="V22:V46" si="9">IF($W22="○",$N22,"")</f>
        <v/>
      </c>
      <c r="W22" s="107" t="str">
        <f t="shared" si="5"/>
        <v/>
      </c>
      <c r="X22" s="10"/>
      <c r="Y22" s="108"/>
      <c r="Z22" s="109"/>
      <c r="AA22" s="142"/>
      <c r="AB22" s="110" t="s">
        <v>122</v>
      </c>
      <c r="AC22" s="110"/>
      <c r="AD22" s="109"/>
      <c r="AE22" s="631"/>
      <c r="AF22" s="110"/>
      <c r="AG22" s="110"/>
      <c r="AH22" s="110"/>
      <c r="AI22" s="109"/>
      <c r="AJ22" s="631"/>
      <c r="AK22" s="110"/>
      <c r="AL22" s="111"/>
      <c r="AM22" s="10"/>
      <c r="AN22" s="112" t="s">
        <v>211</v>
      </c>
      <c r="AO22" s="230"/>
      <c r="AP22" s="390">
        <f t="shared" si="0"/>
        <v>60</v>
      </c>
      <c r="AR22" s="143"/>
      <c r="AS22" s="40"/>
      <c r="AT22" s="41"/>
      <c r="AU22" s="42"/>
      <c r="AV22" s="103" t="str">
        <f>IF(ISNUMBER($AO22),IF(AND($AO22&gt;=60,$AO22&lt;=100),"●",""),"")</f>
        <v/>
      </c>
      <c r="AW22" s="42"/>
      <c r="AX22" s="42"/>
      <c r="AY22" s="144" t="str">
        <f>IF(ISNUMBER($AO22),IF(AND($AO22&gt;=60,$AO22&lt;=100),"●",""),"")</f>
        <v/>
      </c>
      <c r="AZ22" s="41"/>
      <c r="BA22" s="41"/>
      <c r="BB22" s="41"/>
      <c r="BC22" s="43"/>
      <c r="BD22" s="376" t="str">
        <f t="shared" si="1"/>
        <v/>
      </c>
      <c r="BE22" s="145"/>
      <c r="BF22" s="41"/>
      <c r="BG22" s="141" t="str">
        <f t="shared" ref="BG22:BG43" si="10">IF(ISNUMBER($AO22),IF(AND($AO22&gt;=60,$AO22&lt;=100),$AP22*45/60,""),"")</f>
        <v/>
      </c>
      <c r="BH22" s="1"/>
    </row>
    <row r="23" spans="1:60" ht="17.100000000000001" customHeight="1">
      <c r="A23" s="1"/>
      <c r="B23" s="792"/>
      <c r="C23" s="793"/>
      <c r="D23" s="798"/>
      <c r="E23" s="799"/>
      <c r="F23" s="501"/>
      <c r="G23" s="502" t="s">
        <v>16</v>
      </c>
      <c r="H23" s="116">
        <f t="shared" si="2"/>
        <v>6</v>
      </c>
      <c r="I23" s="774">
        <v>6</v>
      </c>
      <c r="J23" s="787"/>
      <c r="K23" s="774"/>
      <c r="L23" s="787"/>
      <c r="M23" s="46">
        <f t="shared" si="7"/>
        <v>180</v>
      </c>
      <c r="N23" s="212">
        <f t="shared" si="3"/>
        <v>135</v>
      </c>
      <c r="O23" s="220" t="s">
        <v>6</v>
      </c>
      <c r="P23" s="76" t="s">
        <v>122</v>
      </c>
      <c r="Q23" s="117"/>
      <c r="R23" s="118" t="s">
        <v>122</v>
      </c>
      <c r="S23" s="71" t="s">
        <v>122</v>
      </c>
      <c r="T23" s="62"/>
      <c r="U23" s="74"/>
      <c r="V23" s="147" t="str">
        <f t="shared" si="9"/>
        <v/>
      </c>
      <c r="W23" s="122" t="str">
        <f t="shared" si="5"/>
        <v/>
      </c>
      <c r="X23" s="10"/>
      <c r="Y23" s="55"/>
      <c r="Z23" s="56" t="s">
        <v>193</v>
      </c>
      <c r="AA23" s="148"/>
      <c r="AB23" s="58" t="s">
        <v>193</v>
      </c>
      <c r="AC23" s="58"/>
      <c r="AD23" s="56"/>
      <c r="AE23" s="57"/>
      <c r="AF23" s="58"/>
      <c r="AG23" s="58"/>
      <c r="AH23" s="58"/>
      <c r="AI23" s="56"/>
      <c r="AJ23" s="57"/>
      <c r="AK23" s="58"/>
      <c r="AL23" s="59"/>
      <c r="AM23" s="10"/>
      <c r="AN23" s="149" t="s">
        <v>122</v>
      </c>
      <c r="AO23" s="236"/>
      <c r="AP23" s="393">
        <f t="shared" si="0"/>
        <v>180</v>
      </c>
      <c r="AR23" s="150" t="str">
        <f t="shared" ref="AR23:AR36" si="11">IF(ISNUMBER($AO23),IF(AND($AO23&gt;=60,$AO23&lt;=100),"●",""),"")</f>
        <v/>
      </c>
      <c r="AS23" s="151"/>
      <c r="AT23" s="152"/>
      <c r="AU23" s="153"/>
      <c r="AV23" s="153"/>
      <c r="AW23" s="153"/>
      <c r="AX23" s="153"/>
      <c r="AY23" s="154"/>
      <c r="AZ23" s="152"/>
      <c r="BA23" s="152"/>
      <c r="BB23" s="152"/>
      <c r="BC23" s="155"/>
      <c r="BD23" s="376" t="str">
        <f t="shared" si="1"/>
        <v/>
      </c>
      <c r="BE23" s="156"/>
      <c r="BF23" s="74"/>
      <c r="BG23" s="147" t="str">
        <f t="shared" si="10"/>
        <v/>
      </c>
      <c r="BH23" s="1"/>
    </row>
    <row r="24" spans="1:60" ht="17.100000000000001" customHeight="1">
      <c r="A24" s="1"/>
      <c r="B24" s="792"/>
      <c r="C24" s="793"/>
      <c r="D24" s="798"/>
      <c r="E24" s="799"/>
      <c r="F24" s="501"/>
      <c r="G24" s="502" t="s">
        <v>230</v>
      </c>
      <c r="H24" s="619">
        <f t="shared" si="2"/>
        <v>1</v>
      </c>
      <c r="I24" s="544"/>
      <c r="J24" s="545">
        <v>1</v>
      </c>
      <c r="K24"/>
      <c r="L24"/>
      <c r="M24" s="46">
        <f t="shared" si="7"/>
        <v>30</v>
      </c>
      <c r="N24" s="212">
        <f t="shared" si="3"/>
        <v>22.5</v>
      </c>
      <c r="O24" s="220" t="s">
        <v>6</v>
      </c>
      <c r="P24" s="76" t="s">
        <v>153</v>
      </c>
      <c r="Q24" s="117" t="s">
        <v>10</v>
      </c>
      <c r="R24" s="118" t="s">
        <v>212</v>
      </c>
      <c r="S24" s="71" t="s">
        <v>211</v>
      </c>
      <c r="T24" s="62"/>
      <c r="U24" s="74"/>
      <c r="V24" s="147" t="str">
        <f t="shared" si="9"/>
        <v/>
      </c>
      <c r="W24" s="122" t="str">
        <f t="shared" si="5"/>
        <v/>
      </c>
      <c r="X24" s="10"/>
      <c r="Y24" s="55"/>
      <c r="Z24" s="56"/>
      <c r="AA24" s="148"/>
      <c r="AB24" s="58" t="s">
        <v>122</v>
      </c>
      <c r="AC24" s="58"/>
      <c r="AD24" s="56"/>
      <c r="AE24" s="57"/>
      <c r="AF24" s="58"/>
      <c r="AG24" s="58"/>
      <c r="AH24" s="58"/>
      <c r="AI24" s="56"/>
      <c r="AJ24" s="57"/>
      <c r="AK24" s="58"/>
      <c r="AL24" s="59"/>
      <c r="AM24" s="10"/>
      <c r="AN24" s="123" t="s">
        <v>211</v>
      </c>
      <c r="AO24" s="237"/>
      <c r="AP24" s="391">
        <f t="shared" si="0"/>
        <v>30</v>
      </c>
      <c r="AR24" s="157"/>
      <c r="AS24" s="158"/>
      <c r="AT24" s="74"/>
      <c r="AU24" s="64"/>
      <c r="AV24" s="118" t="str">
        <f>IF(ISNUMBER($AO24),IF(AND($AO24&gt;=60,$AO24&lt;=100),"●",""),"")</f>
        <v/>
      </c>
      <c r="AW24" s="64"/>
      <c r="AX24" s="64"/>
      <c r="AY24" s="77" t="str">
        <f>IF(ISNUMBER($AO24),IF(AND($AO24&gt;=60,$AO24&lt;=100),"●",""),"")</f>
        <v/>
      </c>
      <c r="AZ24" s="74"/>
      <c r="BA24" s="74"/>
      <c r="BB24" s="74"/>
      <c r="BC24" s="75"/>
      <c r="BD24" s="146" t="str">
        <f t="shared" si="1"/>
        <v/>
      </c>
      <c r="BE24" s="156"/>
      <c r="BF24" s="74"/>
      <c r="BG24" s="147" t="str">
        <f t="shared" si="10"/>
        <v/>
      </c>
      <c r="BH24" s="1"/>
    </row>
    <row r="25" spans="1:60" ht="17.100000000000001" customHeight="1">
      <c r="A25" s="1"/>
      <c r="B25" s="792"/>
      <c r="C25" s="793"/>
      <c r="D25" s="798"/>
      <c r="E25" s="799"/>
      <c r="F25" s="501"/>
      <c r="G25" s="502" t="s">
        <v>231</v>
      </c>
      <c r="H25" s="619">
        <f t="shared" si="2"/>
        <v>1</v>
      </c>
      <c r="I25" s="783"/>
      <c r="J25" s="787"/>
      <c r="K25" s="159">
        <v>1</v>
      </c>
      <c r="L25" s="614"/>
      <c r="M25" s="46">
        <f t="shared" si="7"/>
        <v>30</v>
      </c>
      <c r="N25" s="212">
        <f t="shared" si="3"/>
        <v>22.5</v>
      </c>
      <c r="O25" s="220" t="s">
        <v>6</v>
      </c>
      <c r="P25" s="76" t="s">
        <v>153</v>
      </c>
      <c r="Q25" s="117" t="s">
        <v>10</v>
      </c>
      <c r="R25" s="118" t="s">
        <v>212</v>
      </c>
      <c r="S25" s="71" t="s">
        <v>211</v>
      </c>
      <c r="T25" s="62"/>
      <c r="U25" s="74"/>
      <c r="V25" s="147" t="str">
        <f t="shared" si="9"/>
        <v/>
      </c>
      <c r="W25" s="122" t="str">
        <f t="shared" si="5"/>
        <v/>
      </c>
      <c r="X25" s="10"/>
      <c r="Y25" s="55"/>
      <c r="Z25" s="56"/>
      <c r="AA25" s="148"/>
      <c r="AB25" s="58" t="s">
        <v>122</v>
      </c>
      <c r="AC25" s="58"/>
      <c r="AD25" s="56"/>
      <c r="AE25" s="57"/>
      <c r="AF25" s="58"/>
      <c r="AG25" s="58"/>
      <c r="AH25" s="58"/>
      <c r="AI25" s="56"/>
      <c r="AJ25" s="57"/>
      <c r="AK25" s="58"/>
      <c r="AL25" s="59"/>
      <c r="AM25" s="10"/>
      <c r="AN25" s="123" t="s">
        <v>211</v>
      </c>
      <c r="AO25" s="237"/>
      <c r="AP25" s="391">
        <f t="shared" si="0"/>
        <v>30</v>
      </c>
      <c r="AR25" s="157"/>
      <c r="AS25" s="158"/>
      <c r="AT25" s="74"/>
      <c r="AU25" s="64"/>
      <c r="AV25" s="118" t="str">
        <f>IF(ISNUMBER($AO25),IF(AND($AO25&gt;=60,$AO25&lt;=100),"●",""),"")</f>
        <v/>
      </c>
      <c r="AW25" s="64"/>
      <c r="AX25" s="64"/>
      <c r="AY25" s="77" t="str">
        <f>IF(ISNUMBER($AO25),IF(AND($AO25&gt;=60,$AO25&lt;=100),"●",""),"")</f>
        <v/>
      </c>
      <c r="AZ25" s="74"/>
      <c r="BA25" s="74"/>
      <c r="BB25" s="74"/>
      <c r="BC25" s="75"/>
      <c r="BD25" s="146" t="str">
        <f t="shared" si="1"/>
        <v/>
      </c>
      <c r="BE25" s="156"/>
      <c r="BF25" s="74"/>
      <c r="BG25" s="147" t="str">
        <f t="shared" si="10"/>
        <v/>
      </c>
      <c r="BH25" s="1"/>
    </row>
    <row r="26" spans="1:60" ht="17.100000000000001" customHeight="1">
      <c r="A26" s="1"/>
      <c r="B26" s="792"/>
      <c r="C26" s="793"/>
      <c r="D26" s="798"/>
      <c r="E26" s="799"/>
      <c r="F26" s="501"/>
      <c r="G26" s="502" t="s">
        <v>89</v>
      </c>
      <c r="H26" s="619">
        <f t="shared" si="2"/>
        <v>1</v>
      </c>
      <c r="I26" s="783"/>
      <c r="J26" s="787"/>
      <c r="K26" s="159">
        <v>1</v>
      </c>
      <c r="L26" s="614"/>
      <c r="M26" s="46">
        <f t="shared" si="7"/>
        <v>30</v>
      </c>
      <c r="N26" s="212">
        <f t="shared" si="3"/>
        <v>22.5</v>
      </c>
      <c r="O26" s="220" t="s">
        <v>5</v>
      </c>
      <c r="P26" s="76" t="s">
        <v>153</v>
      </c>
      <c r="Q26" s="117" t="s">
        <v>10</v>
      </c>
      <c r="R26" s="118"/>
      <c r="S26" s="71" t="s">
        <v>211</v>
      </c>
      <c r="T26" s="62"/>
      <c r="U26" s="74"/>
      <c r="V26" s="147" t="str">
        <f t="shared" si="9"/>
        <v/>
      </c>
      <c r="W26" s="122" t="str">
        <f t="shared" si="5"/>
        <v/>
      </c>
      <c r="X26" s="10"/>
      <c r="Y26" s="55"/>
      <c r="Z26" s="56"/>
      <c r="AA26" s="148"/>
      <c r="AB26" s="58" t="s">
        <v>122</v>
      </c>
      <c r="AC26" s="58"/>
      <c r="AD26" s="56"/>
      <c r="AE26" s="57"/>
      <c r="AF26" s="58"/>
      <c r="AG26" s="58"/>
      <c r="AH26" s="58"/>
      <c r="AI26" s="56"/>
      <c r="AJ26" s="57"/>
      <c r="AK26" s="58"/>
      <c r="AL26" s="59"/>
      <c r="AM26" s="10"/>
      <c r="AN26" s="123" t="s">
        <v>211</v>
      </c>
      <c r="AO26" s="232"/>
      <c r="AP26" s="391">
        <f t="shared" si="0"/>
        <v>30</v>
      </c>
      <c r="AR26" s="157"/>
      <c r="AS26" s="62"/>
      <c r="AT26" s="152"/>
      <c r="AU26" s="153"/>
      <c r="AV26" s="432" t="str">
        <f>IF(ISNUMBER($AO26),IF(AND($AO26&gt;=60,$AO26&lt;=100),"●",""),"")</f>
        <v/>
      </c>
      <c r="AW26" s="153"/>
      <c r="AX26" s="153"/>
      <c r="AY26" s="160" t="str">
        <f>IF(ISNUMBER($AO26),IF(AND($AO26&gt;=60,$AO26&lt;=100),"●",""),"")</f>
        <v/>
      </c>
      <c r="AZ26" s="152"/>
      <c r="BA26" s="152"/>
      <c r="BB26" s="152"/>
      <c r="BC26" s="155"/>
      <c r="BD26" s="376" t="str">
        <f t="shared" si="1"/>
        <v/>
      </c>
      <c r="BE26" s="156"/>
      <c r="BF26" s="74"/>
      <c r="BG26" s="147" t="str">
        <f t="shared" si="10"/>
        <v/>
      </c>
      <c r="BH26" s="1"/>
    </row>
    <row r="27" spans="1:60" ht="17.100000000000001" customHeight="1">
      <c r="A27" s="1"/>
      <c r="B27" s="792"/>
      <c r="C27" s="793"/>
      <c r="D27" s="798"/>
      <c r="E27" s="799"/>
      <c r="F27" s="501"/>
      <c r="G27" s="502" t="s">
        <v>206</v>
      </c>
      <c r="H27" s="116">
        <f t="shared" si="2"/>
        <v>1</v>
      </c>
      <c r="I27" s="470"/>
      <c r="J27" s="471"/>
      <c r="K27" s="472" t="s">
        <v>1</v>
      </c>
      <c r="L27" s="614">
        <v>1</v>
      </c>
      <c r="M27" s="46">
        <f t="shared" si="7"/>
        <v>30</v>
      </c>
      <c r="N27" s="212">
        <f t="shared" si="3"/>
        <v>22.5</v>
      </c>
      <c r="O27" s="220" t="s">
        <v>5</v>
      </c>
      <c r="P27" s="76" t="s">
        <v>153</v>
      </c>
      <c r="Q27" s="117" t="s">
        <v>10</v>
      </c>
      <c r="R27" s="118"/>
      <c r="S27" s="71" t="s">
        <v>211</v>
      </c>
      <c r="T27" s="62"/>
      <c r="U27" s="74"/>
      <c r="V27" s="147" t="str">
        <f t="shared" si="9"/>
        <v/>
      </c>
      <c r="W27" s="122" t="str">
        <f t="shared" si="5"/>
        <v/>
      </c>
      <c r="X27" s="10"/>
      <c r="Y27" s="55"/>
      <c r="Z27" s="56"/>
      <c r="AA27" s="148"/>
      <c r="AB27" s="58" t="s">
        <v>122</v>
      </c>
      <c r="AC27" s="58"/>
      <c r="AD27" s="56"/>
      <c r="AE27" s="57"/>
      <c r="AF27" s="58"/>
      <c r="AG27" s="58"/>
      <c r="AH27" s="58"/>
      <c r="AI27" s="56"/>
      <c r="AJ27" s="57"/>
      <c r="AK27" s="58"/>
      <c r="AL27" s="59"/>
      <c r="AM27" s="10"/>
      <c r="AN27" s="123" t="s">
        <v>211</v>
      </c>
      <c r="AO27" s="232"/>
      <c r="AP27" s="391">
        <f t="shared" si="0"/>
        <v>30</v>
      </c>
      <c r="AR27" s="157"/>
      <c r="AS27" s="151"/>
      <c r="AT27" s="152"/>
      <c r="AU27" s="153"/>
      <c r="AV27" s="432" t="str">
        <f>IF(ISNUMBER($AO27),IF(AND($AO27&gt;=60,$AO27&lt;=100),"●",""),"")</f>
        <v/>
      </c>
      <c r="AW27" s="153"/>
      <c r="AX27" s="153"/>
      <c r="AY27" s="160" t="str">
        <f>IF(ISNUMBER($AO27),IF(AND($AO27&gt;=60,$AO27&lt;=100),"●",""),"")</f>
        <v/>
      </c>
      <c r="AZ27" s="152"/>
      <c r="BA27" s="152"/>
      <c r="BB27" s="152"/>
      <c r="BC27" s="155"/>
      <c r="BD27" s="376" t="str">
        <f t="shared" si="1"/>
        <v/>
      </c>
      <c r="BE27" s="156"/>
      <c r="BF27" s="74"/>
      <c r="BG27" s="147" t="str">
        <f t="shared" si="10"/>
        <v/>
      </c>
      <c r="BH27" s="1"/>
    </row>
    <row r="28" spans="1:60" ht="17.100000000000001" customHeight="1">
      <c r="A28" s="1"/>
      <c r="B28" s="792"/>
      <c r="C28" s="793"/>
      <c r="D28" s="798"/>
      <c r="E28" s="799"/>
      <c r="F28" s="501"/>
      <c r="G28" s="502" t="s">
        <v>159</v>
      </c>
      <c r="H28" s="116">
        <f t="shared" si="2"/>
        <v>1</v>
      </c>
      <c r="I28" s="615"/>
      <c r="J28" s="614"/>
      <c r="K28" s="159">
        <v>1</v>
      </c>
      <c r="L28" s="614"/>
      <c r="M28" s="46">
        <f t="shared" si="7"/>
        <v>30</v>
      </c>
      <c r="N28" s="212">
        <f t="shared" si="3"/>
        <v>22.5</v>
      </c>
      <c r="O28" s="220" t="s">
        <v>5</v>
      </c>
      <c r="P28" s="76"/>
      <c r="Q28" s="117"/>
      <c r="R28" s="118"/>
      <c r="S28" s="71"/>
      <c r="T28" s="62"/>
      <c r="U28" s="74"/>
      <c r="V28" s="147" t="str">
        <f t="shared" si="9"/>
        <v/>
      </c>
      <c r="W28" s="122" t="str">
        <f t="shared" si="5"/>
        <v/>
      </c>
      <c r="X28" s="10"/>
      <c r="Y28" s="55"/>
      <c r="Z28" s="56"/>
      <c r="AA28" s="148"/>
      <c r="AB28" s="58" t="s">
        <v>122</v>
      </c>
      <c r="AC28" s="58"/>
      <c r="AD28" s="56"/>
      <c r="AE28" s="57"/>
      <c r="AF28" s="58"/>
      <c r="AG28" s="58"/>
      <c r="AH28" s="58"/>
      <c r="AI28" s="56"/>
      <c r="AJ28" s="57"/>
      <c r="AK28" s="58"/>
      <c r="AL28" s="59"/>
      <c r="AM28" s="10"/>
      <c r="AN28" s="123"/>
      <c r="AO28" s="232"/>
      <c r="AP28" s="391">
        <f t="shared" si="0"/>
        <v>30</v>
      </c>
      <c r="AR28" s="157"/>
      <c r="AS28" s="151"/>
      <c r="AT28" s="152"/>
      <c r="AU28" s="153"/>
      <c r="AV28" s="153"/>
      <c r="AW28" s="153"/>
      <c r="AX28" s="153"/>
      <c r="AY28" s="154"/>
      <c r="AZ28" s="152"/>
      <c r="BA28" s="152"/>
      <c r="BB28" s="152"/>
      <c r="BC28" s="155"/>
      <c r="BD28" s="376" t="str">
        <f t="shared" si="1"/>
        <v/>
      </c>
      <c r="BE28" s="156"/>
      <c r="BF28" s="74"/>
      <c r="BG28" s="147" t="str">
        <f t="shared" si="10"/>
        <v/>
      </c>
      <c r="BH28" s="1"/>
    </row>
    <row r="29" spans="1:60" ht="17.100000000000001" customHeight="1">
      <c r="A29" s="1"/>
      <c r="B29" s="792"/>
      <c r="C29" s="793"/>
      <c r="D29" s="798"/>
      <c r="E29" s="799"/>
      <c r="F29" s="501"/>
      <c r="G29" s="502" t="s">
        <v>180</v>
      </c>
      <c r="H29" s="116">
        <f>SUM(I29:L29)</f>
        <v>1</v>
      </c>
      <c r="I29" s="159">
        <v>1</v>
      </c>
      <c r="J29" s="404"/>
      <c r="K29" s="613" t="s">
        <v>124</v>
      </c>
      <c r="L29" s="621"/>
      <c r="M29" s="46">
        <f t="shared" si="7"/>
        <v>30</v>
      </c>
      <c r="N29" s="212">
        <f t="shared" si="3"/>
        <v>22.5</v>
      </c>
      <c r="O29" s="220" t="s">
        <v>5</v>
      </c>
      <c r="P29" s="76"/>
      <c r="Q29" s="117"/>
      <c r="R29" s="118"/>
      <c r="S29" s="71"/>
      <c r="T29" s="62"/>
      <c r="U29" s="74"/>
      <c r="V29" s="147" t="str">
        <f t="shared" si="9"/>
        <v/>
      </c>
      <c r="W29" s="122" t="str">
        <f t="shared" si="5"/>
        <v/>
      </c>
      <c r="X29" s="10"/>
      <c r="Y29" s="55"/>
      <c r="Z29" s="56"/>
      <c r="AA29" s="148"/>
      <c r="AB29" s="58" t="s">
        <v>122</v>
      </c>
      <c r="AC29" s="58"/>
      <c r="AD29" s="56"/>
      <c r="AE29" s="57"/>
      <c r="AF29" s="58"/>
      <c r="AG29" s="58"/>
      <c r="AH29" s="58"/>
      <c r="AI29" s="56"/>
      <c r="AJ29" s="57"/>
      <c r="AK29" s="58"/>
      <c r="AL29" s="59"/>
      <c r="AM29" s="10"/>
      <c r="AN29" s="123"/>
      <c r="AO29" s="232"/>
      <c r="AP29" s="391">
        <f t="shared" si="0"/>
        <v>30</v>
      </c>
      <c r="AR29" s="157"/>
      <c r="AS29" s="162"/>
      <c r="AT29" s="74"/>
      <c r="AU29" s="64"/>
      <c r="AV29" s="64"/>
      <c r="AW29" s="64"/>
      <c r="AX29" s="64"/>
      <c r="AY29" s="62"/>
      <c r="AZ29" s="74"/>
      <c r="BA29" s="74"/>
      <c r="BB29" s="74"/>
      <c r="BC29" s="75"/>
      <c r="BD29" s="376" t="str">
        <f t="shared" si="1"/>
        <v/>
      </c>
      <c r="BE29" s="156"/>
      <c r="BF29" s="74"/>
      <c r="BG29" s="147" t="str">
        <f>IF(ISNUMBER($AO29),IF(AND($AO29&gt;=60,$AO29&lt;=100),$AP29*45/60,""),"")</f>
        <v/>
      </c>
      <c r="BH29" s="1"/>
    </row>
    <row r="30" spans="1:60" ht="17.100000000000001" customHeight="1">
      <c r="A30" s="546" t="s">
        <v>233</v>
      </c>
      <c r="B30" s="792"/>
      <c r="C30" s="793"/>
      <c r="D30" s="798"/>
      <c r="E30" s="799"/>
      <c r="F30" s="501"/>
      <c r="G30" s="502" t="s">
        <v>18</v>
      </c>
      <c r="H30" s="116">
        <f t="shared" si="2"/>
        <v>2</v>
      </c>
      <c r="I30" s="783">
        <v>2</v>
      </c>
      <c r="J30" s="784"/>
      <c r="K30" s="613"/>
      <c r="L30" s="614"/>
      <c r="M30" s="46">
        <f t="shared" si="7"/>
        <v>60</v>
      </c>
      <c r="N30" s="212">
        <f t="shared" si="3"/>
        <v>45</v>
      </c>
      <c r="O30" s="220" t="s">
        <v>5</v>
      </c>
      <c r="P30" s="76" t="s">
        <v>8</v>
      </c>
      <c r="Q30" s="117" t="s">
        <v>9</v>
      </c>
      <c r="R30" s="118"/>
      <c r="S30" s="71" t="s">
        <v>7</v>
      </c>
      <c r="T30" s="62"/>
      <c r="U30" s="74"/>
      <c r="V30" s="147" t="str">
        <f t="shared" si="9"/>
        <v/>
      </c>
      <c r="W30" s="122" t="str">
        <f t="shared" si="5"/>
        <v/>
      </c>
      <c r="X30" s="10"/>
      <c r="Y30" s="55"/>
      <c r="Z30" s="56"/>
      <c r="AA30" s="148"/>
      <c r="AB30" s="58" t="s">
        <v>122</v>
      </c>
      <c r="AC30" s="58"/>
      <c r="AD30" s="56"/>
      <c r="AE30" s="57"/>
      <c r="AF30" s="58"/>
      <c r="AG30" s="58"/>
      <c r="AH30" s="58"/>
      <c r="AI30" s="56"/>
      <c r="AJ30" s="57"/>
      <c r="AK30" s="58"/>
      <c r="AL30" s="59"/>
      <c r="AM30" s="10"/>
      <c r="AN30" s="123" t="s">
        <v>7</v>
      </c>
      <c r="AO30" s="232"/>
      <c r="AP30" s="391">
        <f t="shared" si="0"/>
        <v>60</v>
      </c>
      <c r="AR30" s="157"/>
      <c r="AS30" s="163"/>
      <c r="AT30" s="66"/>
      <c r="AU30" s="164"/>
      <c r="AV30" s="164"/>
      <c r="AW30" s="440" t="str">
        <f>IF(ISNUMBER($AO30),IF(AND($AO30&gt;=60,$AO30&lt;=100),"●",""),"")</f>
        <v/>
      </c>
      <c r="AX30" s="164"/>
      <c r="AY30" s="65"/>
      <c r="AZ30" s="66"/>
      <c r="BA30" s="66"/>
      <c r="BB30" s="439" t="str">
        <f>IF(ISNUMBER($AO30),IF(AND($AO30&gt;=60,$AO30&lt;=100),"●",""),"")</f>
        <v/>
      </c>
      <c r="BC30" s="67"/>
      <c r="BD30" s="376" t="str">
        <f t="shared" si="1"/>
        <v/>
      </c>
      <c r="BE30" s="156"/>
      <c r="BF30" s="74"/>
      <c r="BG30" s="147" t="str">
        <f t="shared" si="10"/>
        <v/>
      </c>
      <c r="BH30" s="1"/>
    </row>
    <row r="31" spans="1:60" ht="17.100000000000001" customHeight="1">
      <c r="A31" s="1"/>
      <c r="B31" s="792"/>
      <c r="C31" s="793"/>
      <c r="D31" s="798"/>
      <c r="E31" s="799"/>
      <c r="F31" s="501"/>
      <c r="G31" s="502" t="s">
        <v>143</v>
      </c>
      <c r="H31" s="619">
        <f t="shared" si="2"/>
        <v>2</v>
      </c>
      <c r="I31" s="783">
        <v>2</v>
      </c>
      <c r="J31" s="784"/>
      <c r="K31" s="613"/>
      <c r="L31" s="614"/>
      <c r="M31" s="46">
        <f t="shared" si="7"/>
        <v>60</v>
      </c>
      <c r="N31" s="212">
        <f t="shared" si="3"/>
        <v>45</v>
      </c>
      <c r="O31" s="220" t="s">
        <v>5</v>
      </c>
      <c r="P31" s="76" t="s">
        <v>8</v>
      </c>
      <c r="Q31" s="117" t="s">
        <v>9</v>
      </c>
      <c r="R31" s="118"/>
      <c r="S31" s="71" t="s">
        <v>7</v>
      </c>
      <c r="T31" s="62"/>
      <c r="U31" s="74"/>
      <c r="V31" s="147" t="str">
        <f t="shared" si="9"/>
        <v/>
      </c>
      <c r="W31" s="122" t="str">
        <f t="shared" si="5"/>
        <v/>
      </c>
      <c r="X31" s="10"/>
      <c r="Y31" s="55"/>
      <c r="Z31" s="56"/>
      <c r="AA31" s="148"/>
      <c r="AB31" s="58" t="s">
        <v>122</v>
      </c>
      <c r="AC31" s="58"/>
      <c r="AD31" s="56"/>
      <c r="AE31" s="57"/>
      <c r="AF31" s="58"/>
      <c r="AG31" s="58"/>
      <c r="AH31" s="58"/>
      <c r="AI31" s="56"/>
      <c r="AJ31" s="57"/>
      <c r="AK31" s="58"/>
      <c r="AL31" s="59"/>
      <c r="AM31" s="10"/>
      <c r="AN31" s="123" t="s">
        <v>7</v>
      </c>
      <c r="AO31" s="232"/>
      <c r="AP31" s="391">
        <f t="shared" si="0"/>
        <v>60</v>
      </c>
      <c r="AR31" s="157"/>
      <c r="AS31" s="158"/>
      <c r="AT31" s="74"/>
      <c r="AU31" s="64"/>
      <c r="AV31" s="64"/>
      <c r="AW31" s="118" t="str">
        <f t="shared" ref="AW31:AW33" si="12">IF(ISNUMBER($AO31),IF(AND($AO31&gt;=60,$AO31&lt;=100),"●",""),"")</f>
        <v/>
      </c>
      <c r="AX31" s="64"/>
      <c r="AY31" s="62"/>
      <c r="AZ31" s="74"/>
      <c r="BA31" s="74"/>
      <c r="BB31" s="117" t="str">
        <f t="shared" ref="BB31:BB33" si="13">IF(ISNUMBER($AO31),IF(AND($AO31&gt;=60,$AO31&lt;=100),"●",""),"")</f>
        <v/>
      </c>
      <c r="BC31" s="75"/>
      <c r="BD31" s="146" t="str">
        <f t="shared" si="1"/>
        <v/>
      </c>
      <c r="BE31" s="156"/>
      <c r="BF31" s="74"/>
      <c r="BG31" s="147" t="str">
        <f t="shared" si="10"/>
        <v/>
      </c>
      <c r="BH31" s="1"/>
    </row>
    <row r="32" spans="1:60" ht="17.100000000000001" customHeight="1">
      <c r="A32" s="1"/>
      <c r="B32" s="792"/>
      <c r="C32" s="793"/>
      <c r="D32" s="798"/>
      <c r="E32" s="799"/>
      <c r="F32" s="501"/>
      <c r="G32" s="502" t="s">
        <v>26</v>
      </c>
      <c r="H32" s="116">
        <f t="shared" si="2"/>
        <v>2</v>
      </c>
      <c r="I32" s="783">
        <v>2</v>
      </c>
      <c r="J32" s="784"/>
      <c r="K32" s="613"/>
      <c r="L32" s="614"/>
      <c r="M32" s="46">
        <f t="shared" si="7"/>
        <v>60</v>
      </c>
      <c r="N32" s="212">
        <f t="shared" si="3"/>
        <v>45</v>
      </c>
      <c r="O32" s="220" t="s">
        <v>5</v>
      </c>
      <c r="P32" s="76" t="s">
        <v>8</v>
      </c>
      <c r="Q32" s="117" t="s">
        <v>9</v>
      </c>
      <c r="R32" s="118"/>
      <c r="S32" s="71" t="s">
        <v>7</v>
      </c>
      <c r="T32" s="62"/>
      <c r="U32" s="74"/>
      <c r="V32" s="147" t="str">
        <f t="shared" si="9"/>
        <v/>
      </c>
      <c r="W32" s="122" t="str">
        <f t="shared" si="5"/>
        <v/>
      </c>
      <c r="X32" s="10"/>
      <c r="Y32" s="55"/>
      <c r="Z32" s="56"/>
      <c r="AA32" s="148"/>
      <c r="AB32" s="58" t="s">
        <v>122</v>
      </c>
      <c r="AC32" s="58"/>
      <c r="AD32" s="56"/>
      <c r="AE32" s="57"/>
      <c r="AF32" s="58"/>
      <c r="AG32" s="58"/>
      <c r="AH32" s="58"/>
      <c r="AI32" s="56"/>
      <c r="AJ32" s="57"/>
      <c r="AK32" s="58"/>
      <c r="AL32" s="59"/>
      <c r="AM32" s="10"/>
      <c r="AN32" s="123" t="s">
        <v>7</v>
      </c>
      <c r="AO32" s="232"/>
      <c r="AP32" s="391">
        <f t="shared" si="0"/>
        <v>60</v>
      </c>
      <c r="AR32" s="157"/>
      <c r="AS32" s="151"/>
      <c r="AT32" s="165"/>
      <c r="AU32" s="153"/>
      <c r="AV32" s="153"/>
      <c r="AW32" s="432" t="str">
        <f t="shared" si="12"/>
        <v/>
      </c>
      <c r="AX32" s="153"/>
      <c r="AY32" s="166"/>
      <c r="AZ32" s="165"/>
      <c r="BA32" s="165"/>
      <c r="BB32" s="167" t="str">
        <f t="shared" si="13"/>
        <v/>
      </c>
      <c r="BC32" s="168"/>
      <c r="BD32" s="376" t="str">
        <f t="shared" si="1"/>
        <v/>
      </c>
      <c r="BE32" s="156"/>
      <c r="BF32" s="74"/>
      <c r="BG32" s="147" t="str">
        <f t="shared" si="10"/>
        <v/>
      </c>
      <c r="BH32" s="1"/>
    </row>
    <row r="33" spans="1:62" ht="17.100000000000001" customHeight="1">
      <c r="A33" s="1"/>
      <c r="B33" s="792"/>
      <c r="C33" s="793"/>
      <c r="D33" s="798"/>
      <c r="E33" s="799"/>
      <c r="F33" s="501"/>
      <c r="G33" s="502" t="s">
        <v>207</v>
      </c>
      <c r="H33" s="116">
        <f t="shared" si="2"/>
        <v>2</v>
      </c>
      <c r="I33" s="615"/>
      <c r="J33" s="614"/>
      <c r="K33" s="774">
        <v>2</v>
      </c>
      <c r="L33" s="775"/>
      <c r="M33" s="46">
        <f t="shared" si="7"/>
        <v>60</v>
      </c>
      <c r="N33" s="212">
        <f t="shared" si="3"/>
        <v>45</v>
      </c>
      <c r="O33" s="220" t="s">
        <v>5</v>
      </c>
      <c r="P33" s="76" t="s">
        <v>8</v>
      </c>
      <c r="Q33" s="117" t="s">
        <v>9</v>
      </c>
      <c r="R33" s="118"/>
      <c r="S33" s="71" t="s">
        <v>7</v>
      </c>
      <c r="T33" s="62"/>
      <c r="U33" s="74"/>
      <c r="V33" s="147" t="str">
        <f t="shared" si="9"/>
        <v/>
      </c>
      <c r="W33" s="122" t="str">
        <f t="shared" si="5"/>
        <v/>
      </c>
      <c r="X33" s="10"/>
      <c r="Y33" s="55"/>
      <c r="Z33" s="56"/>
      <c r="AA33" s="148"/>
      <c r="AB33" s="58" t="s">
        <v>122</v>
      </c>
      <c r="AC33" s="58"/>
      <c r="AD33" s="56"/>
      <c r="AE33" s="57"/>
      <c r="AF33" s="58"/>
      <c r="AG33" s="58"/>
      <c r="AH33" s="58"/>
      <c r="AI33" s="56"/>
      <c r="AJ33" s="57"/>
      <c r="AK33" s="58"/>
      <c r="AL33" s="59"/>
      <c r="AM33" s="10"/>
      <c r="AN33" s="123" t="s">
        <v>7</v>
      </c>
      <c r="AO33" s="232"/>
      <c r="AP33" s="391">
        <f t="shared" si="0"/>
        <v>60</v>
      </c>
      <c r="AR33" s="157"/>
      <c r="AS33" s="162"/>
      <c r="AT33" s="74"/>
      <c r="AU33" s="64"/>
      <c r="AV33" s="64"/>
      <c r="AW33" s="118" t="str">
        <f t="shared" si="12"/>
        <v/>
      </c>
      <c r="AX33" s="64"/>
      <c r="AY33" s="62"/>
      <c r="AZ33" s="74"/>
      <c r="BA33" s="74"/>
      <c r="BB33" s="117" t="str">
        <f t="shared" si="13"/>
        <v/>
      </c>
      <c r="BC33" s="75"/>
      <c r="BD33" s="146" t="str">
        <f t="shared" si="1"/>
        <v/>
      </c>
      <c r="BE33" s="156"/>
      <c r="BF33" s="74"/>
      <c r="BG33" s="147" t="str">
        <f t="shared" si="10"/>
        <v/>
      </c>
      <c r="BH33" s="1"/>
    </row>
    <row r="34" spans="1:62" ht="17.100000000000001" customHeight="1">
      <c r="A34" s="1"/>
      <c r="B34" s="792"/>
      <c r="C34" s="793"/>
      <c r="D34" s="798"/>
      <c r="E34" s="799"/>
      <c r="F34" s="533"/>
      <c r="G34" s="547" t="s">
        <v>208</v>
      </c>
      <c r="H34" s="116">
        <f>SUM(I34:L34)</f>
        <v>2</v>
      </c>
      <c r="I34" s="615"/>
      <c r="J34" s="433"/>
      <c r="K34" s="774">
        <v>2</v>
      </c>
      <c r="L34" s="775"/>
      <c r="M34" s="46">
        <f>H34*30</f>
        <v>60</v>
      </c>
      <c r="N34" s="212">
        <f>M34*45/60</f>
        <v>45</v>
      </c>
      <c r="O34" s="220" t="s">
        <v>5</v>
      </c>
      <c r="P34" s="76" t="s">
        <v>8</v>
      </c>
      <c r="Q34" s="117" t="s">
        <v>9</v>
      </c>
      <c r="R34" s="118"/>
      <c r="S34" s="71" t="s">
        <v>7</v>
      </c>
      <c r="T34" s="62"/>
      <c r="U34" s="74"/>
      <c r="V34" s="147" t="str">
        <f>IF($W34="○",$N34,"")</f>
        <v/>
      </c>
      <c r="W34" s="122" t="str">
        <f>IF($AO34&gt;=60,"○","")</f>
        <v/>
      </c>
      <c r="X34" s="10"/>
      <c r="Y34" s="55"/>
      <c r="Z34" s="56"/>
      <c r="AA34" s="57"/>
      <c r="AB34" s="58" t="s">
        <v>122</v>
      </c>
      <c r="AC34" s="58"/>
      <c r="AD34" s="56"/>
      <c r="AE34" s="57"/>
      <c r="AF34" s="58"/>
      <c r="AG34" s="58"/>
      <c r="AH34" s="58"/>
      <c r="AI34" s="56"/>
      <c r="AJ34" s="57"/>
      <c r="AK34" s="58"/>
      <c r="AL34" s="59"/>
      <c r="AM34" s="10"/>
      <c r="AN34" s="123" t="s">
        <v>7</v>
      </c>
      <c r="AO34" s="232"/>
      <c r="AP34" s="391">
        <f>M34</f>
        <v>60</v>
      </c>
      <c r="AR34" s="157"/>
      <c r="AS34" s="162"/>
      <c r="AT34" s="74"/>
      <c r="AU34" s="64"/>
      <c r="AV34" s="64"/>
      <c r="AW34" s="118" t="str">
        <f>IF(ISNUMBER($AO34),IF(AND($AO34&gt;=60,$AO34&lt;=100),"●",""),"")</f>
        <v/>
      </c>
      <c r="AX34" s="64"/>
      <c r="AY34" s="62"/>
      <c r="AZ34" s="74"/>
      <c r="BA34" s="74"/>
      <c r="BB34" s="117" t="str">
        <f>IF(ISNUMBER($AO34),IF(AND($AO34&gt;=60,$AO34&lt;=100),"●",""),"")</f>
        <v/>
      </c>
      <c r="BC34" s="75"/>
      <c r="BD34" s="376" t="str">
        <f>IF(ISNUMBER($AO34),IF(AND($AO34&gt;=60,$AO34&lt;=100),$H34,""),"")</f>
        <v/>
      </c>
      <c r="BE34" s="156"/>
      <c r="BF34" s="74"/>
      <c r="BG34" s="147" t="str">
        <f>IF(ISNUMBER($AO34),IF(AND($AO34&gt;=60,$AO34&lt;=100),$AP34*45/60,""),"")</f>
        <v/>
      </c>
      <c r="BH34" s="1"/>
    </row>
    <row r="35" spans="1:62" ht="17.100000000000001" customHeight="1">
      <c r="A35" s="1"/>
      <c r="B35" s="792"/>
      <c r="C35" s="793"/>
      <c r="D35" s="798"/>
      <c r="E35" s="799"/>
      <c r="F35" s="533"/>
      <c r="G35" s="502" t="s">
        <v>209</v>
      </c>
      <c r="H35" s="116">
        <f>SUM(I35:L35)</f>
        <v>1</v>
      </c>
      <c r="I35" s="615"/>
      <c r="J35" s="433"/>
      <c r="K35" s="159"/>
      <c r="L35" s="614">
        <v>1</v>
      </c>
      <c r="M35" s="46">
        <f>H35*30</f>
        <v>30</v>
      </c>
      <c r="N35" s="212">
        <f>M35*45/60</f>
        <v>22.5</v>
      </c>
      <c r="O35" s="220" t="s">
        <v>5</v>
      </c>
      <c r="P35" s="76"/>
      <c r="Q35" s="117"/>
      <c r="R35" s="118"/>
      <c r="S35" s="71"/>
      <c r="T35" s="62"/>
      <c r="U35" s="74"/>
      <c r="V35" s="147" t="str">
        <f>IF($W35="○",$N35,"")</f>
        <v/>
      </c>
      <c r="W35" s="122" t="str">
        <f>IF($AO35&gt;=60,"○","")</f>
        <v/>
      </c>
      <c r="X35" s="10"/>
      <c r="Y35" s="55"/>
      <c r="Z35" s="56"/>
      <c r="AA35" s="57"/>
      <c r="AB35" s="58" t="s">
        <v>122</v>
      </c>
      <c r="AC35" s="58"/>
      <c r="AD35" s="56"/>
      <c r="AE35" s="57"/>
      <c r="AF35" s="58"/>
      <c r="AG35" s="58"/>
      <c r="AH35" s="58"/>
      <c r="AI35" s="56"/>
      <c r="AJ35" s="57"/>
      <c r="AK35" s="58"/>
      <c r="AL35" s="59"/>
      <c r="AM35" s="10"/>
      <c r="AN35" s="123"/>
      <c r="AO35" s="232"/>
      <c r="AP35" s="391">
        <f>M35</f>
        <v>30</v>
      </c>
      <c r="AR35" s="461"/>
      <c r="AS35" s="462"/>
      <c r="AT35" s="427"/>
      <c r="AU35" s="431"/>
      <c r="AV35" s="431"/>
      <c r="AW35" s="431"/>
      <c r="AX35" s="431"/>
      <c r="AY35" s="426"/>
      <c r="AZ35" s="427"/>
      <c r="BA35" s="427"/>
      <c r="BB35" s="427"/>
      <c r="BC35" s="463"/>
      <c r="BD35" s="376" t="str">
        <f>IF(ISNUMBER($AO35),IF(AND($AO35&gt;=60,$AO35&lt;=100),$H35,""),"")</f>
        <v/>
      </c>
      <c r="BE35" s="156"/>
      <c r="BF35" s="74"/>
      <c r="BG35" s="147" t="str">
        <f>IF(ISNUMBER($AO35),IF(AND($AO35&gt;=60,$AO35&lt;=100),$AP35*45/60,""),"")</f>
        <v/>
      </c>
      <c r="BH35" s="1"/>
      <c r="BJ35"/>
    </row>
    <row r="36" spans="1:62" ht="17.100000000000001" customHeight="1">
      <c r="A36" s="1"/>
      <c r="B36" s="792"/>
      <c r="C36" s="793"/>
      <c r="D36" s="798"/>
      <c r="E36" s="799"/>
      <c r="F36" s="501"/>
      <c r="G36" s="502" t="s">
        <v>19</v>
      </c>
      <c r="H36" s="116">
        <f t="shared" si="2"/>
        <v>2</v>
      </c>
      <c r="I36" s="615"/>
      <c r="J36" s="614"/>
      <c r="K36" s="774">
        <v>2</v>
      </c>
      <c r="L36" s="775"/>
      <c r="M36" s="46">
        <f t="shared" si="7"/>
        <v>60</v>
      </c>
      <c r="N36" s="212">
        <f t="shared" si="3"/>
        <v>45</v>
      </c>
      <c r="O36" s="220" t="s">
        <v>6</v>
      </c>
      <c r="P36" s="572" t="s">
        <v>235</v>
      </c>
      <c r="Q36" s="573" t="s">
        <v>10</v>
      </c>
      <c r="R36" s="574"/>
      <c r="S36" s="575" t="s">
        <v>236</v>
      </c>
      <c r="T36" s="62"/>
      <c r="U36" s="74"/>
      <c r="V36" s="147" t="str">
        <f t="shared" si="9"/>
        <v/>
      </c>
      <c r="W36" s="122" t="str">
        <f t="shared" si="5"/>
        <v/>
      </c>
      <c r="X36" s="10"/>
      <c r="Y36" s="55"/>
      <c r="Z36" s="56"/>
      <c r="AA36" s="148"/>
      <c r="AB36" s="58" t="s">
        <v>122</v>
      </c>
      <c r="AC36" s="58"/>
      <c r="AD36" s="56"/>
      <c r="AE36" s="57"/>
      <c r="AF36" s="58"/>
      <c r="AG36" s="58"/>
      <c r="AH36" s="58"/>
      <c r="AI36" s="56"/>
      <c r="AJ36" s="57"/>
      <c r="AK36" s="58"/>
      <c r="AL36" s="59"/>
      <c r="AM36" s="10"/>
      <c r="AN36" s="576" t="s">
        <v>236</v>
      </c>
      <c r="AO36" s="232"/>
      <c r="AP36" s="391">
        <f t="shared" si="0"/>
        <v>60</v>
      </c>
      <c r="AR36" s="150" t="str">
        <f t="shared" si="11"/>
        <v/>
      </c>
      <c r="AS36" s="162"/>
      <c r="AT36" s="74"/>
      <c r="AU36" s="64"/>
      <c r="AV36" s="64"/>
      <c r="AW36" s="431"/>
      <c r="AX36" s="64"/>
      <c r="AY36" s="77" t="str">
        <f t="shared" ref="AY36" si="14">IF(ISNUMBER($AO36),IF(AND($AO36&gt;=60,$AO36&lt;=100),"●",""),"")</f>
        <v/>
      </c>
      <c r="AZ36" s="74"/>
      <c r="BA36" s="74"/>
      <c r="BB36" s="427"/>
      <c r="BC36" s="75"/>
      <c r="BD36" s="146" t="str">
        <f t="shared" si="1"/>
        <v/>
      </c>
      <c r="BE36" s="156"/>
      <c r="BF36" s="74"/>
      <c r="BG36" s="147" t="str">
        <f t="shared" si="10"/>
        <v/>
      </c>
      <c r="BH36" s="1"/>
    </row>
    <row r="37" spans="1:62" ht="17.100000000000001" customHeight="1">
      <c r="A37" s="1"/>
      <c r="B37" s="792"/>
      <c r="C37" s="793"/>
      <c r="D37" s="798"/>
      <c r="E37" s="799"/>
      <c r="F37" s="533"/>
      <c r="G37" s="502" t="s">
        <v>156</v>
      </c>
      <c r="H37" s="116">
        <f t="shared" si="2"/>
        <v>2</v>
      </c>
      <c r="I37" s="783">
        <v>2</v>
      </c>
      <c r="J37" s="784"/>
      <c r="K37" s="613" t="s">
        <v>124</v>
      </c>
      <c r="L37" s="614"/>
      <c r="M37" s="46">
        <f t="shared" si="7"/>
        <v>60</v>
      </c>
      <c r="N37" s="212">
        <f t="shared" si="3"/>
        <v>45</v>
      </c>
      <c r="O37" s="220" t="s">
        <v>5</v>
      </c>
      <c r="P37" s="76"/>
      <c r="Q37" s="117"/>
      <c r="R37" s="118"/>
      <c r="S37" s="71"/>
      <c r="T37" s="62"/>
      <c r="U37" s="74"/>
      <c r="V37" s="147" t="str">
        <f t="shared" si="9"/>
        <v/>
      </c>
      <c r="W37" s="122" t="str">
        <f t="shared" si="5"/>
        <v/>
      </c>
      <c r="X37" s="10"/>
      <c r="Y37" s="55"/>
      <c r="Z37" s="56"/>
      <c r="AA37" s="148"/>
      <c r="AB37" s="58" t="s">
        <v>122</v>
      </c>
      <c r="AC37" s="58"/>
      <c r="AD37" s="56"/>
      <c r="AE37" s="57"/>
      <c r="AF37" s="58"/>
      <c r="AG37" s="58"/>
      <c r="AH37" s="58"/>
      <c r="AI37" s="56"/>
      <c r="AJ37" s="57"/>
      <c r="AK37" s="58"/>
      <c r="AL37" s="59"/>
      <c r="AM37" s="10"/>
      <c r="AN37" s="123"/>
      <c r="AO37" s="232"/>
      <c r="AP37" s="391">
        <f t="shared" si="0"/>
        <v>60</v>
      </c>
      <c r="AR37" s="461"/>
      <c r="AS37" s="462"/>
      <c r="AT37" s="427"/>
      <c r="AU37" s="431"/>
      <c r="AV37" s="431"/>
      <c r="AW37" s="431"/>
      <c r="AX37" s="431"/>
      <c r="AY37" s="426"/>
      <c r="AZ37" s="427"/>
      <c r="BA37" s="427"/>
      <c r="BB37" s="427"/>
      <c r="BC37" s="463"/>
      <c r="BD37" s="146" t="str">
        <f t="shared" si="1"/>
        <v/>
      </c>
      <c r="BE37" s="156"/>
      <c r="BF37" s="74"/>
      <c r="BG37" s="147" t="str">
        <f t="shared" si="10"/>
        <v/>
      </c>
      <c r="BH37" s="1"/>
    </row>
    <row r="38" spans="1:62" ht="17.100000000000001" customHeight="1">
      <c r="A38" s="1"/>
      <c r="B38" s="792"/>
      <c r="C38" s="793"/>
      <c r="D38" s="798"/>
      <c r="E38" s="799"/>
      <c r="F38" s="533"/>
      <c r="G38" s="502" t="s">
        <v>27</v>
      </c>
      <c r="H38" s="116">
        <f t="shared" si="2"/>
        <v>2</v>
      </c>
      <c r="I38" s="615" t="s">
        <v>124</v>
      </c>
      <c r="J38" s="614"/>
      <c r="K38" s="774">
        <v>2</v>
      </c>
      <c r="L38" s="775"/>
      <c r="M38" s="46">
        <f t="shared" si="7"/>
        <v>60</v>
      </c>
      <c r="N38" s="212">
        <f t="shared" si="3"/>
        <v>45</v>
      </c>
      <c r="O38" s="220" t="s">
        <v>6</v>
      </c>
      <c r="P38" s="76"/>
      <c r="Q38" s="117" t="s">
        <v>1</v>
      </c>
      <c r="R38" s="118"/>
      <c r="S38" s="71"/>
      <c r="T38" s="62"/>
      <c r="U38" s="74"/>
      <c r="V38" s="147" t="str">
        <f t="shared" si="9"/>
        <v/>
      </c>
      <c r="W38" s="122" t="str">
        <f t="shared" si="5"/>
        <v/>
      </c>
      <c r="X38" s="10"/>
      <c r="Y38" s="55"/>
      <c r="Z38" s="56"/>
      <c r="AA38" s="148"/>
      <c r="AB38" s="58" t="s">
        <v>122</v>
      </c>
      <c r="AC38" s="58"/>
      <c r="AD38" s="56"/>
      <c r="AE38" s="57"/>
      <c r="AF38" s="58"/>
      <c r="AG38" s="58"/>
      <c r="AH38" s="58"/>
      <c r="AI38" s="56"/>
      <c r="AJ38" s="57"/>
      <c r="AK38" s="58"/>
      <c r="AL38" s="59"/>
      <c r="AM38" s="10"/>
      <c r="AN38" s="123"/>
      <c r="AO38" s="232"/>
      <c r="AP38" s="391">
        <f t="shared" si="0"/>
        <v>60</v>
      </c>
      <c r="AR38" s="461"/>
      <c r="AS38" s="464"/>
      <c r="AT38" s="427"/>
      <c r="AU38" s="431"/>
      <c r="AV38" s="431"/>
      <c r="AW38" s="431"/>
      <c r="AX38" s="431"/>
      <c r="AY38" s="426"/>
      <c r="AZ38" s="427"/>
      <c r="BA38" s="427"/>
      <c r="BB38" s="427"/>
      <c r="BC38" s="463"/>
      <c r="BD38" s="377" t="str">
        <f t="shared" si="1"/>
        <v/>
      </c>
      <c r="BE38" s="156"/>
      <c r="BF38" s="74"/>
      <c r="BG38" s="147" t="str">
        <f t="shared" si="10"/>
        <v/>
      </c>
      <c r="BH38" s="1"/>
    </row>
    <row r="39" spans="1:62" ht="17.100000000000001" customHeight="1">
      <c r="A39" s="1"/>
      <c r="B39" s="792"/>
      <c r="C39" s="793"/>
      <c r="D39" s="798"/>
      <c r="E39" s="799"/>
      <c r="F39" s="533"/>
      <c r="G39" s="502" t="s">
        <v>145</v>
      </c>
      <c r="H39" s="116">
        <f t="shared" si="2"/>
        <v>2</v>
      </c>
      <c r="I39" s="615"/>
      <c r="J39" s="614"/>
      <c r="K39" s="774">
        <v>2</v>
      </c>
      <c r="L39" s="775"/>
      <c r="M39" s="46">
        <f t="shared" si="7"/>
        <v>60</v>
      </c>
      <c r="N39" s="214">
        <f t="shared" si="3"/>
        <v>45</v>
      </c>
      <c r="O39" s="220" t="s">
        <v>5</v>
      </c>
      <c r="P39" s="76"/>
      <c r="Q39" s="117"/>
      <c r="R39" s="118"/>
      <c r="S39" s="71"/>
      <c r="T39" s="62"/>
      <c r="U39" s="74"/>
      <c r="V39" s="147" t="str">
        <f t="shared" si="9"/>
        <v/>
      </c>
      <c r="W39" s="122" t="str">
        <f t="shared" si="5"/>
        <v/>
      </c>
      <c r="X39" s="10"/>
      <c r="Y39" s="55"/>
      <c r="Z39" s="56"/>
      <c r="AA39" s="148"/>
      <c r="AB39" s="58" t="s">
        <v>122</v>
      </c>
      <c r="AC39" s="58"/>
      <c r="AD39" s="56"/>
      <c r="AE39" s="57"/>
      <c r="AF39" s="58"/>
      <c r="AG39" s="58"/>
      <c r="AH39" s="58"/>
      <c r="AI39" s="56"/>
      <c r="AJ39" s="57"/>
      <c r="AK39" s="58"/>
      <c r="AL39" s="59"/>
      <c r="AM39" s="10"/>
      <c r="AN39" s="123"/>
      <c r="AO39" s="232"/>
      <c r="AP39" s="391">
        <f t="shared" si="0"/>
        <v>60</v>
      </c>
      <c r="AR39" s="461"/>
      <c r="AS39" s="465"/>
      <c r="AT39" s="427"/>
      <c r="AU39" s="431"/>
      <c r="AV39" s="431"/>
      <c r="AW39" s="431"/>
      <c r="AX39" s="431"/>
      <c r="AY39" s="465"/>
      <c r="AZ39" s="427"/>
      <c r="BA39" s="427"/>
      <c r="BB39" s="466"/>
      <c r="BC39" s="463"/>
      <c r="BD39" s="146" t="str">
        <f t="shared" si="1"/>
        <v/>
      </c>
      <c r="BE39" s="156"/>
      <c r="BF39" s="74"/>
      <c r="BG39" s="147" t="str">
        <f t="shared" si="10"/>
        <v/>
      </c>
      <c r="BH39" s="1"/>
    </row>
    <row r="40" spans="1:62" ht="17.100000000000001" customHeight="1">
      <c r="A40" s="1"/>
      <c r="B40" s="792"/>
      <c r="C40" s="793"/>
      <c r="D40" s="798"/>
      <c r="E40" s="799"/>
      <c r="F40" s="533"/>
      <c r="G40" s="547" t="s">
        <v>121</v>
      </c>
      <c r="H40" s="116">
        <f t="shared" si="2"/>
        <v>2</v>
      </c>
      <c r="I40" s="615"/>
      <c r="J40" s="433"/>
      <c r="K40" s="774">
        <v>2</v>
      </c>
      <c r="L40" s="775"/>
      <c r="M40" s="46">
        <f t="shared" si="7"/>
        <v>60</v>
      </c>
      <c r="N40" s="212">
        <f t="shared" si="3"/>
        <v>45</v>
      </c>
      <c r="O40" s="220" t="s">
        <v>5</v>
      </c>
      <c r="P40" s="76"/>
      <c r="Q40" s="117"/>
      <c r="R40" s="118"/>
      <c r="S40" s="71"/>
      <c r="T40" s="426"/>
      <c r="U40" s="427"/>
      <c r="V40" s="147" t="str">
        <f t="shared" si="9"/>
        <v/>
      </c>
      <c r="W40" s="122" t="str">
        <f t="shared" si="5"/>
        <v/>
      </c>
      <c r="X40" s="10"/>
      <c r="Y40" s="55"/>
      <c r="Z40" s="56"/>
      <c r="AA40" s="57"/>
      <c r="AB40" s="58" t="s">
        <v>122</v>
      </c>
      <c r="AC40" s="58"/>
      <c r="AD40" s="56"/>
      <c r="AE40" s="57"/>
      <c r="AF40" s="58"/>
      <c r="AG40" s="58"/>
      <c r="AH40" s="58"/>
      <c r="AI40" s="56"/>
      <c r="AJ40" s="57"/>
      <c r="AK40" s="58"/>
      <c r="AL40" s="59"/>
      <c r="AM40" s="10"/>
      <c r="AN40" s="123"/>
      <c r="AO40" s="232"/>
      <c r="AP40" s="391">
        <f t="shared" si="0"/>
        <v>60</v>
      </c>
      <c r="AR40" s="157"/>
      <c r="AS40" s="151"/>
      <c r="AT40" s="152"/>
      <c r="AU40" s="153"/>
      <c r="AV40" s="153"/>
      <c r="AW40" s="153"/>
      <c r="AX40" s="153"/>
      <c r="AY40" s="154"/>
      <c r="AZ40" s="152"/>
      <c r="BA40" s="152"/>
      <c r="BB40" s="152"/>
      <c r="BC40" s="155"/>
      <c r="BD40" s="376" t="str">
        <f t="shared" si="1"/>
        <v/>
      </c>
      <c r="BE40" s="156"/>
      <c r="BF40" s="74"/>
      <c r="BG40" s="147" t="str">
        <f t="shared" si="10"/>
        <v/>
      </c>
      <c r="BH40" s="1"/>
    </row>
    <row r="41" spans="1:62" ht="17.100000000000001" customHeight="1">
      <c r="A41" s="1"/>
      <c r="B41" s="792"/>
      <c r="C41" s="793"/>
      <c r="D41" s="798"/>
      <c r="E41" s="799"/>
      <c r="F41" s="533"/>
      <c r="G41" s="502" t="s">
        <v>11</v>
      </c>
      <c r="H41" s="116">
        <f t="shared" si="2"/>
        <v>1</v>
      </c>
      <c r="I41" s="161"/>
      <c r="J41" s="614">
        <v>1</v>
      </c>
      <c r="K41" s="613"/>
      <c r="L41" s="621"/>
      <c r="M41" s="46">
        <f t="shared" si="7"/>
        <v>30</v>
      </c>
      <c r="N41" s="214">
        <f t="shared" si="3"/>
        <v>22.5</v>
      </c>
      <c r="O41" s="220" t="s">
        <v>5</v>
      </c>
      <c r="P41" s="76"/>
      <c r="Q41" s="117"/>
      <c r="R41" s="118"/>
      <c r="S41" s="71"/>
      <c r="T41" s="62"/>
      <c r="U41" s="74"/>
      <c r="V41" s="147" t="str">
        <f t="shared" si="9"/>
        <v/>
      </c>
      <c r="W41" s="122" t="str">
        <f t="shared" si="5"/>
        <v/>
      </c>
      <c r="X41" s="10"/>
      <c r="Y41" s="55"/>
      <c r="Z41" s="56"/>
      <c r="AA41" s="57"/>
      <c r="AB41" s="58" t="s">
        <v>122</v>
      </c>
      <c r="AC41" s="58"/>
      <c r="AD41" s="56"/>
      <c r="AE41" s="57"/>
      <c r="AF41" s="58"/>
      <c r="AG41" s="58"/>
      <c r="AH41" s="58"/>
      <c r="AI41" s="56"/>
      <c r="AJ41" s="57"/>
      <c r="AK41" s="58"/>
      <c r="AL41" s="59"/>
      <c r="AM41" s="10"/>
      <c r="AN41" s="123"/>
      <c r="AO41" s="232"/>
      <c r="AP41" s="391">
        <f t="shared" si="0"/>
        <v>30</v>
      </c>
      <c r="AR41" s="157"/>
      <c r="AS41" s="163"/>
      <c r="AT41" s="66"/>
      <c r="AU41" s="164"/>
      <c r="AV41" s="164"/>
      <c r="AW41" s="164"/>
      <c r="AX41" s="164"/>
      <c r="AY41" s="65"/>
      <c r="AZ41" s="66"/>
      <c r="BA41" s="66"/>
      <c r="BB41" s="66"/>
      <c r="BC41" s="67"/>
      <c r="BD41" s="146" t="str">
        <f t="shared" si="1"/>
        <v/>
      </c>
      <c r="BE41" s="156"/>
      <c r="BF41" s="74"/>
      <c r="BG41" s="147" t="str">
        <f t="shared" si="10"/>
        <v/>
      </c>
      <c r="BH41" s="1"/>
    </row>
    <row r="42" spans="1:62" ht="17.100000000000001" customHeight="1">
      <c r="A42" s="1"/>
      <c r="B42" s="792"/>
      <c r="C42" s="793"/>
      <c r="D42" s="800"/>
      <c r="E42" s="801"/>
      <c r="F42" s="533"/>
      <c r="G42" s="503" t="s">
        <v>0</v>
      </c>
      <c r="H42" s="127">
        <f t="shared" si="2"/>
        <v>1</v>
      </c>
      <c r="I42" s="616"/>
      <c r="J42" s="541"/>
      <c r="K42" s="473">
        <v>1</v>
      </c>
      <c r="L42" s="617"/>
      <c r="M42" s="460">
        <f t="shared" si="7"/>
        <v>30</v>
      </c>
      <c r="N42" s="213">
        <f t="shared" si="3"/>
        <v>22.5</v>
      </c>
      <c r="O42" s="221" t="s">
        <v>6</v>
      </c>
      <c r="P42" s="79" t="s">
        <v>122</v>
      </c>
      <c r="Q42" s="128" t="s">
        <v>1</v>
      </c>
      <c r="R42" s="129" t="s">
        <v>122</v>
      </c>
      <c r="S42" s="82" t="s">
        <v>122</v>
      </c>
      <c r="T42" s="97"/>
      <c r="U42" s="95"/>
      <c r="V42" s="477" t="str">
        <f t="shared" si="9"/>
        <v/>
      </c>
      <c r="W42" s="133" t="str">
        <f t="shared" si="5"/>
        <v/>
      </c>
      <c r="X42" s="10"/>
      <c r="Y42" s="87" t="s">
        <v>122</v>
      </c>
      <c r="Z42" s="88"/>
      <c r="AA42" s="89"/>
      <c r="AB42" s="90" t="s">
        <v>193</v>
      </c>
      <c r="AC42" s="90" t="s">
        <v>193</v>
      </c>
      <c r="AD42" s="88"/>
      <c r="AE42" s="89"/>
      <c r="AF42" s="90"/>
      <c r="AG42" s="90"/>
      <c r="AH42" s="90"/>
      <c r="AI42" s="88"/>
      <c r="AJ42" s="89"/>
      <c r="AK42" s="90" t="s">
        <v>193</v>
      </c>
      <c r="AL42" s="91"/>
      <c r="AM42" s="10"/>
      <c r="AN42" s="134" t="s">
        <v>122</v>
      </c>
      <c r="AO42" s="234"/>
      <c r="AP42" s="392">
        <f t="shared" si="0"/>
        <v>30</v>
      </c>
      <c r="AR42" s="310" t="str">
        <f t="shared" ref="AR42" si="15">IF(ISNUMBER($AO42),IF(AND($AO42&gt;=60,$AO42&lt;=100),"●",""),"")</f>
        <v/>
      </c>
      <c r="AS42" s="527"/>
      <c r="AT42" s="95"/>
      <c r="AU42" s="96"/>
      <c r="AV42" s="96"/>
      <c r="AW42" s="96"/>
      <c r="AX42" s="96"/>
      <c r="AY42" s="97"/>
      <c r="AZ42" s="95"/>
      <c r="BA42" s="95"/>
      <c r="BB42" s="95"/>
      <c r="BC42" s="98"/>
      <c r="BD42" s="528" t="str">
        <f t="shared" si="1"/>
        <v/>
      </c>
      <c r="BE42" s="313"/>
      <c r="BF42" s="95"/>
      <c r="BG42" s="477" t="str">
        <f t="shared" si="10"/>
        <v/>
      </c>
      <c r="BH42" s="1"/>
    </row>
    <row r="43" spans="1:62" ht="17.100000000000001" customHeight="1">
      <c r="A43" s="1"/>
      <c r="B43" s="792"/>
      <c r="C43" s="793"/>
      <c r="D43" s="776" t="s">
        <v>214</v>
      </c>
      <c r="E43" s="779" t="s">
        <v>189</v>
      </c>
      <c r="F43" s="533"/>
      <c r="G43" s="548" t="s">
        <v>17</v>
      </c>
      <c r="H43" s="445">
        <f t="shared" si="2"/>
        <v>1</v>
      </c>
      <c r="I43" s="474"/>
      <c r="J43" s="446"/>
      <c r="K43" s="475"/>
      <c r="L43" s="446">
        <v>1</v>
      </c>
      <c r="M43" s="459">
        <f t="shared" si="7"/>
        <v>30</v>
      </c>
      <c r="N43" s="447">
        <f t="shared" si="3"/>
        <v>22.5</v>
      </c>
      <c r="O43" s="448" t="s">
        <v>5</v>
      </c>
      <c r="P43" s="449"/>
      <c r="Q43" s="351"/>
      <c r="R43" s="432"/>
      <c r="S43" s="352"/>
      <c r="T43" s="154"/>
      <c r="U43" s="152"/>
      <c r="V43" s="450" t="str">
        <f t="shared" si="9"/>
        <v/>
      </c>
      <c r="W43" s="451" t="str">
        <f t="shared" si="5"/>
        <v/>
      </c>
      <c r="X43" s="10"/>
      <c r="Y43" s="420"/>
      <c r="Z43" s="633"/>
      <c r="AA43" s="264"/>
      <c r="AB43" s="421" t="s">
        <v>122</v>
      </c>
      <c r="AC43" s="421"/>
      <c r="AD43" s="633"/>
      <c r="AE43" s="264"/>
      <c r="AF43" s="421"/>
      <c r="AG43" s="421"/>
      <c r="AH43" s="421"/>
      <c r="AI43" s="633"/>
      <c r="AJ43" s="264"/>
      <c r="AK43" s="421"/>
      <c r="AL43" s="630"/>
      <c r="AM43" s="10"/>
      <c r="AN43" s="149"/>
      <c r="AO43" s="237"/>
      <c r="AP43" s="393">
        <f t="shared" si="0"/>
        <v>30</v>
      </c>
      <c r="AR43" s="743"/>
      <c r="AS43" s="154"/>
      <c r="AT43" s="152"/>
      <c r="AU43" s="153"/>
      <c r="AV43" s="153"/>
      <c r="AW43" s="153"/>
      <c r="AX43" s="153"/>
      <c r="AY43" s="154"/>
      <c r="AZ43" s="152"/>
      <c r="BA43" s="152"/>
      <c r="BB43" s="152"/>
      <c r="BC43" s="155"/>
      <c r="BD43" s="443" t="str">
        <f t="shared" si="1"/>
        <v/>
      </c>
      <c r="BE43" s="525"/>
      <c r="BF43" s="165"/>
      <c r="BG43" s="526" t="str">
        <f t="shared" si="10"/>
        <v/>
      </c>
      <c r="BH43" s="529"/>
    </row>
    <row r="44" spans="1:62" ht="17.100000000000001" customHeight="1">
      <c r="A44" s="1"/>
      <c r="B44" s="792"/>
      <c r="C44" s="793"/>
      <c r="D44" s="777"/>
      <c r="E44" s="780"/>
      <c r="F44" s="533"/>
      <c r="G44" s="502" t="s">
        <v>41</v>
      </c>
      <c r="H44" s="116">
        <f t="shared" si="2"/>
        <v>1</v>
      </c>
      <c r="I44" s="615"/>
      <c r="J44" s="614"/>
      <c r="K44" s="159"/>
      <c r="L44" s="614">
        <v>1</v>
      </c>
      <c r="M44" s="46">
        <f t="shared" si="7"/>
        <v>30</v>
      </c>
      <c r="N44" s="212">
        <f t="shared" si="3"/>
        <v>22.5</v>
      </c>
      <c r="O44" s="220" t="s">
        <v>5</v>
      </c>
      <c r="P44" s="449"/>
      <c r="Q44" s="351"/>
      <c r="R44" s="432"/>
      <c r="S44" s="352"/>
      <c r="T44" s="62"/>
      <c r="U44" s="74"/>
      <c r="V44" s="147" t="str">
        <f t="shared" si="9"/>
        <v/>
      </c>
      <c r="W44" s="122" t="str">
        <f t="shared" si="5"/>
        <v/>
      </c>
      <c r="X44" s="10"/>
      <c r="Y44" s="55"/>
      <c r="Z44" s="56"/>
      <c r="AA44" s="57"/>
      <c r="AB44" s="58" t="s">
        <v>122</v>
      </c>
      <c r="AC44" s="58"/>
      <c r="AD44" s="56"/>
      <c r="AE44" s="57"/>
      <c r="AF44" s="58"/>
      <c r="AG44" s="58"/>
      <c r="AH44" s="58"/>
      <c r="AI44" s="56"/>
      <c r="AJ44" s="57"/>
      <c r="AK44" s="58"/>
      <c r="AL44" s="59"/>
      <c r="AM44" s="10"/>
      <c r="AN44" s="149"/>
      <c r="AO44" s="452"/>
      <c r="AP44" s="453">
        <f>M44</f>
        <v>30</v>
      </c>
      <c r="AR44" s="454"/>
      <c r="AS44" s="154"/>
      <c r="AT44" s="152"/>
      <c r="AU44" s="153"/>
      <c r="AV44" s="153"/>
      <c r="AW44" s="152"/>
      <c r="AX44" s="153"/>
      <c r="AY44" s="154"/>
      <c r="AZ44" s="152"/>
      <c r="BA44" s="153"/>
      <c r="BB44" s="742"/>
      <c r="BC44" s="457"/>
      <c r="BD44" s="469" t="str">
        <f t="shared" si="1"/>
        <v/>
      </c>
      <c r="BE44" s="156"/>
      <c r="BF44" s="74"/>
      <c r="BG44" s="147" t="str">
        <f>IF(ISNUMBER($AO44),IF(AND($AO44&gt;=60,$AO44&lt;=100),$AP44*45/60,""),"")</f>
        <v/>
      </c>
      <c r="BH44" s="530"/>
    </row>
    <row r="45" spans="1:62" ht="17.100000000000001" customHeight="1">
      <c r="A45" s="1"/>
      <c r="B45" s="792"/>
      <c r="C45" s="793"/>
      <c r="D45" s="777"/>
      <c r="E45" s="781" t="s">
        <v>189</v>
      </c>
      <c r="F45" s="533"/>
      <c r="G45" s="548" t="s">
        <v>181</v>
      </c>
      <c r="H45" s="445">
        <f t="shared" si="2"/>
        <v>1</v>
      </c>
      <c r="I45" s="615"/>
      <c r="J45" s="614"/>
      <c r="K45" s="161"/>
      <c r="L45" s="405">
        <v>1</v>
      </c>
      <c r="M45" s="476">
        <f t="shared" si="7"/>
        <v>30</v>
      </c>
      <c r="N45" s="444">
        <f t="shared" si="3"/>
        <v>22.5</v>
      </c>
      <c r="O45" s="448" t="s">
        <v>5</v>
      </c>
      <c r="P45" s="449"/>
      <c r="Q45" s="351"/>
      <c r="R45" s="432"/>
      <c r="S45" s="352"/>
      <c r="T45" s="62"/>
      <c r="U45" s="74"/>
      <c r="V45" s="147" t="str">
        <f t="shared" si="9"/>
        <v/>
      </c>
      <c r="W45" s="451" t="str">
        <f t="shared" si="5"/>
        <v/>
      </c>
      <c r="X45" s="10"/>
      <c r="Y45" s="420"/>
      <c r="Z45" s="633"/>
      <c r="AA45" s="264"/>
      <c r="AB45" s="421" t="s">
        <v>122</v>
      </c>
      <c r="AC45" s="421"/>
      <c r="AD45" s="633"/>
      <c r="AE45" s="264"/>
      <c r="AF45" s="421"/>
      <c r="AG45" s="421"/>
      <c r="AH45" s="421"/>
      <c r="AI45" s="633"/>
      <c r="AJ45" s="264"/>
      <c r="AK45" s="421"/>
      <c r="AL45" s="630"/>
      <c r="AM45" s="10"/>
      <c r="AN45" s="149"/>
      <c r="AO45" s="237"/>
      <c r="AP45" s="393">
        <f t="shared" si="0"/>
        <v>30</v>
      </c>
      <c r="AR45" s="454"/>
      <c r="AS45" s="154"/>
      <c r="AT45" s="152"/>
      <c r="AU45" s="153"/>
      <c r="AV45" s="153"/>
      <c r="AW45" s="74"/>
      <c r="AX45" s="64"/>
      <c r="AY45" s="62"/>
      <c r="AZ45" s="152"/>
      <c r="BA45" s="153"/>
      <c r="BB45" s="456"/>
      <c r="BC45" s="457"/>
      <c r="BD45" s="469" t="str">
        <f t="shared" si="1"/>
        <v/>
      </c>
      <c r="BE45" s="467"/>
      <c r="BF45" s="468"/>
      <c r="BG45" s="240" t="str">
        <f t="shared" ref="BG45:BG47" si="16">IF(ISNUMBER($AO45),IF(AND($AO45&gt;=60,$AO45&lt;=100),$AP45*45/60,""),"")</f>
        <v/>
      </c>
      <c r="BH45" s="531"/>
    </row>
    <row r="46" spans="1:62" ht="17.100000000000001" customHeight="1">
      <c r="A46" s="1"/>
      <c r="B46" s="792"/>
      <c r="C46" s="793"/>
      <c r="D46" s="778"/>
      <c r="E46" s="782"/>
      <c r="F46" s="533"/>
      <c r="G46" s="549" t="s">
        <v>210</v>
      </c>
      <c r="H46" s="435">
        <f t="shared" si="2"/>
        <v>1</v>
      </c>
      <c r="I46" s="436"/>
      <c r="J46" s="437"/>
      <c r="K46" s="478"/>
      <c r="L46" s="479">
        <v>1</v>
      </c>
      <c r="M46" s="476">
        <f t="shared" si="7"/>
        <v>30</v>
      </c>
      <c r="N46" s="480">
        <f t="shared" si="3"/>
        <v>22.5</v>
      </c>
      <c r="O46" s="438" t="s">
        <v>5</v>
      </c>
      <c r="P46" s="551" t="s">
        <v>8</v>
      </c>
      <c r="Q46" s="439" t="s">
        <v>9</v>
      </c>
      <c r="R46" s="440"/>
      <c r="S46" s="50" t="s">
        <v>7</v>
      </c>
      <c r="T46" s="65"/>
      <c r="U46" s="66"/>
      <c r="V46" s="441" t="str">
        <f t="shared" si="9"/>
        <v/>
      </c>
      <c r="W46" s="442" t="str">
        <f t="shared" si="5"/>
        <v/>
      </c>
      <c r="X46" s="10"/>
      <c r="Y46" s="87"/>
      <c r="Z46" s="88"/>
      <c r="AA46" s="89"/>
      <c r="AB46" s="90" t="s">
        <v>122</v>
      </c>
      <c r="AC46" s="90"/>
      <c r="AD46" s="88"/>
      <c r="AE46" s="89"/>
      <c r="AF46" s="90"/>
      <c r="AG46" s="90"/>
      <c r="AH46" s="90"/>
      <c r="AI46" s="88"/>
      <c r="AJ46" s="89"/>
      <c r="AK46" s="90"/>
      <c r="AL46" s="91"/>
      <c r="AM46" s="555"/>
      <c r="AN46" s="134" t="s">
        <v>7</v>
      </c>
      <c r="AO46" s="234"/>
      <c r="AP46" s="392">
        <f t="shared" si="0"/>
        <v>30</v>
      </c>
      <c r="AR46" s="419"/>
      <c r="AS46" s="97"/>
      <c r="AT46" s="95"/>
      <c r="AU46" s="96"/>
      <c r="AV46" s="96"/>
      <c r="AW46" s="128" t="str">
        <f t="shared" ref="AW46" si="17">IF(ISNUMBER($AO46),IF(AND($AO46&gt;=60,$AO46&lt;=100),"●",""),"")</f>
        <v/>
      </c>
      <c r="AX46" s="96"/>
      <c r="AY46" s="97"/>
      <c r="AZ46" s="95"/>
      <c r="BA46" s="96"/>
      <c r="BB46" s="566" t="str">
        <f t="shared" ref="BB46" si="18">IF(ISNUMBER($AO46),IF(AND($AO46&gt;=60,$AO46&lt;=100),"●",""),"")</f>
        <v/>
      </c>
      <c r="BC46" s="567"/>
      <c r="BD46" s="568" t="str">
        <f t="shared" si="1"/>
        <v/>
      </c>
      <c r="BE46" s="569"/>
      <c r="BF46" s="570"/>
      <c r="BG46" s="571" t="str">
        <f t="shared" si="16"/>
        <v/>
      </c>
      <c r="BH46" s="531"/>
    </row>
    <row r="47" spans="1:62" ht="17.100000000000001" customHeight="1" thickBot="1">
      <c r="A47" s="1"/>
      <c r="B47" s="794"/>
      <c r="C47" s="795"/>
      <c r="D47" s="762" t="s">
        <v>215</v>
      </c>
      <c r="E47" s="763"/>
      <c r="F47" s="534"/>
      <c r="G47" s="550" t="s">
        <v>142</v>
      </c>
      <c r="H47" s="481">
        <f t="shared" si="2"/>
        <v>10</v>
      </c>
      <c r="I47" s="535"/>
      <c r="J47" s="542"/>
      <c r="K47" s="536">
        <v>10</v>
      </c>
      <c r="L47" s="543"/>
      <c r="M47" s="482">
        <f t="shared" si="7"/>
        <v>300</v>
      </c>
      <c r="N47" s="483">
        <f t="shared" si="3"/>
        <v>225</v>
      </c>
      <c r="O47" s="484" t="s">
        <v>160</v>
      </c>
      <c r="P47" s="485" t="s">
        <v>122</v>
      </c>
      <c r="Q47" s="486" t="s">
        <v>1</v>
      </c>
      <c r="R47" s="487" t="s">
        <v>122</v>
      </c>
      <c r="S47" s="488" t="s">
        <v>122</v>
      </c>
      <c r="T47" s="489"/>
      <c r="U47" s="490"/>
      <c r="V47" s="491" t="str">
        <f>IF($W47="○",$N47,"")</f>
        <v/>
      </c>
      <c r="W47" s="492" t="str">
        <f t="shared" si="5"/>
        <v/>
      </c>
      <c r="X47" s="10"/>
      <c r="Y47" s="16" t="s">
        <v>193</v>
      </c>
      <c r="Z47" s="17" t="s">
        <v>193</v>
      </c>
      <c r="AA47" s="18"/>
      <c r="AB47" s="626" t="s">
        <v>193</v>
      </c>
      <c r="AC47" s="626" t="s">
        <v>193</v>
      </c>
      <c r="AD47" s="17" t="s">
        <v>193</v>
      </c>
      <c r="AE47" s="18"/>
      <c r="AF47" s="626"/>
      <c r="AG47" s="626"/>
      <c r="AH47" s="626"/>
      <c r="AI47" s="17" t="s">
        <v>193</v>
      </c>
      <c r="AJ47" s="18"/>
      <c r="AK47" s="626" t="s">
        <v>193</v>
      </c>
      <c r="AL47" s="19" t="s">
        <v>193</v>
      </c>
      <c r="AM47" s="10"/>
      <c r="AN47" s="552" t="s">
        <v>122</v>
      </c>
      <c r="AO47" s="553"/>
      <c r="AP47" s="554">
        <f t="shared" si="0"/>
        <v>300</v>
      </c>
      <c r="AR47" s="556" t="str">
        <f t="shared" ref="AR47" si="19">IF(ISNUMBER($AO47),IF(AND($AO47&gt;=60,$AO47&lt;=100),"●",""),"")</f>
        <v/>
      </c>
      <c r="AS47" s="557"/>
      <c r="AT47" s="558"/>
      <c r="AU47" s="559"/>
      <c r="AV47" s="559"/>
      <c r="AW47" s="558"/>
      <c r="AX47" s="559"/>
      <c r="AY47" s="557"/>
      <c r="AZ47" s="558"/>
      <c r="BA47" s="559"/>
      <c r="BB47" s="560"/>
      <c r="BC47" s="561"/>
      <c r="BD47" s="562" t="str">
        <f t="shared" si="1"/>
        <v/>
      </c>
      <c r="BE47" s="563"/>
      <c r="BF47" s="564"/>
      <c r="BG47" s="565" t="str">
        <f t="shared" si="16"/>
        <v/>
      </c>
      <c r="BH47" s="455"/>
    </row>
    <row r="48" spans="1:62" s="178" customFormat="1" ht="3.95" customHeight="1" thickBot="1">
      <c r="A48" s="177"/>
      <c r="C48" s="179"/>
      <c r="D48" s="179"/>
      <c r="E48" s="180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35"/>
      <c r="R48" s="35"/>
      <c r="S48" s="35"/>
      <c r="T48" s="35"/>
      <c r="U48" s="35"/>
      <c r="V48" s="182"/>
      <c r="W48" s="35"/>
      <c r="X48" s="35"/>
      <c r="Y48" s="183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3"/>
      <c r="AN48" s="184"/>
      <c r="AO48" s="184">
        <f>COUNTIF(AY7:AY44,"●")+'（A）17H29-18H30プログラム入学 41b'!AY50</f>
        <v>0</v>
      </c>
      <c r="AP48" s="201"/>
      <c r="AQ48" s="6"/>
      <c r="AR48" s="181"/>
      <c r="AS48" s="181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E48" s="35"/>
      <c r="BF48" s="35"/>
      <c r="BG48" s="458"/>
      <c r="BH48" s="177"/>
    </row>
    <row r="49" spans="1:60" s="178" customFormat="1" ht="35.1" customHeight="1" thickBot="1">
      <c r="A49" s="177"/>
      <c r="C49" s="179"/>
      <c r="D49" s="179"/>
      <c r="E49" s="180"/>
      <c r="G49" s="764" t="s">
        <v>80</v>
      </c>
      <c r="H49" s="764"/>
      <c r="I49" s="764"/>
      <c r="J49" s="764"/>
      <c r="K49" s="764"/>
      <c r="L49" s="764"/>
      <c r="M49" s="764"/>
      <c r="N49" s="764"/>
      <c r="O49" s="764"/>
      <c r="P49" s="764"/>
      <c r="Q49" s="764"/>
      <c r="R49" s="764"/>
      <c r="S49" s="35"/>
      <c r="T49" s="765" t="s">
        <v>52</v>
      </c>
      <c r="U49" s="766"/>
      <c r="V49" s="767"/>
      <c r="W49" s="35"/>
      <c r="X49" s="35"/>
      <c r="Y49" s="183"/>
      <c r="Z49" s="184"/>
      <c r="AA49" s="184"/>
      <c r="AB49" s="184"/>
      <c r="AC49" s="184"/>
      <c r="AD49" s="184"/>
      <c r="AE49" s="184"/>
      <c r="AF49" s="184"/>
      <c r="AG49" s="184"/>
      <c r="AH49" s="6"/>
      <c r="AI49" s="6"/>
      <c r="AJ49" s="6"/>
      <c r="AK49" s="6"/>
      <c r="AL49" s="6"/>
      <c r="AM49" s="183"/>
      <c r="AN49" s="400"/>
      <c r="AO49" s="400"/>
      <c r="AP49" s="400"/>
      <c r="AQ49" s="6"/>
      <c r="AR49" s="765" t="s">
        <v>117</v>
      </c>
      <c r="AS49" s="768"/>
      <c r="AT49" s="768"/>
      <c r="AU49" s="768"/>
      <c r="AV49" s="768"/>
      <c r="AW49" s="768"/>
      <c r="AX49" s="768"/>
      <c r="AY49" s="768"/>
      <c r="AZ49" s="768"/>
      <c r="BA49" s="768"/>
      <c r="BB49" s="768"/>
      <c r="BC49" s="769"/>
      <c r="BD49" s="401" t="s">
        <v>177</v>
      </c>
      <c r="BE49" s="765" t="s">
        <v>261</v>
      </c>
      <c r="BF49" s="766"/>
      <c r="BG49" s="767"/>
      <c r="BH49" s="177"/>
    </row>
    <row r="50" spans="1:60" ht="21.95" customHeight="1">
      <c r="A50" s="1"/>
      <c r="C50" s="179"/>
      <c r="D50" s="179"/>
      <c r="E50" s="180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  <c r="S50" s="184"/>
      <c r="T50" s="186">
        <f>SUM(T7:T47)</f>
        <v>0</v>
      </c>
      <c r="U50" s="187">
        <f>SUM(U7:U47)</f>
        <v>0</v>
      </c>
      <c r="V50" s="188">
        <f>SUM(V7:V47)</f>
        <v>0</v>
      </c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6"/>
      <c r="AI50" s="6"/>
      <c r="AJ50" s="6"/>
      <c r="AK50" s="6"/>
      <c r="AL50" s="6"/>
      <c r="AM50" s="6"/>
      <c r="AN50" s="400"/>
      <c r="AO50" s="400"/>
      <c r="AP50" s="400"/>
      <c r="AR50" s="770">
        <f t="shared" ref="AR50:BC50" si="20">COUNTIF(AR7:AR47,"●")</f>
        <v>0</v>
      </c>
      <c r="AS50" s="772">
        <f t="shared" si="20"/>
        <v>0</v>
      </c>
      <c r="AT50" s="772">
        <f t="shared" si="20"/>
        <v>0</v>
      </c>
      <c r="AU50" s="772">
        <f t="shared" si="20"/>
        <v>0</v>
      </c>
      <c r="AV50" s="747">
        <f t="shared" si="20"/>
        <v>0</v>
      </c>
      <c r="AW50" s="747">
        <f t="shared" si="20"/>
        <v>0</v>
      </c>
      <c r="AX50" s="749">
        <f t="shared" si="20"/>
        <v>0</v>
      </c>
      <c r="AY50" s="189">
        <f t="shared" si="20"/>
        <v>0</v>
      </c>
      <c r="AZ50" s="428">
        <f t="shared" si="20"/>
        <v>0</v>
      </c>
      <c r="BA50" s="428">
        <f t="shared" si="20"/>
        <v>0</v>
      </c>
      <c r="BB50" s="624">
        <f t="shared" si="20"/>
        <v>0</v>
      </c>
      <c r="BC50" s="429">
        <f t="shared" si="20"/>
        <v>0</v>
      </c>
      <c r="BD50" s="751">
        <f>SUM(BD7:BD47)</f>
        <v>0</v>
      </c>
      <c r="BE50" s="190">
        <f>SUM(BE7:BE47)</f>
        <v>0</v>
      </c>
      <c r="BF50" s="191">
        <f>SUM(BF7:BF47)</f>
        <v>0</v>
      </c>
      <c r="BG50" s="192">
        <f>SUM(BG7:BG47)</f>
        <v>0</v>
      </c>
      <c r="BH50" s="1"/>
    </row>
    <row r="51" spans="1:60" ht="21.95" customHeight="1" thickBot="1">
      <c r="A51" s="1"/>
      <c r="C51" s="179"/>
      <c r="D51" s="179"/>
      <c r="E51" s="193"/>
      <c r="G51" s="764"/>
      <c r="H51" s="764"/>
      <c r="I51" s="764"/>
      <c r="J51" s="764"/>
      <c r="K51" s="764"/>
      <c r="L51" s="764"/>
      <c r="M51" s="764"/>
      <c r="N51" s="764"/>
      <c r="O51" s="764"/>
      <c r="P51" s="764"/>
      <c r="Q51" s="764"/>
      <c r="R51" s="764"/>
      <c r="S51" s="184"/>
      <c r="T51" s="753">
        <f>T50+U50+V50</f>
        <v>0</v>
      </c>
      <c r="U51" s="754"/>
      <c r="V51" s="755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6"/>
      <c r="AI51" s="6"/>
      <c r="AJ51" s="6"/>
      <c r="AK51" s="6"/>
      <c r="AL51" s="6"/>
      <c r="AM51" s="6"/>
      <c r="AN51" s="400"/>
      <c r="AO51" s="400"/>
      <c r="AP51" s="400"/>
      <c r="AR51" s="771"/>
      <c r="AS51" s="773"/>
      <c r="AT51" s="773"/>
      <c r="AU51" s="773"/>
      <c r="AV51" s="748"/>
      <c r="AW51" s="748"/>
      <c r="AX51" s="750"/>
      <c r="AY51" s="756">
        <f>SUM(AY50:BC50)</f>
        <v>0</v>
      </c>
      <c r="AZ51" s="757"/>
      <c r="BA51" s="757"/>
      <c r="BB51" s="757"/>
      <c r="BC51" s="758"/>
      <c r="BD51" s="752"/>
      <c r="BE51" s="759">
        <f>BE50+BF50+BG50</f>
        <v>0</v>
      </c>
      <c r="BF51" s="760"/>
      <c r="BG51" s="761"/>
      <c r="BH51" s="1"/>
    </row>
    <row r="52" spans="1:60" ht="11.25" customHeight="1">
      <c r="A52" s="1"/>
      <c r="B52" s="1"/>
      <c r="C52" s="194"/>
      <c r="D52" s="194"/>
      <c r="E52" s="195"/>
      <c r="F52" s="1"/>
      <c r="G52" s="196"/>
      <c r="H52" s="197"/>
      <c r="I52" s="197"/>
      <c r="J52" s="198"/>
      <c r="K52" s="198"/>
      <c r="L52" s="198"/>
      <c r="M52" s="195"/>
      <c r="N52" s="195"/>
      <c r="O52" s="199"/>
      <c r="P52" s="199"/>
      <c r="Q52" s="199"/>
      <c r="R52" s="199"/>
      <c r="S52" s="199"/>
      <c r="T52" s="199"/>
      <c r="U52" s="199"/>
      <c r="V52" s="3"/>
      <c r="W52" s="199"/>
      <c r="X52" s="199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1"/>
      <c r="AO52" s="199"/>
      <c r="AP52" s="19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15" customHeight="1">
      <c r="G53" s="6"/>
    </row>
    <row r="54" spans="1:60" ht="15" customHeight="1">
      <c r="G54" s="6"/>
    </row>
    <row r="55" spans="1:60" ht="15" customHeight="1">
      <c r="G55" s="6"/>
    </row>
    <row r="56" spans="1:60" ht="15" customHeight="1">
      <c r="G56" s="6"/>
    </row>
    <row r="57" spans="1:60" ht="15" customHeight="1">
      <c r="G57" s="6"/>
    </row>
    <row r="58" spans="1:60" ht="15" customHeight="1">
      <c r="G58" s="6"/>
    </row>
    <row r="59" spans="1:60" ht="15" customHeight="1">
      <c r="G59" s="6"/>
    </row>
    <row r="60" spans="1:60" ht="15" customHeight="1">
      <c r="G60" s="6"/>
    </row>
    <row r="61" spans="1:60" ht="15" customHeight="1">
      <c r="G61" s="6"/>
    </row>
    <row r="62" spans="1:60" ht="15" customHeight="1">
      <c r="G62" s="6"/>
    </row>
    <row r="63" spans="1:60" ht="15" customHeight="1">
      <c r="C63" s="178"/>
      <c r="D63" s="178"/>
      <c r="E63" s="193"/>
      <c r="G63" s="203"/>
      <c r="H63" s="193"/>
      <c r="I63" s="193"/>
      <c r="J63" s="193"/>
      <c r="K63" s="193"/>
      <c r="L63" s="193"/>
      <c r="M63" s="193"/>
      <c r="N63" s="193"/>
    </row>
    <row r="64" spans="1:60" ht="15" customHeight="1">
      <c r="G64" s="6"/>
    </row>
    <row r="65" spans="7:7" ht="15" customHeight="1">
      <c r="G65" s="6"/>
    </row>
    <row r="66" spans="7:7" ht="15" customHeight="1">
      <c r="G66" s="6"/>
    </row>
    <row r="67" spans="7:7" ht="15" customHeight="1">
      <c r="G67" s="6"/>
    </row>
    <row r="68" spans="7:7" ht="15" customHeight="1">
      <c r="G68" s="6"/>
    </row>
    <row r="69" spans="7:7" ht="15" customHeight="1">
      <c r="G69" s="6"/>
    </row>
    <row r="70" spans="7:7">
      <c r="G70" s="6"/>
    </row>
    <row r="71" spans="7:7">
      <c r="G71" s="6"/>
    </row>
  </sheetData>
  <mergeCells count="112">
    <mergeCell ref="B1:C1"/>
    <mergeCell ref="D1:E1"/>
    <mergeCell ref="G1:L1"/>
    <mergeCell ref="P1:W1"/>
    <mergeCell ref="Y1:BI1"/>
    <mergeCell ref="BJ1:BK3"/>
    <mergeCell ref="B3:Q3"/>
    <mergeCell ref="R3:W3"/>
    <mergeCell ref="AO4:AP4"/>
    <mergeCell ref="AR4:BC4"/>
    <mergeCell ref="BE4:BG4"/>
    <mergeCell ref="AN4:AN6"/>
    <mergeCell ref="BE6:BG6"/>
    <mergeCell ref="AO5:AO6"/>
    <mergeCell ref="AP5:AP6"/>
    <mergeCell ref="AR5:AR6"/>
    <mergeCell ref="AS5:AX5"/>
    <mergeCell ref="AY5:BC5"/>
    <mergeCell ref="BD5:BD6"/>
    <mergeCell ref="B4:C6"/>
    <mergeCell ref="D4:E6"/>
    <mergeCell ref="G4:G6"/>
    <mergeCell ref="H4:H6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P6:R6"/>
    <mergeCell ref="T6:V6"/>
    <mergeCell ref="I4:L4"/>
    <mergeCell ref="M4:M5"/>
    <mergeCell ref="B7:C18"/>
    <mergeCell ref="D7:E9"/>
    <mergeCell ref="I7:J7"/>
    <mergeCell ref="K7:L7"/>
    <mergeCell ref="I8:J8"/>
    <mergeCell ref="K8:L8"/>
    <mergeCell ref="I9:J9"/>
    <mergeCell ref="K9:L9"/>
    <mergeCell ref="D10:D18"/>
    <mergeCell ref="E10:E11"/>
    <mergeCell ref="I10:J10"/>
    <mergeCell ref="K10:L10"/>
    <mergeCell ref="I11:J11"/>
    <mergeCell ref="K11:L11"/>
    <mergeCell ref="E12:E14"/>
    <mergeCell ref="I12:J12"/>
    <mergeCell ref="K12:L12"/>
    <mergeCell ref="I13:J13"/>
    <mergeCell ref="K13:L13"/>
    <mergeCell ref="I14:J14"/>
    <mergeCell ref="K14:L14"/>
    <mergeCell ref="E15:E18"/>
    <mergeCell ref="I15:J15"/>
    <mergeCell ref="K15:L15"/>
    <mergeCell ref="I16:J16"/>
    <mergeCell ref="K16:L16"/>
    <mergeCell ref="I17:J17"/>
    <mergeCell ref="K17:L17"/>
    <mergeCell ref="I18:J18"/>
    <mergeCell ref="K22:L22"/>
    <mergeCell ref="I23:J23"/>
    <mergeCell ref="K23:L23"/>
    <mergeCell ref="I25:J25"/>
    <mergeCell ref="I26:J26"/>
    <mergeCell ref="I30:J30"/>
    <mergeCell ref="K18:L18"/>
    <mergeCell ref="B19:C47"/>
    <mergeCell ref="D19:E42"/>
    <mergeCell ref="I19:J19"/>
    <mergeCell ref="K19:L19"/>
    <mergeCell ref="I20:J20"/>
    <mergeCell ref="K20:L20"/>
    <mergeCell ref="I21:J21"/>
    <mergeCell ref="K21:L21"/>
    <mergeCell ref="I22:J22"/>
    <mergeCell ref="K38:L38"/>
    <mergeCell ref="K39:L39"/>
    <mergeCell ref="K40:L40"/>
    <mergeCell ref="D43:D46"/>
    <mergeCell ref="E43:E44"/>
    <mergeCell ref="E45:E46"/>
    <mergeCell ref="I31:J31"/>
    <mergeCell ref="I32:J32"/>
    <mergeCell ref="K33:L33"/>
    <mergeCell ref="K34:L34"/>
    <mergeCell ref="K36:L36"/>
    <mergeCell ref="I37:J37"/>
    <mergeCell ref="AW50:AW51"/>
    <mergeCell ref="AX50:AX51"/>
    <mergeCell ref="BD50:BD51"/>
    <mergeCell ref="T51:V51"/>
    <mergeCell ref="AY51:BC51"/>
    <mergeCell ref="BE51:BG51"/>
    <mergeCell ref="D47:E47"/>
    <mergeCell ref="G49:R51"/>
    <mergeCell ref="T49:V49"/>
    <mergeCell ref="AR49:BC49"/>
    <mergeCell ref="BE49:BG49"/>
    <mergeCell ref="AR50:AR51"/>
    <mergeCell ref="AS50:AS51"/>
    <mergeCell ref="AT50:AT51"/>
    <mergeCell ref="AU50:AU51"/>
    <mergeCell ref="AV50:AV51"/>
  </mergeCells>
  <phoneticPr fontId="2"/>
  <conditionalFormatting sqref="AO7:AO24 AO26:AO44">
    <cfRule type="cellIs" dxfId="9" priority="4" stopIfTrue="1" operator="notBetween">
      <formula>100</formula>
      <formula>0</formula>
    </cfRule>
  </conditionalFormatting>
  <conditionalFormatting sqref="AO45 AO47">
    <cfRule type="cellIs" dxfId="8" priority="3" stopIfTrue="1" operator="notBetween">
      <formula>100</formula>
      <formula>0</formula>
    </cfRule>
  </conditionalFormatting>
  <conditionalFormatting sqref="AO25">
    <cfRule type="cellIs" dxfId="7" priority="2" stopIfTrue="1" operator="notBetween">
      <formula>100</formula>
      <formula>0</formula>
    </cfRule>
  </conditionalFormatting>
  <conditionalFormatting sqref="AO46">
    <cfRule type="cellIs" dxfId="6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45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4"/>
  <sheetViews>
    <sheetView showGridLines="0" showZeros="0" topLeftCell="A25" zoomScale="75" zoomScaleNormal="75" zoomScaleSheetLayoutView="75" zoomScalePageLayoutView="80" workbookViewId="0">
      <selection activeCell="I29" sqref="I29:J29"/>
    </sheetView>
  </sheetViews>
  <sheetFormatPr defaultColWidth="10.625" defaultRowHeight="15" customHeight="1"/>
  <cols>
    <col min="1" max="1" width="1.875" style="5" customWidth="1"/>
    <col min="2" max="3" width="2.875" style="5" customWidth="1"/>
    <col min="4" max="4" width="5.125" style="373" customWidth="1"/>
    <col min="5" max="5" width="3.625" style="373" customWidth="1"/>
    <col min="6" max="6" width="0.625" style="5" customWidth="1"/>
    <col min="7" max="7" width="21.875" style="5" customWidth="1"/>
    <col min="8" max="12" width="3.625" style="373" customWidth="1"/>
    <col min="13" max="18" width="5.875" style="373" customWidth="1"/>
    <col min="19" max="19" width="7.375" style="373" customWidth="1"/>
    <col min="20" max="21" width="5.875" style="373" customWidth="1"/>
    <col min="22" max="22" width="5.875" style="374" customWidth="1"/>
    <col min="23" max="23" width="5.125" style="373" customWidth="1"/>
    <col min="24" max="24" width="1.5" style="373" customWidth="1"/>
    <col min="25" max="39" width="3.625" style="5" customWidth="1"/>
    <col min="40" max="40" width="9" style="373" customWidth="1"/>
    <col min="41" max="42" width="7.375" style="373" customWidth="1"/>
    <col min="43" max="43" width="7.375" style="6" customWidth="1"/>
    <col min="44" max="44" width="3" style="5" customWidth="1"/>
    <col min="45" max="54" width="3.625" style="6" customWidth="1"/>
    <col min="55" max="55" width="3.625" style="5" customWidth="1"/>
    <col min="56" max="56" width="5" style="5" customWidth="1"/>
    <col min="57" max="57" width="7.375" style="185" customWidth="1"/>
    <col min="58" max="60" width="7.375" style="6" customWidth="1"/>
    <col min="61" max="61" width="3" style="5" customWidth="1"/>
    <col min="62" max="66" width="3.625" style="6" customWidth="1"/>
    <col min="67" max="67" width="3.625" style="5" customWidth="1"/>
    <col min="68" max="68" width="1.5" style="5" customWidth="1"/>
    <col min="69" max="70" width="16.875" style="5" bestFit="1" customWidth="1"/>
    <col min="71" max="16384" width="10.625" style="5"/>
  </cols>
  <sheetData>
    <row r="1" spans="1:70" ht="35.1" customHeight="1">
      <c r="B1" s="876" t="s">
        <v>131</v>
      </c>
      <c r="C1" s="877"/>
      <c r="D1" s="878"/>
      <c r="E1" s="879"/>
      <c r="F1" s="7"/>
      <c r="G1" s="880" t="s">
        <v>29</v>
      </c>
      <c r="H1" s="881"/>
      <c r="I1" s="881"/>
      <c r="J1" s="881"/>
      <c r="K1" s="881"/>
      <c r="L1" s="882"/>
      <c r="M1" s="607"/>
      <c r="N1" s="607"/>
      <c r="O1" s="206"/>
      <c r="P1" s="883" t="s">
        <v>242</v>
      </c>
      <c r="Q1" s="883"/>
      <c r="R1" s="883"/>
      <c r="S1" s="883"/>
      <c r="T1" s="883"/>
      <c r="U1" s="883"/>
      <c r="V1" s="883"/>
      <c r="W1" s="883"/>
      <c r="X1" s="8" t="s">
        <v>191</v>
      </c>
      <c r="Y1" s="884" t="s">
        <v>179</v>
      </c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84"/>
      <c r="BO1" s="251"/>
    </row>
    <row r="2" spans="1:70" ht="11.25" customHeight="1">
      <c r="A2" s="4"/>
      <c r="B2" s="4"/>
      <c r="C2" s="4"/>
      <c r="D2" s="252"/>
      <c r="E2" s="252"/>
      <c r="F2" s="4"/>
      <c r="G2" s="4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3"/>
      <c r="W2" s="252"/>
      <c r="X2" s="25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52"/>
      <c r="AO2" s="252"/>
      <c r="AP2" s="252"/>
      <c r="AQ2" s="1"/>
      <c r="AR2" s="4"/>
      <c r="AS2" s="1"/>
      <c r="AT2" s="1"/>
      <c r="AU2" s="1"/>
      <c r="AV2" s="1"/>
      <c r="AW2" s="1"/>
      <c r="AX2" s="1"/>
      <c r="AY2" s="1"/>
      <c r="AZ2" s="1"/>
      <c r="BA2" s="1"/>
      <c r="BB2" s="1"/>
      <c r="BC2" s="4"/>
      <c r="BD2" s="4"/>
      <c r="BE2" s="200"/>
      <c r="BF2" s="1"/>
      <c r="BG2" s="1"/>
      <c r="BH2" s="4"/>
      <c r="BI2" s="1"/>
      <c r="BJ2" s="1"/>
      <c r="BK2" s="1"/>
      <c r="BL2" s="1"/>
      <c r="BM2" s="1"/>
      <c r="BN2" s="4"/>
      <c r="BO2" s="4"/>
    </row>
    <row r="3" spans="1:70" ht="33" customHeight="1" thickBot="1">
      <c r="A3" s="4"/>
      <c r="B3" s="897" t="s">
        <v>243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8" t="s">
        <v>251</v>
      </c>
      <c r="S3" s="898"/>
      <c r="T3" s="898"/>
      <c r="U3" s="898"/>
      <c r="V3" s="898"/>
      <c r="W3" s="898"/>
      <c r="X3" s="8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8"/>
      <c r="AO3" s="8"/>
      <c r="AP3" s="8"/>
      <c r="AR3" s="251"/>
      <c r="BC3" s="251"/>
      <c r="BD3" s="251"/>
      <c r="BE3" s="8"/>
      <c r="BH3" s="4"/>
      <c r="BI3" s="1031"/>
      <c r="BJ3" s="1032"/>
      <c r="BK3" s="1032"/>
      <c r="BL3" s="1032"/>
      <c r="BM3" s="1032"/>
      <c r="BN3" s="1032"/>
      <c r="BO3" s="4"/>
    </row>
    <row r="4" spans="1:70" ht="35.1" customHeight="1">
      <c r="A4" s="4"/>
      <c r="B4" s="885" t="s">
        <v>23</v>
      </c>
      <c r="C4" s="886"/>
      <c r="D4" s="1006" t="s">
        <v>90</v>
      </c>
      <c r="E4" s="1007"/>
      <c r="F4" s="6"/>
      <c r="G4" s="838" t="s">
        <v>91</v>
      </c>
      <c r="H4" s="868" t="s">
        <v>60</v>
      </c>
      <c r="I4" s="871" t="s">
        <v>133</v>
      </c>
      <c r="J4" s="872"/>
      <c r="K4" s="872"/>
      <c r="L4" s="873"/>
      <c r="M4" s="868" t="s">
        <v>49</v>
      </c>
      <c r="N4" s="861" t="s">
        <v>50</v>
      </c>
      <c r="O4" s="841" t="s">
        <v>132</v>
      </c>
      <c r="P4" s="863" t="s">
        <v>120</v>
      </c>
      <c r="Q4" s="864"/>
      <c r="R4" s="864"/>
      <c r="S4" s="864"/>
      <c r="T4" s="864"/>
      <c r="U4" s="864"/>
      <c r="V4" s="865"/>
      <c r="W4" s="841" t="s">
        <v>13</v>
      </c>
      <c r="X4" s="254"/>
      <c r="Y4" s="844" t="s">
        <v>184</v>
      </c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6"/>
      <c r="AM4" s="9"/>
      <c r="AN4" s="847" t="s">
        <v>97</v>
      </c>
      <c r="AO4" s="899" t="s">
        <v>24</v>
      </c>
      <c r="AP4" s="900"/>
      <c r="AQ4" s="251"/>
      <c r="AR4" s="901" t="s">
        <v>118</v>
      </c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902"/>
      <c r="BD4" s="205"/>
      <c r="BE4" s="901" t="s">
        <v>54</v>
      </c>
      <c r="BF4" s="872"/>
      <c r="BG4" s="902"/>
      <c r="BH4" s="4"/>
      <c r="BI4" s="1033" t="s">
        <v>59</v>
      </c>
      <c r="BJ4" s="1034"/>
      <c r="BK4" s="1034"/>
      <c r="BL4" s="1034"/>
      <c r="BM4" s="1034"/>
      <c r="BN4" s="1035"/>
      <c r="BO4" s="4"/>
      <c r="BR4"/>
    </row>
    <row r="5" spans="1:70" ht="174.2" customHeight="1">
      <c r="A5" s="4"/>
      <c r="B5" s="887"/>
      <c r="C5" s="888"/>
      <c r="D5" s="1008"/>
      <c r="E5" s="1009"/>
      <c r="F5" s="6"/>
      <c r="G5" s="839"/>
      <c r="H5" s="869"/>
      <c r="I5" s="858" t="s">
        <v>141</v>
      </c>
      <c r="J5" s="875"/>
      <c r="K5" s="858" t="s">
        <v>15</v>
      </c>
      <c r="L5" s="875"/>
      <c r="M5" s="874"/>
      <c r="N5" s="862"/>
      <c r="O5" s="842"/>
      <c r="P5" s="11" t="s">
        <v>105</v>
      </c>
      <c r="Q5" s="12" t="s">
        <v>106</v>
      </c>
      <c r="R5" s="13" t="s">
        <v>37</v>
      </c>
      <c r="S5" s="906" t="s">
        <v>97</v>
      </c>
      <c r="T5" s="397" t="s">
        <v>134</v>
      </c>
      <c r="U5" s="398" t="s">
        <v>100</v>
      </c>
      <c r="V5" s="399" t="s">
        <v>101</v>
      </c>
      <c r="W5" s="842"/>
      <c r="X5" s="254"/>
      <c r="Y5" s="852" t="s">
        <v>25</v>
      </c>
      <c r="Z5" s="853"/>
      <c r="AA5" s="854" t="s">
        <v>39</v>
      </c>
      <c r="AB5" s="855"/>
      <c r="AC5" s="855"/>
      <c r="AD5" s="853"/>
      <c r="AE5" s="854" t="s">
        <v>40</v>
      </c>
      <c r="AF5" s="856"/>
      <c r="AG5" s="856"/>
      <c r="AH5" s="856"/>
      <c r="AI5" s="857"/>
      <c r="AJ5" s="858" t="s">
        <v>61</v>
      </c>
      <c r="AK5" s="859"/>
      <c r="AL5" s="860"/>
      <c r="AM5" s="9"/>
      <c r="AN5" s="848"/>
      <c r="AO5" s="830" t="s">
        <v>63</v>
      </c>
      <c r="AP5" s="909" t="s">
        <v>53</v>
      </c>
      <c r="AQ5" s="251"/>
      <c r="AR5" s="911" t="s">
        <v>64</v>
      </c>
      <c r="AS5" s="913" t="s">
        <v>65</v>
      </c>
      <c r="AT5" s="913"/>
      <c r="AU5" s="913"/>
      <c r="AV5" s="913"/>
      <c r="AW5" s="913"/>
      <c r="AX5" s="913"/>
      <c r="AY5" s="913" t="s">
        <v>103</v>
      </c>
      <c r="AZ5" s="913"/>
      <c r="BA5" s="913"/>
      <c r="BB5" s="913"/>
      <c r="BC5" s="914"/>
      <c r="BD5" s="255" t="s">
        <v>66</v>
      </c>
      <c r="BE5" s="402" t="s">
        <v>55</v>
      </c>
      <c r="BF5" s="398" t="s">
        <v>100</v>
      </c>
      <c r="BG5" s="399" t="s">
        <v>101</v>
      </c>
      <c r="BH5" s="4"/>
      <c r="BI5" s="256" t="s">
        <v>169</v>
      </c>
      <c r="BJ5" s="257" t="s">
        <v>170</v>
      </c>
      <c r="BK5" s="258" t="s">
        <v>114</v>
      </c>
      <c r="BL5" s="238" t="s">
        <v>169</v>
      </c>
      <c r="BM5" s="257" t="s">
        <v>170</v>
      </c>
      <c r="BN5" s="259" t="s">
        <v>114</v>
      </c>
      <c r="BO5" s="4"/>
    </row>
    <row r="6" spans="1:70" ht="35.1" customHeight="1" thickBot="1">
      <c r="A6" s="4"/>
      <c r="B6" s="889"/>
      <c r="C6" s="890"/>
      <c r="D6" s="1010"/>
      <c r="E6" s="1011"/>
      <c r="F6" s="6"/>
      <c r="G6" s="840"/>
      <c r="H6" s="870"/>
      <c r="I6" s="243" t="s">
        <v>78</v>
      </c>
      <c r="J6" s="244" t="s">
        <v>93</v>
      </c>
      <c r="K6" s="243" t="s">
        <v>78</v>
      </c>
      <c r="L6" s="244" t="s">
        <v>93</v>
      </c>
      <c r="M6" s="15" t="s">
        <v>2</v>
      </c>
      <c r="N6" s="15" t="s">
        <v>2</v>
      </c>
      <c r="O6" s="843"/>
      <c r="P6" s="850" t="s">
        <v>150</v>
      </c>
      <c r="Q6" s="851"/>
      <c r="R6" s="851"/>
      <c r="S6" s="907"/>
      <c r="T6" s="903" t="s">
        <v>51</v>
      </c>
      <c r="U6" s="904"/>
      <c r="V6" s="905"/>
      <c r="W6" s="843"/>
      <c r="X6" s="254"/>
      <c r="Y6" s="16" t="s">
        <v>67</v>
      </c>
      <c r="Z6" s="17" t="s">
        <v>68</v>
      </c>
      <c r="AA6" s="18" t="s">
        <v>69</v>
      </c>
      <c r="AB6" s="626" t="s">
        <v>70</v>
      </c>
      <c r="AC6" s="626" t="s">
        <v>166</v>
      </c>
      <c r="AD6" s="17" t="s">
        <v>167</v>
      </c>
      <c r="AE6" s="18" t="s">
        <v>168</v>
      </c>
      <c r="AF6" s="626" t="s">
        <v>185</v>
      </c>
      <c r="AG6" s="626" t="s">
        <v>186</v>
      </c>
      <c r="AH6" s="626" t="s">
        <v>187</v>
      </c>
      <c r="AI6" s="17" t="s">
        <v>188</v>
      </c>
      <c r="AJ6" s="18" t="s">
        <v>14</v>
      </c>
      <c r="AK6" s="626" t="s">
        <v>42</v>
      </c>
      <c r="AL6" s="19" t="s">
        <v>43</v>
      </c>
      <c r="AM6" s="9"/>
      <c r="AN6" s="849"/>
      <c r="AO6" s="831"/>
      <c r="AP6" s="910"/>
      <c r="AQ6" s="251"/>
      <c r="AR6" s="912"/>
      <c r="AS6" s="20" t="s">
        <v>44</v>
      </c>
      <c r="AT6" s="21" t="s">
        <v>45</v>
      </c>
      <c r="AU6" s="22" t="s">
        <v>46</v>
      </c>
      <c r="AV6" s="22" t="s">
        <v>194</v>
      </c>
      <c r="AW6" s="22" t="s">
        <v>195</v>
      </c>
      <c r="AX6" s="22" t="s">
        <v>47</v>
      </c>
      <c r="AY6" s="23" t="s">
        <v>196</v>
      </c>
      <c r="AZ6" s="21" t="s">
        <v>125</v>
      </c>
      <c r="BA6" s="21" t="s">
        <v>126</v>
      </c>
      <c r="BB6" s="21" t="s">
        <v>197</v>
      </c>
      <c r="BC6" s="24" t="s">
        <v>127</v>
      </c>
      <c r="BD6" s="260"/>
      <c r="BE6" s="850" t="s">
        <v>56</v>
      </c>
      <c r="BF6" s="851"/>
      <c r="BG6" s="908"/>
      <c r="BH6" s="4"/>
      <c r="BI6" s="994" t="s">
        <v>38</v>
      </c>
      <c r="BJ6" s="995"/>
      <c r="BK6" s="996"/>
      <c r="BL6" s="997" t="s">
        <v>163</v>
      </c>
      <c r="BM6" s="995"/>
      <c r="BN6" s="998"/>
      <c r="BO6" s="4"/>
    </row>
    <row r="7" spans="1:70" s="280" customFormat="1" ht="17.100000000000001" customHeight="1">
      <c r="A7" s="261"/>
      <c r="B7" s="999" t="s">
        <v>104</v>
      </c>
      <c r="C7" s="1000"/>
      <c r="D7" s="628" t="s">
        <v>74</v>
      </c>
      <c r="E7" s="630">
        <v>2</v>
      </c>
      <c r="F7" s="251"/>
      <c r="G7" s="262" t="s">
        <v>73</v>
      </c>
      <c r="H7" s="263">
        <f t="shared" ref="H7:H13" si="0">SUM(I7:L7)</f>
        <v>2</v>
      </c>
      <c r="I7" s="264" t="s">
        <v>123</v>
      </c>
      <c r="J7" s="505">
        <v>2</v>
      </c>
      <c r="K7" s="264">
        <v>0</v>
      </c>
      <c r="L7" s="633">
        <v>0</v>
      </c>
      <c r="M7" s="263">
        <f t="shared" ref="M7:M22" si="1">H7*15*1</f>
        <v>30</v>
      </c>
      <c r="N7" s="265">
        <f t="shared" ref="N7:N44" si="2">M7*45/60</f>
        <v>22.5</v>
      </c>
      <c r="O7" s="266" t="s">
        <v>75</v>
      </c>
      <c r="P7" s="622" t="s">
        <v>122</v>
      </c>
      <c r="Q7" s="624"/>
      <c r="R7" s="403" t="s">
        <v>1</v>
      </c>
      <c r="S7" s="267" t="s">
        <v>122</v>
      </c>
      <c r="T7" s="31" t="str">
        <f t="shared" ref="T7:T13" si="3">IF($W7="○",$N7,"")</f>
        <v/>
      </c>
      <c r="U7" s="268"/>
      <c r="V7" s="269"/>
      <c r="W7" s="270" t="str">
        <f t="shared" ref="W7:W44" si="4">IF(AO7&gt;=60,"○","")</f>
        <v/>
      </c>
      <c r="X7" s="271"/>
      <c r="Y7" s="622"/>
      <c r="Z7" s="403"/>
      <c r="AA7" s="36"/>
      <c r="AB7" s="624"/>
      <c r="AC7" s="624"/>
      <c r="AD7" s="403"/>
      <c r="AE7" s="36" t="s">
        <v>122</v>
      </c>
      <c r="AF7" s="624"/>
      <c r="AG7" s="624"/>
      <c r="AH7" s="624" t="s">
        <v>193</v>
      </c>
      <c r="AI7" s="403"/>
      <c r="AJ7" s="36"/>
      <c r="AK7" s="624"/>
      <c r="AL7" s="37"/>
      <c r="AM7" s="35"/>
      <c r="AN7" s="272" t="s">
        <v>122</v>
      </c>
      <c r="AO7" s="245"/>
      <c r="AP7" s="224">
        <f t="shared" ref="AP7:AP44" si="5">M7</f>
        <v>30</v>
      </c>
      <c r="AQ7" s="251"/>
      <c r="AR7" s="273" t="str">
        <f>IF(ISNUMBER($AO7),IF(AND($AO7&gt;=60,$AO7&lt;=100),"●",""),"")</f>
        <v/>
      </c>
      <c r="AS7" s="274"/>
      <c r="AT7" s="268"/>
      <c r="AU7" s="275"/>
      <c r="AV7" s="275"/>
      <c r="AW7" s="275"/>
      <c r="AX7" s="275"/>
      <c r="AY7" s="276"/>
      <c r="AZ7" s="268"/>
      <c r="BA7" s="268"/>
      <c r="BB7" s="268"/>
      <c r="BC7" s="277"/>
      <c r="BD7" s="378" t="str">
        <f t="shared" ref="BD7:BD44" si="6">IF(ISNUMBER($AO7),IF(AND($AO7&gt;=60,$AO7&lt;=100),$H7,""),"")</f>
        <v/>
      </c>
      <c r="BE7" s="278" t="str">
        <f t="shared" ref="BE7:BE13" si="7">IF(ISNUMBER($AO7),IF(AND($AO7&gt;=60,$AO7&lt;=100),$AP7*45/60,""),"")</f>
        <v/>
      </c>
      <c r="BF7" s="268"/>
      <c r="BG7" s="269"/>
      <c r="BH7" s="261"/>
      <c r="BI7" s="239" t="str">
        <f>IF(ISNUMBER($AO7),IF(AND($AO7&gt;=60,$AO7&lt;=100),$H7,""),"")</f>
        <v/>
      </c>
      <c r="BJ7" s="268"/>
      <c r="BK7" s="279"/>
      <c r="BL7" s="276"/>
      <c r="BM7" s="268"/>
      <c r="BN7" s="277"/>
      <c r="BO7" s="261"/>
    </row>
    <row r="8" spans="1:70" s="280" customFormat="1" ht="17.100000000000001" customHeight="1">
      <c r="A8" s="261"/>
      <c r="B8" s="999"/>
      <c r="C8" s="1000"/>
      <c r="D8" s="281" t="s">
        <v>82</v>
      </c>
      <c r="E8" s="1003" t="s">
        <v>28</v>
      </c>
      <c r="F8" s="251"/>
      <c r="G8" s="282" t="s">
        <v>162</v>
      </c>
      <c r="H8" s="283">
        <f t="shared" si="0"/>
        <v>2</v>
      </c>
      <c r="I8" s="57">
        <v>0</v>
      </c>
      <c r="J8" s="56" t="s">
        <v>124</v>
      </c>
      <c r="K8" s="57">
        <v>2</v>
      </c>
      <c r="L8" s="56">
        <v>0</v>
      </c>
      <c r="M8" s="283">
        <f t="shared" si="1"/>
        <v>30</v>
      </c>
      <c r="N8" s="284">
        <f t="shared" si="2"/>
        <v>22.5</v>
      </c>
      <c r="O8" s="285" t="s">
        <v>75</v>
      </c>
      <c r="P8" s="55" t="s">
        <v>122</v>
      </c>
      <c r="Q8" s="58"/>
      <c r="R8" s="286" t="s">
        <v>1</v>
      </c>
      <c r="S8" s="287" t="s">
        <v>122</v>
      </c>
      <c r="T8" s="51" t="str">
        <f t="shared" si="3"/>
        <v/>
      </c>
      <c r="U8" s="74"/>
      <c r="V8" s="288"/>
      <c r="W8" s="54" t="str">
        <f t="shared" si="4"/>
        <v/>
      </c>
      <c r="X8" s="271"/>
      <c r="Y8" s="55"/>
      <c r="Z8" s="56"/>
      <c r="AA8" s="57"/>
      <c r="AB8" s="58"/>
      <c r="AC8" s="58"/>
      <c r="AD8" s="56"/>
      <c r="AE8" s="57"/>
      <c r="AF8" s="58"/>
      <c r="AG8" s="58"/>
      <c r="AH8" s="58" t="s">
        <v>193</v>
      </c>
      <c r="AI8" s="56"/>
      <c r="AJ8" s="57"/>
      <c r="AK8" s="58"/>
      <c r="AL8" s="59"/>
      <c r="AM8" s="35"/>
      <c r="AN8" s="289" t="s">
        <v>122</v>
      </c>
      <c r="AO8" s="246"/>
      <c r="AP8" s="226">
        <f t="shared" si="5"/>
        <v>30</v>
      </c>
      <c r="AQ8" s="251"/>
      <c r="AR8" s="150" t="str">
        <f>IF(ISNUMBER($AO8),IF(AND($AO8&gt;=60,$AO8&lt;=100),"●",""),"")</f>
        <v/>
      </c>
      <c r="AS8" s="290"/>
      <c r="AT8" s="74"/>
      <c r="AU8" s="64"/>
      <c r="AV8" s="64"/>
      <c r="AW8" s="64"/>
      <c r="AX8" s="64"/>
      <c r="AY8" s="62"/>
      <c r="AZ8" s="74"/>
      <c r="BA8" s="74"/>
      <c r="BB8" s="74"/>
      <c r="BC8" s="75"/>
      <c r="BD8" s="613" t="str">
        <f t="shared" si="6"/>
        <v/>
      </c>
      <c r="BE8" s="291" t="str">
        <f t="shared" si="7"/>
        <v/>
      </c>
      <c r="BF8" s="74"/>
      <c r="BG8" s="288"/>
      <c r="BH8" s="261"/>
      <c r="BI8" s="156"/>
      <c r="BJ8" s="292"/>
      <c r="BK8" s="293"/>
      <c r="BL8" s="77" t="str">
        <f t="shared" ref="BL8:BL13" si="8">IF(ISNUMBER($AO8),IF(AND($AO8&gt;=60,$AO8&lt;=100),$H8,""),"")</f>
        <v/>
      </c>
      <c r="BM8" s="74"/>
      <c r="BN8" s="75"/>
      <c r="BO8" s="261"/>
    </row>
    <row r="9" spans="1:70" s="280" customFormat="1" ht="17.100000000000001" customHeight="1">
      <c r="A9" s="261"/>
      <c r="B9" s="999"/>
      <c r="C9" s="1000"/>
      <c r="D9" s="281" t="s">
        <v>82</v>
      </c>
      <c r="E9" s="1004"/>
      <c r="F9" s="251"/>
      <c r="G9" s="282" t="s">
        <v>95</v>
      </c>
      <c r="H9" s="283">
        <f t="shared" si="0"/>
        <v>2</v>
      </c>
      <c r="I9" s="57">
        <v>0</v>
      </c>
      <c r="J9" s="56">
        <v>0</v>
      </c>
      <c r="K9" s="57">
        <v>2</v>
      </c>
      <c r="L9" s="56">
        <v>0</v>
      </c>
      <c r="M9" s="283">
        <f t="shared" si="1"/>
        <v>30</v>
      </c>
      <c r="N9" s="284">
        <f t="shared" si="2"/>
        <v>22.5</v>
      </c>
      <c r="O9" s="285" t="s">
        <v>75</v>
      </c>
      <c r="P9" s="55"/>
      <c r="Q9" s="58"/>
      <c r="R9" s="286" t="s">
        <v>1</v>
      </c>
      <c r="S9" s="287"/>
      <c r="T9" s="51" t="str">
        <f t="shared" si="3"/>
        <v/>
      </c>
      <c r="U9" s="74"/>
      <c r="V9" s="288"/>
      <c r="W9" s="54" t="str">
        <f t="shared" si="4"/>
        <v/>
      </c>
      <c r="X9" s="271"/>
      <c r="Y9" s="55"/>
      <c r="Z9" s="56"/>
      <c r="AA9" s="57"/>
      <c r="AB9" s="58"/>
      <c r="AC9" s="58"/>
      <c r="AD9" s="56"/>
      <c r="AE9" s="57"/>
      <c r="AF9" s="58" t="s">
        <v>122</v>
      </c>
      <c r="AG9" s="58"/>
      <c r="AH9" s="58"/>
      <c r="AI9" s="56"/>
      <c r="AJ9" s="57"/>
      <c r="AK9" s="58"/>
      <c r="AL9" s="59"/>
      <c r="AM9" s="35"/>
      <c r="AN9" s="289"/>
      <c r="AO9" s="246"/>
      <c r="AP9" s="226">
        <f t="shared" si="5"/>
        <v>30</v>
      </c>
      <c r="AQ9" s="251"/>
      <c r="AR9" s="157"/>
      <c r="AS9" s="290"/>
      <c r="AT9" s="74"/>
      <c r="AU9" s="64"/>
      <c r="AV9" s="64"/>
      <c r="AW9" s="64"/>
      <c r="AX9" s="64"/>
      <c r="AY9" s="62"/>
      <c r="AZ9" s="74"/>
      <c r="BA9" s="74"/>
      <c r="BB9" s="74"/>
      <c r="BC9" s="75"/>
      <c r="BD9" s="613" t="str">
        <f t="shared" si="6"/>
        <v/>
      </c>
      <c r="BE9" s="291" t="str">
        <f t="shared" si="7"/>
        <v/>
      </c>
      <c r="BF9" s="74"/>
      <c r="BG9" s="288"/>
      <c r="BH9" s="261"/>
      <c r="BI9" s="156"/>
      <c r="BJ9" s="292"/>
      <c r="BK9" s="293"/>
      <c r="BL9" s="77" t="str">
        <f t="shared" si="8"/>
        <v/>
      </c>
      <c r="BM9" s="74"/>
      <c r="BN9" s="75"/>
      <c r="BO9" s="261"/>
    </row>
    <row r="10" spans="1:70" s="280" customFormat="1" ht="17.100000000000001" customHeight="1">
      <c r="A10" s="261"/>
      <c r="B10" s="999"/>
      <c r="C10" s="1000"/>
      <c r="D10" s="281" t="s">
        <v>82</v>
      </c>
      <c r="E10" s="1004"/>
      <c r="F10" s="251"/>
      <c r="G10" s="282" t="s">
        <v>83</v>
      </c>
      <c r="H10" s="283">
        <f t="shared" si="0"/>
        <v>2</v>
      </c>
      <c r="I10" s="57">
        <v>0</v>
      </c>
      <c r="J10" s="56">
        <v>2</v>
      </c>
      <c r="K10" s="57">
        <v>0</v>
      </c>
      <c r="L10" s="56">
        <v>0</v>
      </c>
      <c r="M10" s="283">
        <f t="shared" si="1"/>
        <v>30</v>
      </c>
      <c r="N10" s="284">
        <f t="shared" si="2"/>
        <v>22.5</v>
      </c>
      <c r="O10" s="285" t="s">
        <v>75</v>
      </c>
      <c r="P10" s="55" t="s">
        <v>122</v>
      </c>
      <c r="Q10" s="58"/>
      <c r="R10" s="286" t="s">
        <v>1</v>
      </c>
      <c r="S10" s="287" t="s">
        <v>122</v>
      </c>
      <c r="T10" s="294" t="str">
        <f>IF($W10="○",$N10,"")</f>
        <v/>
      </c>
      <c r="U10" s="74"/>
      <c r="V10" s="288"/>
      <c r="W10" s="54" t="str">
        <f t="shared" si="4"/>
        <v/>
      </c>
      <c r="X10" s="295"/>
      <c r="Y10" s="55"/>
      <c r="Z10" s="56"/>
      <c r="AA10" s="57"/>
      <c r="AB10" s="58"/>
      <c r="AC10" s="58"/>
      <c r="AD10" s="56"/>
      <c r="AE10" s="57" t="s">
        <v>193</v>
      </c>
      <c r="AF10" s="58"/>
      <c r="AG10" s="58"/>
      <c r="AH10" s="58"/>
      <c r="AI10" s="56"/>
      <c r="AJ10" s="57" t="s">
        <v>122</v>
      </c>
      <c r="AK10" s="58"/>
      <c r="AL10" s="59"/>
      <c r="AM10" s="35"/>
      <c r="AN10" s="289" t="s">
        <v>122</v>
      </c>
      <c r="AO10" s="246"/>
      <c r="AP10" s="226">
        <f t="shared" si="5"/>
        <v>30</v>
      </c>
      <c r="AQ10" s="251"/>
      <c r="AR10" s="150" t="str">
        <f>IF(ISNUMBER($AO10),IF(AND($AO10&gt;=60,$AO10&lt;=100),"●",""),"")</f>
        <v/>
      </c>
      <c r="AS10" s="296"/>
      <c r="AT10" s="74"/>
      <c r="AU10" s="64"/>
      <c r="AV10" s="64"/>
      <c r="AW10" s="64"/>
      <c r="AX10" s="64"/>
      <c r="AY10" s="62"/>
      <c r="AZ10" s="74"/>
      <c r="BA10" s="74"/>
      <c r="BB10" s="74"/>
      <c r="BC10" s="75"/>
      <c r="BD10" s="613" t="str">
        <f t="shared" si="6"/>
        <v/>
      </c>
      <c r="BE10" s="297" t="str">
        <f t="shared" si="7"/>
        <v/>
      </c>
      <c r="BF10" s="74"/>
      <c r="BG10" s="288"/>
      <c r="BH10" s="261"/>
      <c r="BI10" s="156"/>
      <c r="BJ10" s="74"/>
      <c r="BK10" s="293"/>
      <c r="BL10" s="77" t="str">
        <f t="shared" si="8"/>
        <v/>
      </c>
      <c r="BM10" s="74"/>
      <c r="BN10" s="75"/>
      <c r="BO10" s="261"/>
    </row>
    <row r="11" spans="1:70" s="280" customFormat="1" ht="17.100000000000001" customHeight="1">
      <c r="A11" s="261"/>
      <c r="B11" s="999"/>
      <c r="C11" s="1000"/>
      <c r="D11" s="281" t="s">
        <v>82</v>
      </c>
      <c r="E11" s="1004"/>
      <c r="F11" s="251"/>
      <c r="G11" s="282" t="s">
        <v>152</v>
      </c>
      <c r="H11" s="263">
        <f t="shared" si="0"/>
        <v>2</v>
      </c>
      <c r="I11" s="57">
        <v>2</v>
      </c>
      <c r="J11" s="56">
        <v>0</v>
      </c>
      <c r="K11" s="57">
        <v>0</v>
      </c>
      <c r="L11" s="56">
        <v>0</v>
      </c>
      <c r="M11" s="283">
        <f t="shared" si="1"/>
        <v>30</v>
      </c>
      <c r="N11" s="284">
        <f t="shared" si="2"/>
        <v>22.5</v>
      </c>
      <c r="O11" s="285" t="s">
        <v>75</v>
      </c>
      <c r="P11" s="55" t="s">
        <v>122</v>
      </c>
      <c r="Q11" s="58"/>
      <c r="R11" s="56"/>
      <c r="S11" s="298" t="s">
        <v>122</v>
      </c>
      <c r="T11" s="294" t="str">
        <f t="shared" si="3"/>
        <v/>
      </c>
      <c r="U11" s="74"/>
      <c r="V11" s="288"/>
      <c r="W11" s="299" t="str">
        <f t="shared" si="4"/>
        <v/>
      </c>
      <c r="X11" s="271"/>
      <c r="Y11" s="55"/>
      <c r="Z11" s="56"/>
      <c r="AA11" s="57"/>
      <c r="AB11" s="58"/>
      <c r="AC11" s="58"/>
      <c r="AD11" s="56"/>
      <c r="AE11" s="57" t="s">
        <v>193</v>
      </c>
      <c r="AF11" s="58"/>
      <c r="AG11" s="58"/>
      <c r="AH11" s="58"/>
      <c r="AI11" s="56"/>
      <c r="AJ11" s="57"/>
      <c r="AK11" s="58"/>
      <c r="AL11" s="59"/>
      <c r="AM11" s="35"/>
      <c r="AN11" s="300" t="s">
        <v>122</v>
      </c>
      <c r="AO11" s="247"/>
      <c r="AP11" s="226">
        <f t="shared" si="5"/>
        <v>30</v>
      </c>
      <c r="AQ11" s="251"/>
      <c r="AR11" s="150" t="str">
        <f>IF(ISNUMBER($AO11),IF(AND($AO11&gt;=60,$AO11&lt;=100),"●",""),"")</f>
        <v/>
      </c>
      <c r="AS11" s="296"/>
      <c r="AT11" s="74"/>
      <c r="AU11" s="64"/>
      <c r="AV11" s="64"/>
      <c r="AW11" s="64"/>
      <c r="AX11" s="64"/>
      <c r="AY11" s="62"/>
      <c r="AZ11" s="74"/>
      <c r="BA11" s="74"/>
      <c r="BB11" s="74"/>
      <c r="BC11" s="75"/>
      <c r="BD11" s="613" t="str">
        <f t="shared" si="6"/>
        <v/>
      </c>
      <c r="BE11" s="297" t="str">
        <f t="shared" si="7"/>
        <v/>
      </c>
      <c r="BF11" s="74"/>
      <c r="BG11" s="288"/>
      <c r="BH11" s="261"/>
      <c r="BI11" s="156"/>
      <c r="BJ11" s="74"/>
      <c r="BK11" s="293"/>
      <c r="BL11" s="77" t="str">
        <f t="shared" si="8"/>
        <v/>
      </c>
      <c r="BM11" s="74"/>
      <c r="BN11" s="75"/>
      <c r="BO11" s="261"/>
    </row>
    <row r="12" spans="1:70" s="280" customFormat="1" ht="17.100000000000001" customHeight="1">
      <c r="A12" s="261"/>
      <c r="B12" s="999"/>
      <c r="C12" s="1000"/>
      <c r="D12" s="281" t="s">
        <v>82</v>
      </c>
      <c r="E12" s="1004"/>
      <c r="F12" s="251"/>
      <c r="G12" s="577" t="s">
        <v>84</v>
      </c>
      <c r="H12" s="578">
        <f t="shared" si="0"/>
        <v>2</v>
      </c>
      <c r="I12" s="579">
        <v>2</v>
      </c>
      <c r="J12" s="56"/>
      <c r="K12" s="57">
        <v>0</v>
      </c>
      <c r="L12" s="56">
        <v>0</v>
      </c>
      <c r="M12" s="283">
        <f t="shared" si="1"/>
        <v>30</v>
      </c>
      <c r="N12" s="284">
        <f t="shared" si="2"/>
        <v>22.5</v>
      </c>
      <c r="O12" s="285" t="s">
        <v>75</v>
      </c>
      <c r="P12" s="55"/>
      <c r="Q12" s="58"/>
      <c r="R12" s="286" t="s">
        <v>227</v>
      </c>
      <c r="S12" s="287"/>
      <c r="T12" s="294" t="str">
        <f t="shared" si="3"/>
        <v/>
      </c>
      <c r="U12" s="74"/>
      <c r="V12" s="288"/>
      <c r="W12" s="54" t="str">
        <f t="shared" si="4"/>
        <v/>
      </c>
      <c r="X12" s="295"/>
      <c r="Y12" s="55"/>
      <c r="Z12" s="56"/>
      <c r="AA12" s="57"/>
      <c r="AB12" s="58"/>
      <c r="AC12" s="58"/>
      <c r="AD12" s="56"/>
      <c r="AE12" s="57" t="s">
        <v>122</v>
      </c>
      <c r="AF12" s="58"/>
      <c r="AG12" s="58"/>
      <c r="AH12" s="58"/>
      <c r="AI12" s="56"/>
      <c r="AJ12" s="57"/>
      <c r="AK12" s="58"/>
      <c r="AL12" s="59"/>
      <c r="AM12" s="35"/>
      <c r="AN12" s="289"/>
      <c r="AO12" s="246"/>
      <c r="AP12" s="226">
        <f t="shared" si="5"/>
        <v>30</v>
      </c>
      <c r="AQ12" s="251"/>
      <c r="AR12" s="157"/>
      <c r="AS12" s="296"/>
      <c r="AT12" s="74"/>
      <c r="AU12" s="64"/>
      <c r="AV12" s="64"/>
      <c r="AW12" s="64"/>
      <c r="AX12" s="64"/>
      <c r="AY12" s="62"/>
      <c r="AZ12" s="74"/>
      <c r="BA12" s="74"/>
      <c r="BB12" s="74"/>
      <c r="BC12" s="75"/>
      <c r="BD12" s="613" t="str">
        <f t="shared" si="6"/>
        <v/>
      </c>
      <c r="BE12" s="297" t="str">
        <f t="shared" si="7"/>
        <v/>
      </c>
      <c r="BF12" s="74"/>
      <c r="BG12" s="288"/>
      <c r="BH12" s="261"/>
      <c r="BI12" s="156"/>
      <c r="BJ12" s="74"/>
      <c r="BK12" s="293"/>
      <c r="BL12" s="77" t="str">
        <f t="shared" si="8"/>
        <v/>
      </c>
      <c r="BM12" s="74"/>
      <c r="BN12" s="75"/>
      <c r="BO12" s="261"/>
    </row>
    <row r="13" spans="1:70" s="280" customFormat="1" ht="17.100000000000001" customHeight="1">
      <c r="A13" s="261"/>
      <c r="B13" s="1001"/>
      <c r="C13" s="1002"/>
      <c r="D13" s="301" t="s">
        <v>82</v>
      </c>
      <c r="E13" s="1005"/>
      <c r="F13" s="251"/>
      <c r="G13" s="580" t="s">
        <v>85</v>
      </c>
      <c r="H13" s="581">
        <f t="shared" si="0"/>
        <v>2</v>
      </c>
      <c r="I13" s="582">
        <v>2</v>
      </c>
      <c r="J13" s="88">
        <v>0</v>
      </c>
      <c r="K13" s="89">
        <v>0</v>
      </c>
      <c r="L13" s="88">
        <v>0</v>
      </c>
      <c r="M13" s="303">
        <f t="shared" si="1"/>
        <v>30</v>
      </c>
      <c r="N13" s="304">
        <f t="shared" si="2"/>
        <v>22.5</v>
      </c>
      <c r="O13" s="305" t="s">
        <v>75</v>
      </c>
      <c r="P13" s="87"/>
      <c r="Q13" s="90"/>
      <c r="R13" s="306" t="s">
        <v>1</v>
      </c>
      <c r="S13" s="307"/>
      <c r="T13" s="83" t="str">
        <f t="shared" si="3"/>
        <v/>
      </c>
      <c r="U13" s="95"/>
      <c r="V13" s="308"/>
      <c r="W13" s="86" t="str">
        <f t="shared" si="4"/>
        <v/>
      </c>
      <c r="X13" s="271"/>
      <c r="Y13" s="87"/>
      <c r="Z13" s="88"/>
      <c r="AA13" s="89"/>
      <c r="AB13" s="90"/>
      <c r="AC13" s="90"/>
      <c r="AD13" s="88"/>
      <c r="AE13" s="89"/>
      <c r="AF13" s="90"/>
      <c r="AG13" s="90"/>
      <c r="AH13" s="90"/>
      <c r="AI13" s="88" t="s">
        <v>122</v>
      </c>
      <c r="AJ13" s="89"/>
      <c r="AK13" s="90"/>
      <c r="AL13" s="91"/>
      <c r="AM13" s="35"/>
      <c r="AN13" s="309"/>
      <c r="AO13" s="248"/>
      <c r="AP13" s="229">
        <f t="shared" si="5"/>
        <v>30</v>
      </c>
      <c r="AQ13" s="251"/>
      <c r="AR13" s="419"/>
      <c r="AS13" s="311"/>
      <c r="AT13" s="95"/>
      <c r="AU13" s="96"/>
      <c r="AV13" s="96"/>
      <c r="AW13" s="96"/>
      <c r="AX13" s="96"/>
      <c r="AY13" s="97"/>
      <c r="AZ13" s="95"/>
      <c r="BA13" s="95"/>
      <c r="BB13" s="95"/>
      <c r="BC13" s="98"/>
      <c r="BD13" s="379" t="str">
        <f t="shared" si="6"/>
        <v/>
      </c>
      <c r="BE13" s="312" t="str">
        <f t="shared" si="7"/>
        <v/>
      </c>
      <c r="BF13" s="95"/>
      <c r="BG13" s="308"/>
      <c r="BH13" s="261"/>
      <c r="BI13" s="313"/>
      <c r="BJ13" s="95"/>
      <c r="BK13" s="314"/>
      <c r="BL13" s="94" t="str">
        <f t="shared" si="8"/>
        <v/>
      </c>
      <c r="BM13" s="95"/>
      <c r="BN13" s="98"/>
      <c r="BO13" s="261"/>
    </row>
    <row r="14" spans="1:70" s="280" customFormat="1" ht="17.100000000000001" customHeight="1">
      <c r="A14" s="261"/>
      <c r="B14" s="1012" t="s">
        <v>92</v>
      </c>
      <c r="C14" s="1015" t="s">
        <v>86</v>
      </c>
      <c r="D14" s="628" t="s">
        <v>74</v>
      </c>
      <c r="E14" s="1018">
        <v>4</v>
      </c>
      <c r="F14" s="251"/>
      <c r="G14" s="583" t="s">
        <v>219</v>
      </c>
      <c r="H14" s="584">
        <f t="shared" ref="H14:H44" si="9">SUM(I14:L14)</f>
        <v>2</v>
      </c>
      <c r="I14" s="585">
        <v>0</v>
      </c>
      <c r="J14" s="633">
        <v>0</v>
      </c>
      <c r="K14" s="264">
        <v>2</v>
      </c>
      <c r="L14" s="633">
        <v>0</v>
      </c>
      <c r="M14" s="263">
        <f t="shared" si="1"/>
        <v>30</v>
      </c>
      <c r="N14" s="265">
        <f t="shared" si="2"/>
        <v>22.5</v>
      </c>
      <c r="O14" s="266" t="s">
        <v>75</v>
      </c>
      <c r="P14" s="420" t="s">
        <v>122</v>
      </c>
      <c r="Q14" s="110" t="s">
        <v>34</v>
      </c>
      <c r="R14" s="633" t="s">
        <v>1</v>
      </c>
      <c r="S14" s="315" t="s">
        <v>34</v>
      </c>
      <c r="T14" s="40"/>
      <c r="U14" s="316" t="str">
        <f t="shared" ref="U14:U22" si="10">IF($W14="○",$N14,"")</f>
        <v/>
      </c>
      <c r="V14" s="317"/>
      <c r="W14" s="635" t="str">
        <f t="shared" si="4"/>
        <v/>
      </c>
      <c r="X14" s="271"/>
      <c r="Y14" s="108"/>
      <c r="Z14" s="109"/>
      <c r="AA14" s="631"/>
      <c r="AB14" s="110"/>
      <c r="AC14" s="110"/>
      <c r="AD14" s="109"/>
      <c r="AE14" s="631"/>
      <c r="AF14" s="110"/>
      <c r="AG14" s="110"/>
      <c r="AH14" s="110"/>
      <c r="AI14" s="109"/>
      <c r="AJ14" s="631" t="s">
        <v>193</v>
      </c>
      <c r="AK14" s="110"/>
      <c r="AL14" s="111"/>
      <c r="AM14" s="35"/>
      <c r="AN14" s="318" t="s">
        <v>34</v>
      </c>
      <c r="AO14" s="247"/>
      <c r="AP14" s="394">
        <f t="shared" si="5"/>
        <v>30</v>
      </c>
      <c r="AQ14" s="251"/>
      <c r="AR14" s="319" t="str">
        <f t="shared" ref="AR14:AR32" si="11">IF(ISNUMBER($AO14),IF(AND($AO14&gt;=60,$AO14&lt;=100),"●",""),"")</f>
        <v/>
      </c>
      <c r="AS14" s="320"/>
      <c r="AT14" s="41"/>
      <c r="AU14" s="42"/>
      <c r="AV14" s="42"/>
      <c r="AW14" s="42"/>
      <c r="AX14" s="42"/>
      <c r="AY14" s="40"/>
      <c r="AZ14" s="41"/>
      <c r="BA14" s="41"/>
      <c r="BB14" s="41"/>
      <c r="BC14" s="321" t="str">
        <f>IF(ISNUMBER($AO14),IF(AND($AO14&gt;=60,$AO14&lt;=100),"●",""),"")</f>
        <v/>
      </c>
      <c r="BD14" s="380" t="str">
        <f t="shared" si="6"/>
        <v/>
      </c>
      <c r="BE14" s="145"/>
      <c r="BF14" s="316" t="str">
        <f t="shared" ref="BE14:BF23" si="12">IF(ISNUMBER($AO14),IF(AND($AO14&gt;=60,$AO14&lt;=100),$AP14*45/60,""),"")</f>
        <v/>
      </c>
      <c r="BG14" s="317"/>
      <c r="BH14" s="261"/>
      <c r="BI14" s="145"/>
      <c r="BJ14" s="102" t="str">
        <f>IF(ISNUMBER($AO14),IF(AND($AO14&gt;=60,$AO14&lt;=100),$H14,""),"")</f>
        <v/>
      </c>
      <c r="BK14" s="322"/>
      <c r="BL14" s="40"/>
      <c r="BM14" s="41"/>
      <c r="BN14" s="43"/>
      <c r="BO14" s="261"/>
    </row>
    <row r="15" spans="1:70" s="280" customFormat="1" ht="17.100000000000001" customHeight="1">
      <c r="A15" s="261"/>
      <c r="B15" s="1013"/>
      <c r="C15" s="1016"/>
      <c r="D15" s="301" t="s">
        <v>74</v>
      </c>
      <c r="E15" s="1019"/>
      <c r="F15" s="251"/>
      <c r="G15" s="302" t="s">
        <v>220</v>
      </c>
      <c r="H15" s="303">
        <f t="shared" si="9"/>
        <v>2</v>
      </c>
      <c r="I15" s="89">
        <v>0</v>
      </c>
      <c r="J15" s="88">
        <v>0</v>
      </c>
      <c r="K15" s="1020">
        <v>2</v>
      </c>
      <c r="L15" s="1021"/>
      <c r="M15" s="303">
        <f t="shared" si="1"/>
        <v>30</v>
      </c>
      <c r="N15" s="304">
        <f t="shared" si="2"/>
        <v>22.5</v>
      </c>
      <c r="O15" s="305" t="s">
        <v>75</v>
      </c>
      <c r="P15" s="323" t="s">
        <v>122</v>
      </c>
      <c r="Q15" s="90"/>
      <c r="R15" s="88" t="s">
        <v>1</v>
      </c>
      <c r="S15" s="307" t="s">
        <v>122</v>
      </c>
      <c r="T15" s="83" t="str">
        <f>IF($W15="○",$N15,"")</f>
        <v/>
      </c>
      <c r="U15" s="95"/>
      <c r="V15" s="308"/>
      <c r="W15" s="86" t="str">
        <f t="shared" si="4"/>
        <v/>
      </c>
      <c r="X15" s="271"/>
      <c r="Y15" s="87"/>
      <c r="Z15" s="88"/>
      <c r="AA15" s="89"/>
      <c r="AB15" s="90"/>
      <c r="AC15" s="90"/>
      <c r="AD15" s="88"/>
      <c r="AE15" s="89"/>
      <c r="AF15" s="90" t="s">
        <v>193</v>
      </c>
      <c r="AG15" s="90"/>
      <c r="AH15" s="90"/>
      <c r="AI15" s="88"/>
      <c r="AJ15" s="89"/>
      <c r="AK15" s="90"/>
      <c r="AL15" s="91"/>
      <c r="AM15" s="35"/>
      <c r="AN15" s="309" t="s">
        <v>122</v>
      </c>
      <c r="AO15" s="248"/>
      <c r="AP15" s="229">
        <f t="shared" si="5"/>
        <v>30</v>
      </c>
      <c r="AQ15" s="251"/>
      <c r="AR15" s="310" t="str">
        <f t="shared" si="11"/>
        <v/>
      </c>
      <c r="AS15" s="311"/>
      <c r="AT15" s="95"/>
      <c r="AU15" s="96"/>
      <c r="AV15" s="96"/>
      <c r="AW15" s="96"/>
      <c r="AX15" s="96"/>
      <c r="AY15" s="97"/>
      <c r="AZ15" s="95"/>
      <c r="BA15" s="95"/>
      <c r="BB15" s="95"/>
      <c r="BC15" s="98"/>
      <c r="BD15" s="379" t="str">
        <f t="shared" si="6"/>
        <v/>
      </c>
      <c r="BE15" s="99" t="str">
        <f t="shared" si="12"/>
        <v/>
      </c>
      <c r="BF15" s="95"/>
      <c r="BG15" s="308"/>
      <c r="BH15" s="261"/>
      <c r="BI15" s="313"/>
      <c r="BJ15" s="128" t="str">
        <f>IF(ISNUMBER($AO15),IF(AND($AO15&gt;=60,$AO15&lt;=100),$H15,""),"")</f>
        <v/>
      </c>
      <c r="BK15" s="314"/>
      <c r="BL15" s="97"/>
      <c r="BM15" s="95"/>
      <c r="BN15" s="98"/>
      <c r="BO15" s="261"/>
    </row>
    <row r="16" spans="1:70" s="280" customFormat="1" ht="17.100000000000001" customHeight="1">
      <c r="A16" s="261"/>
      <c r="B16" s="1013"/>
      <c r="C16" s="1016"/>
      <c r="D16" s="324" t="s">
        <v>82</v>
      </c>
      <c r="E16" s="980" t="s">
        <v>171</v>
      </c>
      <c r="F16" s="251"/>
      <c r="G16" s="325" t="s">
        <v>87</v>
      </c>
      <c r="H16" s="326">
        <f t="shared" si="9"/>
        <v>2</v>
      </c>
      <c r="I16" s="631">
        <v>2</v>
      </c>
      <c r="J16" s="109">
        <v>0</v>
      </c>
      <c r="K16" s="631">
        <v>0</v>
      </c>
      <c r="L16" s="109">
        <v>0</v>
      </c>
      <c r="M16" s="326">
        <f t="shared" si="1"/>
        <v>30</v>
      </c>
      <c r="N16" s="327">
        <f t="shared" si="2"/>
        <v>22.5</v>
      </c>
      <c r="O16" s="328" t="s">
        <v>75</v>
      </c>
      <c r="P16" s="329" t="s">
        <v>122</v>
      </c>
      <c r="Q16" s="421" t="s">
        <v>122</v>
      </c>
      <c r="R16" s="633"/>
      <c r="S16" s="315" t="s">
        <v>122</v>
      </c>
      <c r="T16" s="104"/>
      <c r="U16" s="105" t="str">
        <f t="shared" si="10"/>
        <v/>
      </c>
      <c r="V16" s="330"/>
      <c r="W16" s="331" t="str">
        <f t="shared" si="4"/>
        <v/>
      </c>
      <c r="X16" s="332"/>
      <c r="Y16" s="108"/>
      <c r="Z16" s="109"/>
      <c r="AA16" s="631" t="s">
        <v>193</v>
      </c>
      <c r="AB16" s="110"/>
      <c r="AC16" s="110"/>
      <c r="AD16" s="109"/>
      <c r="AE16" s="631"/>
      <c r="AF16" s="110"/>
      <c r="AG16" s="110"/>
      <c r="AH16" s="110"/>
      <c r="AI16" s="109"/>
      <c r="AJ16" s="631"/>
      <c r="AK16" s="110"/>
      <c r="AL16" s="111"/>
      <c r="AM16" s="10"/>
      <c r="AN16" s="318" t="s">
        <v>122</v>
      </c>
      <c r="AO16" s="249"/>
      <c r="AP16" s="394">
        <f t="shared" si="5"/>
        <v>30</v>
      </c>
      <c r="AQ16" s="251"/>
      <c r="AR16" s="319" t="str">
        <f t="shared" si="11"/>
        <v/>
      </c>
      <c r="AS16" s="320"/>
      <c r="AT16" s="41"/>
      <c r="AU16" s="42"/>
      <c r="AV16" s="42"/>
      <c r="AW16" s="42"/>
      <c r="AX16" s="42"/>
      <c r="AY16" s="40"/>
      <c r="AZ16" s="41"/>
      <c r="BA16" s="41"/>
      <c r="BB16" s="41"/>
      <c r="BC16" s="43"/>
      <c r="BD16" s="380" t="str">
        <f t="shared" si="6"/>
        <v/>
      </c>
      <c r="BE16" s="115"/>
      <c r="BF16" s="105" t="str">
        <f t="shared" si="12"/>
        <v/>
      </c>
      <c r="BG16" s="330"/>
      <c r="BH16" s="261"/>
      <c r="BI16" s="145"/>
      <c r="BJ16" s="41"/>
      <c r="BK16" s="322"/>
      <c r="BL16" s="40"/>
      <c r="BM16" s="102" t="str">
        <f t="shared" ref="BM16:BM23" si="13">IF(ISNUMBER($AO16),IF(AND($AO16&gt;=60,$AO16&lt;=100),$H16,""),"")</f>
        <v/>
      </c>
      <c r="BN16" s="43"/>
      <c r="BO16" s="261"/>
    </row>
    <row r="17" spans="1:70" s="280" customFormat="1" ht="17.100000000000001" customHeight="1">
      <c r="A17" s="261"/>
      <c r="B17" s="1013"/>
      <c r="C17" s="1016"/>
      <c r="D17" s="281" t="s">
        <v>82</v>
      </c>
      <c r="E17" s="1004"/>
      <c r="F17" s="251"/>
      <c r="G17" s="282" t="s">
        <v>88</v>
      </c>
      <c r="H17" s="283">
        <f t="shared" si="9"/>
        <v>2</v>
      </c>
      <c r="I17" s="57">
        <v>0</v>
      </c>
      <c r="J17" s="56">
        <v>0</v>
      </c>
      <c r="K17" s="57">
        <v>2</v>
      </c>
      <c r="L17" s="56">
        <v>0</v>
      </c>
      <c r="M17" s="283">
        <f t="shared" si="1"/>
        <v>30</v>
      </c>
      <c r="N17" s="284">
        <f t="shared" si="2"/>
        <v>22.5</v>
      </c>
      <c r="O17" s="285" t="s">
        <v>75</v>
      </c>
      <c r="P17" s="55"/>
      <c r="Q17" s="421"/>
      <c r="R17" s="56" t="s">
        <v>1</v>
      </c>
      <c r="S17" s="287"/>
      <c r="T17" s="119"/>
      <c r="U17" s="333" t="str">
        <f t="shared" si="10"/>
        <v/>
      </c>
      <c r="V17" s="334"/>
      <c r="W17" s="54" t="str">
        <f t="shared" si="4"/>
        <v/>
      </c>
      <c r="X17" s="271"/>
      <c r="Y17" s="55"/>
      <c r="Z17" s="56"/>
      <c r="AA17" s="57" t="s">
        <v>122</v>
      </c>
      <c r="AB17" s="58"/>
      <c r="AC17" s="58"/>
      <c r="AD17" s="56"/>
      <c r="AE17" s="57"/>
      <c r="AF17" s="58"/>
      <c r="AG17" s="58"/>
      <c r="AH17" s="58"/>
      <c r="AI17" s="56"/>
      <c r="AJ17" s="57"/>
      <c r="AK17" s="58"/>
      <c r="AL17" s="59"/>
      <c r="AM17" s="35"/>
      <c r="AN17" s="289"/>
      <c r="AO17" s="246"/>
      <c r="AP17" s="226">
        <f t="shared" si="5"/>
        <v>30</v>
      </c>
      <c r="AQ17" s="251"/>
      <c r="AR17" s="157"/>
      <c r="AS17" s="296"/>
      <c r="AT17" s="74"/>
      <c r="AU17" s="64"/>
      <c r="AV17" s="64"/>
      <c r="AW17" s="64"/>
      <c r="AX17" s="64"/>
      <c r="AY17" s="62"/>
      <c r="AZ17" s="74"/>
      <c r="BA17" s="74"/>
      <c r="BB17" s="74"/>
      <c r="BC17" s="75"/>
      <c r="BD17" s="613" t="str">
        <f t="shared" si="6"/>
        <v/>
      </c>
      <c r="BE17" s="126"/>
      <c r="BF17" s="333" t="str">
        <f t="shared" si="12"/>
        <v/>
      </c>
      <c r="BG17" s="334"/>
      <c r="BH17" s="261"/>
      <c r="BI17" s="156"/>
      <c r="BJ17" s="74"/>
      <c r="BK17" s="293"/>
      <c r="BL17" s="62"/>
      <c r="BM17" s="117" t="str">
        <f t="shared" si="13"/>
        <v/>
      </c>
      <c r="BN17" s="75"/>
      <c r="BO17" s="261"/>
    </row>
    <row r="18" spans="1:70" s="280" customFormat="1" ht="17.100000000000001" customHeight="1">
      <c r="A18" s="261"/>
      <c r="B18" s="1013"/>
      <c r="C18" s="1016"/>
      <c r="D18" s="281" t="s">
        <v>82</v>
      </c>
      <c r="E18" s="1004"/>
      <c r="F18" s="251"/>
      <c r="G18" s="282" t="s">
        <v>221</v>
      </c>
      <c r="H18" s="283">
        <f t="shared" si="9"/>
        <v>2</v>
      </c>
      <c r="I18" s="57">
        <v>0</v>
      </c>
      <c r="J18" s="56">
        <v>2</v>
      </c>
      <c r="K18" s="57">
        <v>0</v>
      </c>
      <c r="L18" s="56">
        <v>0</v>
      </c>
      <c r="M18" s="283">
        <f t="shared" si="1"/>
        <v>30</v>
      </c>
      <c r="N18" s="284">
        <f t="shared" si="2"/>
        <v>22.5</v>
      </c>
      <c r="O18" s="285" t="s">
        <v>75</v>
      </c>
      <c r="P18" s="55" t="s">
        <v>122</v>
      </c>
      <c r="Q18" s="421" t="s">
        <v>122</v>
      </c>
      <c r="R18" s="56" t="s">
        <v>1</v>
      </c>
      <c r="S18" s="287" t="s">
        <v>122</v>
      </c>
      <c r="T18" s="119"/>
      <c r="U18" s="333" t="str">
        <f t="shared" si="10"/>
        <v/>
      </c>
      <c r="V18" s="334"/>
      <c r="W18" s="54" t="str">
        <f t="shared" si="4"/>
        <v/>
      </c>
      <c r="X18" s="271"/>
      <c r="Y18" s="55"/>
      <c r="Z18" s="56"/>
      <c r="AA18" s="57" t="s">
        <v>193</v>
      </c>
      <c r="AB18" s="58"/>
      <c r="AC18" s="58"/>
      <c r="AD18" s="56"/>
      <c r="AE18" s="57"/>
      <c r="AF18" s="58"/>
      <c r="AG18" s="58"/>
      <c r="AH18" s="58"/>
      <c r="AI18" s="56"/>
      <c r="AJ18" s="57"/>
      <c r="AK18" s="58"/>
      <c r="AL18" s="59"/>
      <c r="AM18" s="35"/>
      <c r="AN18" s="289" t="s">
        <v>122</v>
      </c>
      <c r="AO18" s="246"/>
      <c r="AP18" s="226">
        <f t="shared" si="5"/>
        <v>30</v>
      </c>
      <c r="AQ18" s="251"/>
      <c r="AR18" s="150" t="str">
        <f t="shared" si="11"/>
        <v/>
      </c>
      <c r="AS18" s="296"/>
      <c r="AT18" s="74"/>
      <c r="AU18" s="64"/>
      <c r="AV18" s="64"/>
      <c r="AW18" s="64"/>
      <c r="AX18" s="64"/>
      <c r="AY18" s="62"/>
      <c r="AZ18" s="74"/>
      <c r="BA18" s="74"/>
      <c r="BB18" s="74"/>
      <c r="BC18" s="75"/>
      <c r="BD18" s="613" t="str">
        <f t="shared" si="6"/>
        <v/>
      </c>
      <c r="BE18" s="126"/>
      <c r="BF18" s="333" t="str">
        <f t="shared" si="12"/>
        <v/>
      </c>
      <c r="BG18" s="334"/>
      <c r="BH18" s="261"/>
      <c r="BI18" s="156"/>
      <c r="BJ18" s="74"/>
      <c r="BK18" s="293"/>
      <c r="BL18" s="62"/>
      <c r="BM18" s="117" t="str">
        <f t="shared" si="13"/>
        <v/>
      </c>
      <c r="BN18" s="75"/>
      <c r="BO18" s="261"/>
    </row>
    <row r="19" spans="1:70" s="280" customFormat="1" ht="17.100000000000001" customHeight="1">
      <c r="A19" s="261"/>
      <c r="B19" s="1013"/>
      <c r="C19" s="1016"/>
      <c r="D19" s="281" t="s">
        <v>82</v>
      </c>
      <c r="E19" s="1004"/>
      <c r="F19" s="251"/>
      <c r="G19" s="282" t="s">
        <v>112</v>
      </c>
      <c r="H19" s="283">
        <f t="shared" si="9"/>
        <v>2</v>
      </c>
      <c r="I19" s="57">
        <v>0</v>
      </c>
      <c r="J19" s="56">
        <v>0</v>
      </c>
      <c r="K19" s="57">
        <v>0</v>
      </c>
      <c r="L19" s="56">
        <v>2</v>
      </c>
      <c r="M19" s="283">
        <f t="shared" si="1"/>
        <v>30</v>
      </c>
      <c r="N19" s="284">
        <f t="shared" si="2"/>
        <v>22.5</v>
      </c>
      <c r="O19" s="285" t="s">
        <v>75</v>
      </c>
      <c r="P19" s="55" t="s">
        <v>1</v>
      </c>
      <c r="Q19" s="58" t="s">
        <v>122</v>
      </c>
      <c r="R19" s="56" t="s">
        <v>1</v>
      </c>
      <c r="S19" s="287" t="s">
        <v>122</v>
      </c>
      <c r="T19" s="119"/>
      <c r="U19" s="333" t="str">
        <f t="shared" si="10"/>
        <v/>
      </c>
      <c r="V19" s="334"/>
      <c r="W19" s="54" t="str">
        <f t="shared" si="4"/>
        <v/>
      </c>
      <c r="X19" s="271"/>
      <c r="Y19" s="55"/>
      <c r="Z19" s="56"/>
      <c r="AA19" s="57"/>
      <c r="AB19" s="58" t="s">
        <v>193</v>
      </c>
      <c r="AC19" s="58"/>
      <c r="AD19" s="56"/>
      <c r="AE19" s="57"/>
      <c r="AF19" s="58"/>
      <c r="AG19" s="58"/>
      <c r="AH19" s="58"/>
      <c r="AI19" s="56"/>
      <c r="AJ19" s="57"/>
      <c r="AK19" s="58"/>
      <c r="AL19" s="59"/>
      <c r="AM19" s="35"/>
      <c r="AN19" s="289" t="s">
        <v>122</v>
      </c>
      <c r="AO19" s="246"/>
      <c r="AP19" s="233">
        <f t="shared" si="5"/>
        <v>30</v>
      </c>
      <c r="AQ19" s="251"/>
      <c r="AR19" s="150" t="str">
        <f t="shared" si="11"/>
        <v/>
      </c>
      <c r="AS19" s="296"/>
      <c r="AT19" s="125"/>
      <c r="AU19" s="124"/>
      <c r="AV19" s="124"/>
      <c r="AW19" s="124"/>
      <c r="AX19" s="124"/>
      <c r="AY19" s="119"/>
      <c r="AZ19" s="125"/>
      <c r="BA19" s="125"/>
      <c r="BB19" s="125"/>
      <c r="BC19" s="121"/>
      <c r="BD19" s="613" t="str">
        <f t="shared" si="6"/>
        <v/>
      </c>
      <c r="BE19" s="126"/>
      <c r="BF19" s="333" t="str">
        <f t="shared" si="12"/>
        <v/>
      </c>
      <c r="BG19" s="334"/>
      <c r="BH19" s="261"/>
      <c r="BI19" s="156"/>
      <c r="BJ19" s="74"/>
      <c r="BK19" s="335"/>
      <c r="BL19" s="119"/>
      <c r="BM19" s="117" t="str">
        <f t="shared" si="13"/>
        <v/>
      </c>
      <c r="BN19" s="121"/>
      <c r="BO19" s="261"/>
    </row>
    <row r="20" spans="1:70" s="280" customFormat="1" ht="17.100000000000001" customHeight="1">
      <c r="A20" s="261"/>
      <c r="B20" s="1013"/>
      <c r="C20" s="1016"/>
      <c r="D20" s="281" t="s">
        <v>82</v>
      </c>
      <c r="E20" s="1004"/>
      <c r="F20" s="251"/>
      <c r="G20" s="282" t="s">
        <v>113</v>
      </c>
      <c r="H20" s="283">
        <f t="shared" si="9"/>
        <v>2</v>
      </c>
      <c r="I20" s="57">
        <v>0</v>
      </c>
      <c r="J20" s="56">
        <v>0</v>
      </c>
      <c r="K20" s="57">
        <v>0</v>
      </c>
      <c r="L20" s="56">
        <v>2</v>
      </c>
      <c r="M20" s="283">
        <f t="shared" si="1"/>
        <v>30</v>
      </c>
      <c r="N20" s="284">
        <f t="shared" si="2"/>
        <v>22.5</v>
      </c>
      <c r="O20" s="285" t="s">
        <v>75</v>
      </c>
      <c r="P20" s="55"/>
      <c r="Q20" s="58" t="s">
        <v>9</v>
      </c>
      <c r="R20" s="56" t="s">
        <v>1</v>
      </c>
      <c r="S20" s="287" t="s">
        <v>9</v>
      </c>
      <c r="T20" s="119"/>
      <c r="U20" s="333" t="str">
        <f t="shared" si="10"/>
        <v/>
      </c>
      <c r="V20" s="334"/>
      <c r="W20" s="54" t="str">
        <f t="shared" si="4"/>
        <v/>
      </c>
      <c r="X20" s="271"/>
      <c r="Y20" s="55"/>
      <c r="Z20" s="56"/>
      <c r="AA20" s="57"/>
      <c r="AB20" s="58" t="s">
        <v>122</v>
      </c>
      <c r="AC20" s="58"/>
      <c r="AD20" s="56"/>
      <c r="AE20" s="57"/>
      <c r="AF20" s="58"/>
      <c r="AG20" s="58"/>
      <c r="AH20" s="58"/>
      <c r="AI20" s="56"/>
      <c r="AJ20" s="57"/>
      <c r="AK20" s="58"/>
      <c r="AL20" s="59"/>
      <c r="AM20" s="35"/>
      <c r="AN20" s="289" t="s">
        <v>9</v>
      </c>
      <c r="AO20" s="246"/>
      <c r="AP20" s="233">
        <f t="shared" si="5"/>
        <v>30</v>
      </c>
      <c r="AQ20" s="251"/>
      <c r="AR20" s="157"/>
      <c r="AS20" s="296"/>
      <c r="AT20" s="125"/>
      <c r="AU20" s="124"/>
      <c r="AV20" s="124"/>
      <c r="AW20" s="124"/>
      <c r="AX20" s="124"/>
      <c r="AY20" s="119"/>
      <c r="AZ20" s="125"/>
      <c r="BA20" s="125"/>
      <c r="BB20" s="58" t="str">
        <f>IF(ISNUMBER($AO20),IF(AND($AO20&gt;=60,$AO20&lt;=100),"●",""),"")</f>
        <v/>
      </c>
      <c r="BC20" s="121"/>
      <c r="BD20" s="613" t="str">
        <f t="shared" si="6"/>
        <v/>
      </c>
      <c r="BE20" s="126"/>
      <c r="BF20" s="333" t="str">
        <f t="shared" si="12"/>
        <v/>
      </c>
      <c r="BG20" s="334"/>
      <c r="BH20" s="261"/>
      <c r="BI20" s="156"/>
      <c r="BJ20" s="74"/>
      <c r="BK20" s="335"/>
      <c r="BL20" s="119"/>
      <c r="BM20" s="117" t="str">
        <f t="shared" si="13"/>
        <v/>
      </c>
      <c r="BN20" s="121"/>
      <c r="BO20" s="261"/>
    </row>
    <row r="21" spans="1:70" s="280" customFormat="1" ht="17.100000000000001" customHeight="1">
      <c r="A21" s="261"/>
      <c r="B21" s="1013"/>
      <c r="C21" s="1016"/>
      <c r="D21" s="281" t="s">
        <v>82</v>
      </c>
      <c r="E21" s="1004"/>
      <c r="F21" s="251"/>
      <c r="G21" s="282" t="s">
        <v>222</v>
      </c>
      <c r="H21" s="283">
        <f t="shared" si="9"/>
        <v>2</v>
      </c>
      <c r="I21" s="57">
        <v>0</v>
      </c>
      <c r="J21" s="56">
        <v>2</v>
      </c>
      <c r="K21" s="57">
        <v>0</v>
      </c>
      <c r="L21" s="56">
        <v>0</v>
      </c>
      <c r="M21" s="283">
        <f t="shared" si="1"/>
        <v>30</v>
      </c>
      <c r="N21" s="284">
        <f t="shared" si="2"/>
        <v>22.5</v>
      </c>
      <c r="O21" s="285" t="s">
        <v>75</v>
      </c>
      <c r="P21" s="55" t="s">
        <v>122</v>
      </c>
      <c r="Q21" s="421" t="s">
        <v>122</v>
      </c>
      <c r="R21" s="56"/>
      <c r="S21" s="336" t="s">
        <v>122</v>
      </c>
      <c r="T21" s="119"/>
      <c r="U21" s="333" t="str">
        <f t="shared" si="10"/>
        <v/>
      </c>
      <c r="V21" s="334"/>
      <c r="W21" s="337" t="str">
        <f t="shared" si="4"/>
        <v/>
      </c>
      <c r="X21" s="271"/>
      <c r="Y21" s="55"/>
      <c r="Z21" s="56"/>
      <c r="AA21" s="57" t="s">
        <v>193</v>
      </c>
      <c r="AB21" s="58"/>
      <c r="AC21" s="58"/>
      <c r="AD21" s="56"/>
      <c r="AE21" s="57"/>
      <c r="AF21" s="58"/>
      <c r="AG21" s="58"/>
      <c r="AH21" s="58"/>
      <c r="AI21" s="56"/>
      <c r="AJ21" s="57"/>
      <c r="AK21" s="58"/>
      <c r="AL21" s="59"/>
      <c r="AM21" s="35"/>
      <c r="AN21" s="338" t="s">
        <v>122</v>
      </c>
      <c r="AO21" s="246"/>
      <c r="AP21" s="233">
        <f t="shared" si="5"/>
        <v>30</v>
      </c>
      <c r="AQ21" s="251"/>
      <c r="AR21" s="150" t="str">
        <f t="shared" si="11"/>
        <v/>
      </c>
      <c r="AS21" s="296"/>
      <c r="AT21" s="74"/>
      <c r="AU21" s="64"/>
      <c r="AV21" s="64"/>
      <c r="AW21" s="64"/>
      <c r="AX21" s="64"/>
      <c r="AY21" s="62"/>
      <c r="AZ21" s="74"/>
      <c r="BA21" s="74"/>
      <c r="BB21" s="74"/>
      <c r="BC21" s="75"/>
      <c r="BD21" s="613" t="str">
        <f t="shared" si="6"/>
        <v/>
      </c>
      <c r="BE21" s="126"/>
      <c r="BF21" s="333" t="str">
        <f t="shared" si="12"/>
        <v/>
      </c>
      <c r="BG21" s="334"/>
      <c r="BH21" s="261"/>
      <c r="BI21" s="156"/>
      <c r="BJ21" s="74"/>
      <c r="BK21" s="293"/>
      <c r="BL21" s="62"/>
      <c r="BM21" s="117" t="str">
        <f t="shared" si="13"/>
        <v/>
      </c>
      <c r="BN21" s="75"/>
      <c r="BO21" s="261"/>
    </row>
    <row r="22" spans="1:70" s="280" customFormat="1" ht="17.100000000000001" customHeight="1">
      <c r="A22" s="261"/>
      <c r="B22" s="1013"/>
      <c r="C22" s="1016"/>
      <c r="D22" s="627" t="s">
        <v>82</v>
      </c>
      <c r="E22" s="1004"/>
      <c r="F22" s="251"/>
      <c r="G22" s="636" t="s">
        <v>223</v>
      </c>
      <c r="H22" s="637">
        <f t="shared" si="9"/>
        <v>2</v>
      </c>
      <c r="I22" s="638"/>
      <c r="J22" s="639">
        <v>0</v>
      </c>
      <c r="K22" s="638">
        <v>2</v>
      </c>
      <c r="L22" s="639">
        <v>0</v>
      </c>
      <c r="M22" s="637">
        <f t="shared" si="1"/>
        <v>30</v>
      </c>
      <c r="N22" s="640">
        <f t="shared" si="2"/>
        <v>22.5</v>
      </c>
      <c r="O22" s="641" t="s">
        <v>75</v>
      </c>
      <c r="P22" s="642" t="s">
        <v>122</v>
      </c>
      <c r="Q22" s="646" t="s">
        <v>144</v>
      </c>
      <c r="R22" s="639"/>
      <c r="S22" s="336" t="s">
        <v>229</v>
      </c>
      <c r="T22" s="643"/>
      <c r="U22" s="333" t="str">
        <f t="shared" si="10"/>
        <v/>
      </c>
      <c r="V22" s="644"/>
      <c r="W22" s="337" t="str">
        <f t="shared" si="4"/>
        <v/>
      </c>
      <c r="X22" s="271"/>
      <c r="Y22" s="645"/>
      <c r="Z22" s="639"/>
      <c r="AA22" s="638" t="s">
        <v>193</v>
      </c>
      <c r="AB22" s="646" t="s">
        <v>193</v>
      </c>
      <c r="AC22" s="646"/>
      <c r="AD22" s="639"/>
      <c r="AE22" s="638"/>
      <c r="AF22" s="646"/>
      <c r="AG22" s="646"/>
      <c r="AH22" s="646"/>
      <c r="AI22" s="639"/>
      <c r="AJ22" s="638"/>
      <c r="AK22" s="646"/>
      <c r="AL22" s="629"/>
      <c r="AM22" s="35"/>
      <c r="AN22" s="338" t="s">
        <v>229</v>
      </c>
      <c r="AO22" s="647"/>
      <c r="AP22" s="648">
        <f t="shared" si="5"/>
        <v>30</v>
      </c>
      <c r="AQ22" s="251"/>
      <c r="AR22" s="150" t="str">
        <f t="shared" si="11"/>
        <v/>
      </c>
      <c r="AS22" s="415"/>
      <c r="AT22" s="66"/>
      <c r="AU22" s="164"/>
      <c r="AV22" s="164"/>
      <c r="AW22" s="164"/>
      <c r="AX22" s="164"/>
      <c r="AY22" s="65"/>
      <c r="AZ22" s="66"/>
      <c r="BA22" s="66"/>
      <c r="BB22" s="66"/>
      <c r="BC22" s="67"/>
      <c r="BD22" s="745" t="str">
        <f t="shared" si="6"/>
        <v/>
      </c>
      <c r="BE22" s="649"/>
      <c r="BF22" s="333" t="str">
        <f t="shared" si="12"/>
        <v/>
      </c>
      <c r="BG22" s="644"/>
      <c r="BH22" s="261"/>
      <c r="BI22" s="416"/>
      <c r="BJ22" s="66"/>
      <c r="BK22" s="650"/>
      <c r="BL22" s="65"/>
      <c r="BM22" s="117" t="str">
        <f t="shared" si="13"/>
        <v/>
      </c>
      <c r="BN22" s="67"/>
      <c r="BO22" s="261"/>
    </row>
    <row r="23" spans="1:70" s="280" customFormat="1" ht="17.100000000000001" customHeight="1">
      <c r="A23" s="261"/>
      <c r="B23" s="1013"/>
      <c r="C23" s="1017"/>
      <c r="D23" s="653" t="s">
        <v>82</v>
      </c>
      <c r="E23" s="1005"/>
      <c r="F23" s="251"/>
      <c r="G23" s="580" t="s">
        <v>241</v>
      </c>
      <c r="H23" s="581">
        <v>2</v>
      </c>
      <c r="I23" s="582"/>
      <c r="J23" s="654">
        <v>0</v>
      </c>
      <c r="K23" s="582">
        <v>2</v>
      </c>
      <c r="L23" s="654">
        <v>0</v>
      </c>
      <c r="M23" s="581">
        <v>30</v>
      </c>
      <c r="N23" s="655">
        <v>22.5</v>
      </c>
      <c r="O23" s="305" t="s">
        <v>75</v>
      </c>
      <c r="P23" s="87" t="s">
        <v>124</v>
      </c>
      <c r="Q23" s="90" t="s">
        <v>124</v>
      </c>
      <c r="R23" s="88"/>
      <c r="S23" s="307" t="s">
        <v>124</v>
      </c>
      <c r="T23" s="652"/>
      <c r="U23" s="137"/>
      <c r="V23" s="651" t="str">
        <f t="shared" ref="V23:V44" si="14">IF($W23="○",$N23,"")</f>
        <v/>
      </c>
      <c r="W23" s="86" t="str">
        <f t="shared" si="4"/>
        <v/>
      </c>
      <c r="X23" s="271"/>
      <c r="Y23" s="87"/>
      <c r="Z23" s="88"/>
      <c r="AA23" s="89" t="s">
        <v>124</v>
      </c>
      <c r="AB23" s="90" t="s">
        <v>240</v>
      </c>
      <c r="AC23" s="90"/>
      <c r="AD23" s="654" t="s">
        <v>235</v>
      </c>
      <c r="AE23" s="89"/>
      <c r="AF23" s="90"/>
      <c r="AG23" s="90"/>
      <c r="AH23" s="90"/>
      <c r="AI23" s="88"/>
      <c r="AJ23" s="89"/>
      <c r="AK23" s="90"/>
      <c r="AL23" s="91"/>
      <c r="AM23" s="35"/>
      <c r="AN23" s="309" t="s">
        <v>124</v>
      </c>
      <c r="AO23" s="248"/>
      <c r="AP23" s="235">
        <f t="shared" si="5"/>
        <v>30</v>
      </c>
      <c r="AQ23" s="251"/>
      <c r="AR23" s="419"/>
      <c r="AS23" s="311"/>
      <c r="AT23" s="95"/>
      <c r="AU23" s="96"/>
      <c r="AV23" s="96"/>
      <c r="AW23" s="96"/>
      <c r="AX23" s="96"/>
      <c r="AY23" s="97"/>
      <c r="AZ23" s="128" t="str">
        <f>IF(ISNUMBER($AO23),IF(AND($AO23&gt;=60,$AO23&lt;=100),"●",""),"")</f>
        <v/>
      </c>
      <c r="BA23" s="95"/>
      <c r="BB23" s="95"/>
      <c r="BC23" s="98"/>
      <c r="BD23" s="613" t="str">
        <f t="shared" si="6"/>
        <v/>
      </c>
      <c r="BE23" s="138"/>
      <c r="BF23" s="339" t="str">
        <f t="shared" si="12"/>
        <v/>
      </c>
      <c r="BG23" s="340"/>
      <c r="BH23" s="261"/>
      <c r="BI23" s="313"/>
      <c r="BJ23" s="95"/>
      <c r="BK23" s="314"/>
      <c r="BL23" s="97"/>
      <c r="BM23" s="128" t="str">
        <f t="shared" si="13"/>
        <v/>
      </c>
      <c r="BN23" s="98"/>
      <c r="BO23" s="261"/>
    </row>
    <row r="24" spans="1:70" s="280" customFormat="1" ht="17.100000000000001" customHeight="1">
      <c r="A24" s="261"/>
      <c r="B24" s="1013"/>
      <c r="C24" s="1022" t="s">
        <v>139</v>
      </c>
      <c r="D24" s="628" t="s">
        <v>74</v>
      </c>
      <c r="E24" s="341">
        <v>2</v>
      </c>
      <c r="F24" s="251"/>
      <c r="G24" s="325" t="s">
        <v>146</v>
      </c>
      <c r="H24" s="326">
        <f t="shared" si="9"/>
        <v>2</v>
      </c>
      <c r="I24" s="631">
        <v>2</v>
      </c>
      <c r="J24" s="109">
        <v>0</v>
      </c>
      <c r="K24" s="631">
        <v>0</v>
      </c>
      <c r="L24" s="109">
        <v>0</v>
      </c>
      <c r="M24" s="326">
        <f>H24*15*1</f>
        <v>30</v>
      </c>
      <c r="N24" s="327">
        <f t="shared" si="2"/>
        <v>22.5</v>
      </c>
      <c r="O24" s="328" t="s">
        <v>75</v>
      </c>
      <c r="P24" s="108" t="s">
        <v>122</v>
      </c>
      <c r="Q24" s="110"/>
      <c r="R24" s="109"/>
      <c r="S24" s="537" t="s">
        <v>122</v>
      </c>
      <c r="T24" s="40"/>
      <c r="U24" s="41"/>
      <c r="V24" s="342" t="str">
        <f t="shared" si="14"/>
        <v/>
      </c>
      <c r="W24" s="34" t="str">
        <f t="shared" si="4"/>
        <v/>
      </c>
      <c r="X24" s="271"/>
      <c r="Y24" s="420"/>
      <c r="Z24" s="633"/>
      <c r="AA24" s="264"/>
      <c r="AB24" s="421"/>
      <c r="AC24" s="421"/>
      <c r="AD24" s="633"/>
      <c r="AE24" s="264"/>
      <c r="AF24" s="421"/>
      <c r="AG24" s="421" t="s">
        <v>193</v>
      </c>
      <c r="AH24" s="421"/>
      <c r="AI24" s="633"/>
      <c r="AJ24" s="264"/>
      <c r="AK24" s="421"/>
      <c r="AL24" s="630"/>
      <c r="AM24" s="35"/>
      <c r="AN24" s="300" t="s">
        <v>122</v>
      </c>
      <c r="AO24" s="249"/>
      <c r="AP24" s="231">
        <f t="shared" si="5"/>
        <v>30</v>
      </c>
      <c r="AQ24" s="251"/>
      <c r="AR24" s="319" t="str">
        <f t="shared" si="11"/>
        <v/>
      </c>
      <c r="AS24" s="320"/>
      <c r="AT24" s="41"/>
      <c r="AU24" s="42"/>
      <c r="AV24" s="42"/>
      <c r="AW24" s="42"/>
      <c r="AX24" s="42"/>
      <c r="AY24" s="40"/>
      <c r="AZ24" s="41"/>
      <c r="BA24" s="41"/>
      <c r="BB24" s="41"/>
      <c r="BC24" s="43"/>
      <c r="BD24" s="612" t="str">
        <f t="shared" si="6"/>
        <v/>
      </c>
      <c r="BE24" s="145"/>
      <c r="BF24" s="41"/>
      <c r="BG24" s="342" t="str">
        <f t="shared" ref="BG24:BG44" si="15">IF(ISNUMBER($AO24),IF(AND($AO24&gt;=60,$AO24&lt;=100),$AP24*45/60,""),"")</f>
        <v/>
      </c>
      <c r="BH24" s="261"/>
      <c r="BI24" s="145"/>
      <c r="BJ24" s="41"/>
      <c r="BK24" s="102" t="str">
        <f t="shared" ref="BK24:BK32" si="16">IF(ISNUMBER($AO24),IF(AND($AO24&gt;=60,$AO24&lt;=100),$H24,""),"")</f>
        <v/>
      </c>
      <c r="BL24" s="40"/>
      <c r="BM24" s="41"/>
      <c r="BN24" s="43"/>
      <c r="BO24" s="261"/>
    </row>
    <row r="25" spans="1:70" s="280" customFormat="1" ht="17.100000000000001" customHeight="1">
      <c r="A25" s="261"/>
      <c r="B25" s="1013"/>
      <c r="C25" s="1023"/>
      <c r="D25" s="628" t="s">
        <v>216</v>
      </c>
      <c r="E25" s="341">
        <v>1</v>
      </c>
      <c r="F25" s="251"/>
      <c r="G25" s="282" t="s">
        <v>224</v>
      </c>
      <c r="H25" s="283">
        <f t="shared" si="9"/>
        <v>1</v>
      </c>
      <c r="I25" s="57">
        <v>1</v>
      </c>
      <c r="J25" s="56"/>
      <c r="K25" s="57"/>
      <c r="L25" s="56"/>
      <c r="M25" s="283">
        <f>H25*15*2</f>
        <v>30</v>
      </c>
      <c r="N25" s="284">
        <f t="shared" si="2"/>
        <v>22.5</v>
      </c>
      <c r="O25" s="285" t="s">
        <v>192</v>
      </c>
      <c r="P25" s="55" t="s">
        <v>122</v>
      </c>
      <c r="Q25" s="58"/>
      <c r="R25" s="56" t="s">
        <v>122</v>
      </c>
      <c r="S25" s="287" t="s">
        <v>122</v>
      </c>
      <c r="T25" s="62"/>
      <c r="U25" s="74"/>
      <c r="V25" s="147" t="str">
        <f t="shared" si="14"/>
        <v/>
      </c>
      <c r="W25" s="54" t="str">
        <f t="shared" si="4"/>
        <v/>
      </c>
      <c r="X25" s="271"/>
      <c r="Y25" s="420"/>
      <c r="Z25" s="633" t="s">
        <v>193</v>
      </c>
      <c r="AA25" s="264"/>
      <c r="AB25" s="421"/>
      <c r="AC25" s="421"/>
      <c r="AD25" s="633"/>
      <c r="AE25" s="264"/>
      <c r="AF25" s="421"/>
      <c r="AG25" s="421"/>
      <c r="AH25" s="421"/>
      <c r="AI25" s="633"/>
      <c r="AJ25" s="264"/>
      <c r="AK25" s="421"/>
      <c r="AL25" s="630"/>
      <c r="AM25" s="35"/>
      <c r="AN25" s="300" t="s">
        <v>122</v>
      </c>
      <c r="AO25" s="247"/>
      <c r="AP25" s="233">
        <f t="shared" si="5"/>
        <v>30</v>
      </c>
      <c r="AQ25" s="251"/>
      <c r="AR25" s="423" t="str">
        <f t="shared" si="11"/>
        <v/>
      </c>
      <c r="AS25" s="424"/>
      <c r="AT25" s="152"/>
      <c r="AU25" s="153"/>
      <c r="AV25" s="153"/>
      <c r="AW25" s="153"/>
      <c r="AX25" s="153"/>
      <c r="AY25" s="154"/>
      <c r="AZ25" s="152"/>
      <c r="BA25" s="152"/>
      <c r="BB25" s="152"/>
      <c r="BC25" s="155"/>
      <c r="BD25" s="380" t="str">
        <f t="shared" si="6"/>
        <v/>
      </c>
      <c r="BE25" s="425"/>
      <c r="BF25" s="152"/>
      <c r="BG25" s="422" t="str">
        <f t="shared" si="15"/>
        <v/>
      </c>
      <c r="BH25" s="261"/>
      <c r="BI25" s="425"/>
      <c r="BJ25" s="152"/>
      <c r="BK25" s="351" t="str">
        <f t="shared" si="16"/>
        <v/>
      </c>
      <c r="BL25" s="154"/>
      <c r="BM25" s="152"/>
      <c r="BN25" s="155"/>
      <c r="BO25" s="261"/>
    </row>
    <row r="26" spans="1:70" s="280" customFormat="1" ht="17.100000000000001" customHeight="1">
      <c r="A26" s="261"/>
      <c r="B26" s="1013"/>
      <c r="C26" s="1023"/>
      <c r="D26" s="281" t="s">
        <v>74</v>
      </c>
      <c r="E26" s="343">
        <v>3</v>
      </c>
      <c r="F26" s="251"/>
      <c r="G26" s="282" t="s">
        <v>111</v>
      </c>
      <c r="H26" s="283">
        <f t="shared" si="9"/>
        <v>3</v>
      </c>
      <c r="I26" s="57"/>
      <c r="J26" s="56">
        <v>1</v>
      </c>
      <c r="K26" s="57">
        <v>1</v>
      </c>
      <c r="L26" s="56">
        <v>1</v>
      </c>
      <c r="M26" s="283">
        <f>H26*15*2</f>
        <v>90</v>
      </c>
      <c r="N26" s="284">
        <f t="shared" si="2"/>
        <v>67.5</v>
      </c>
      <c r="O26" s="285" t="s">
        <v>161</v>
      </c>
      <c r="P26" s="55" t="s">
        <v>122</v>
      </c>
      <c r="Q26" s="344"/>
      <c r="R26" s="56" t="s">
        <v>122</v>
      </c>
      <c r="S26" s="287" t="s">
        <v>122</v>
      </c>
      <c r="T26" s="62"/>
      <c r="U26" s="74"/>
      <c r="V26" s="147" t="str">
        <f t="shared" si="14"/>
        <v/>
      </c>
      <c r="W26" s="54" t="str">
        <f t="shared" si="4"/>
        <v/>
      </c>
      <c r="X26" s="271"/>
      <c r="Y26" s="55"/>
      <c r="Z26" s="56" t="s">
        <v>193</v>
      </c>
      <c r="AA26" s="57"/>
      <c r="AB26" s="58"/>
      <c r="AC26" s="58"/>
      <c r="AD26" s="56"/>
      <c r="AE26" s="57"/>
      <c r="AF26" s="58"/>
      <c r="AG26" s="58"/>
      <c r="AH26" s="58"/>
      <c r="AI26" s="56"/>
      <c r="AJ26" s="57"/>
      <c r="AK26" s="58"/>
      <c r="AL26" s="59"/>
      <c r="AM26" s="35"/>
      <c r="AN26" s="289" t="s">
        <v>122</v>
      </c>
      <c r="AO26" s="246"/>
      <c r="AP26" s="233">
        <f t="shared" si="5"/>
        <v>90</v>
      </c>
      <c r="AQ26" s="251"/>
      <c r="AR26" s="150" t="str">
        <f t="shared" si="11"/>
        <v/>
      </c>
      <c r="AS26" s="296"/>
      <c r="AT26" s="74"/>
      <c r="AU26" s="64"/>
      <c r="AV26" s="64"/>
      <c r="AW26" s="64"/>
      <c r="AX26" s="64"/>
      <c r="AY26" s="62"/>
      <c r="AZ26" s="74"/>
      <c r="BA26" s="74"/>
      <c r="BB26" s="74"/>
      <c r="BC26" s="75"/>
      <c r="BD26" s="613" t="str">
        <f t="shared" si="6"/>
        <v/>
      </c>
      <c r="BE26" s="156"/>
      <c r="BF26" s="74"/>
      <c r="BG26" s="147" t="str">
        <f t="shared" si="15"/>
        <v/>
      </c>
      <c r="BH26" s="261"/>
      <c r="BI26" s="156"/>
      <c r="BJ26" s="74"/>
      <c r="BK26" s="117" t="str">
        <f t="shared" si="16"/>
        <v/>
      </c>
      <c r="BL26" s="62"/>
      <c r="BM26" s="74"/>
      <c r="BN26" s="75"/>
      <c r="BO26" s="261"/>
    </row>
    <row r="27" spans="1:70" s="280" customFormat="1" ht="17.100000000000001" customHeight="1">
      <c r="A27" s="261"/>
      <c r="B27" s="1013"/>
      <c r="C27" s="1023"/>
      <c r="D27" s="1025" t="s">
        <v>94</v>
      </c>
      <c r="E27" s="1027">
        <v>4</v>
      </c>
      <c r="F27" s="251"/>
      <c r="G27" s="282" t="s">
        <v>72</v>
      </c>
      <c r="H27" s="283">
        <f t="shared" si="9"/>
        <v>4</v>
      </c>
      <c r="I27" s="57">
        <v>2</v>
      </c>
      <c r="J27" s="56">
        <v>2</v>
      </c>
      <c r="K27" s="57">
        <v>0</v>
      </c>
      <c r="L27" s="56">
        <v>0</v>
      </c>
      <c r="M27" s="283">
        <f>H27*15*3</f>
        <v>180</v>
      </c>
      <c r="N27" s="284">
        <f>M27*45/60</f>
        <v>135</v>
      </c>
      <c r="O27" s="285" t="s">
        <v>149</v>
      </c>
      <c r="P27" s="55" t="s">
        <v>228</v>
      </c>
      <c r="Q27" s="58"/>
      <c r="R27" s="56" t="s">
        <v>228</v>
      </c>
      <c r="S27" s="287" t="s">
        <v>228</v>
      </c>
      <c r="T27" s="62"/>
      <c r="U27" s="74"/>
      <c r="V27" s="147" t="str">
        <f t="shared" si="14"/>
        <v/>
      </c>
      <c r="W27" s="54" t="str">
        <f t="shared" si="4"/>
        <v/>
      </c>
      <c r="X27" s="271"/>
      <c r="Y27" s="55"/>
      <c r="Z27" s="56" t="s">
        <v>122</v>
      </c>
      <c r="AA27" s="57"/>
      <c r="AB27" s="58"/>
      <c r="AC27" s="58"/>
      <c r="AD27" s="56"/>
      <c r="AE27" s="57"/>
      <c r="AF27" s="58"/>
      <c r="AG27" s="58"/>
      <c r="AH27" s="58"/>
      <c r="AI27" s="56"/>
      <c r="AJ27" s="57"/>
      <c r="AK27" s="58"/>
      <c r="AL27" s="59"/>
      <c r="AM27" s="35"/>
      <c r="AN27" s="289" t="s">
        <v>228</v>
      </c>
      <c r="AO27" s="247"/>
      <c r="AP27" s="233">
        <f t="shared" si="5"/>
        <v>180</v>
      </c>
      <c r="AQ27" s="251"/>
      <c r="AR27" s="157"/>
      <c r="AS27" s="296"/>
      <c r="AT27" s="74"/>
      <c r="AU27" s="64"/>
      <c r="AV27" s="64"/>
      <c r="AW27" s="64"/>
      <c r="AX27" s="118" t="str">
        <f>IF(ISNUMBER($AO27),IF(AND($AO27&gt;=60,$AO27&lt;=100),"●",""),"")</f>
        <v/>
      </c>
      <c r="AY27" s="62"/>
      <c r="AZ27" s="74"/>
      <c r="BA27" s="74"/>
      <c r="BB27" s="74"/>
      <c r="BC27" s="75"/>
      <c r="BD27" s="613" t="str">
        <f t="shared" si="6"/>
        <v/>
      </c>
      <c r="BE27" s="156"/>
      <c r="BF27" s="74"/>
      <c r="BG27" s="147" t="str">
        <f t="shared" si="15"/>
        <v/>
      </c>
      <c r="BH27" s="261"/>
      <c r="BI27" s="156"/>
      <c r="BJ27" s="74"/>
      <c r="BK27" s="117" t="str">
        <f t="shared" si="16"/>
        <v/>
      </c>
      <c r="BL27" s="62"/>
      <c r="BM27" s="74"/>
      <c r="BN27" s="75"/>
      <c r="BO27" s="261"/>
      <c r="BQ27" s="978" t="s">
        <v>232</v>
      </c>
      <c r="BR27"/>
    </row>
    <row r="28" spans="1:70" s="280" customFormat="1" ht="17.100000000000001" customHeight="1">
      <c r="A28" s="261"/>
      <c r="B28" s="1013"/>
      <c r="C28" s="1023"/>
      <c r="D28" s="1026"/>
      <c r="E28" s="1028"/>
      <c r="F28" s="251"/>
      <c r="G28" s="282" t="s">
        <v>4</v>
      </c>
      <c r="H28" s="283">
        <f t="shared" si="9"/>
        <v>4</v>
      </c>
      <c r="I28" s="57">
        <v>2</v>
      </c>
      <c r="J28" s="56">
        <v>2</v>
      </c>
      <c r="K28" s="57">
        <v>0</v>
      </c>
      <c r="L28" s="56">
        <v>0</v>
      </c>
      <c r="M28" s="283">
        <f>H28*15*3</f>
        <v>180</v>
      </c>
      <c r="N28" s="284">
        <f>M28*45/60</f>
        <v>135</v>
      </c>
      <c r="O28" s="285" t="s">
        <v>149</v>
      </c>
      <c r="P28" s="55" t="s">
        <v>228</v>
      </c>
      <c r="Q28" s="58"/>
      <c r="R28" s="56" t="s">
        <v>228</v>
      </c>
      <c r="S28" s="287" t="s">
        <v>228</v>
      </c>
      <c r="T28" s="62"/>
      <c r="U28" s="74"/>
      <c r="V28" s="147" t="str">
        <f t="shared" si="14"/>
        <v/>
      </c>
      <c r="W28" s="54" t="str">
        <f t="shared" si="4"/>
        <v/>
      </c>
      <c r="X28" s="271"/>
      <c r="Y28" s="55"/>
      <c r="Z28" s="56" t="s">
        <v>122</v>
      </c>
      <c r="AA28" s="57"/>
      <c r="AB28" s="58"/>
      <c r="AC28" s="58"/>
      <c r="AD28" s="56"/>
      <c r="AE28" s="57"/>
      <c r="AF28" s="58"/>
      <c r="AG28" s="58"/>
      <c r="AH28" s="58"/>
      <c r="AI28" s="56"/>
      <c r="AJ28" s="57"/>
      <c r="AK28" s="58"/>
      <c r="AL28" s="59"/>
      <c r="AM28" s="35"/>
      <c r="AN28" s="289" t="s">
        <v>228</v>
      </c>
      <c r="AO28" s="246"/>
      <c r="AP28" s="233">
        <f t="shared" si="5"/>
        <v>180</v>
      </c>
      <c r="AQ28" s="251"/>
      <c r="AR28" s="157"/>
      <c r="AS28" s="296"/>
      <c r="AT28" s="74"/>
      <c r="AU28" s="64"/>
      <c r="AV28" s="64"/>
      <c r="AW28" s="64"/>
      <c r="AX28" s="118" t="str">
        <f>IF(ISNUMBER($AO28),IF(AND($AO28&gt;=60,$AO28&lt;=100),"●",""),"")</f>
        <v/>
      </c>
      <c r="AY28" s="62"/>
      <c r="AZ28" s="74"/>
      <c r="BA28" s="74"/>
      <c r="BB28" s="74"/>
      <c r="BC28" s="75"/>
      <c r="BD28" s="613" t="str">
        <f t="shared" si="6"/>
        <v/>
      </c>
      <c r="BE28" s="156"/>
      <c r="BF28" s="74"/>
      <c r="BG28" s="147" t="str">
        <f t="shared" si="15"/>
        <v/>
      </c>
      <c r="BH28" s="261"/>
      <c r="BI28" s="156"/>
      <c r="BJ28" s="74"/>
      <c r="BK28" s="117" t="str">
        <f t="shared" si="16"/>
        <v/>
      </c>
      <c r="BL28" s="62"/>
      <c r="BM28" s="74"/>
      <c r="BN28" s="75"/>
      <c r="BO28" s="261"/>
      <c r="BQ28" s="979"/>
      <c r="BR28"/>
    </row>
    <row r="29" spans="1:70" s="280" customFormat="1" ht="17.100000000000001" customHeight="1">
      <c r="A29" s="261"/>
      <c r="B29" s="1013"/>
      <c r="C29" s="1023"/>
      <c r="D29" s="628" t="s">
        <v>74</v>
      </c>
      <c r="E29" s="341">
        <v>2</v>
      </c>
      <c r="F29" s="251"/>
      <c r="G29" s="282" t="s">
        <v>36</v>
      </c>
      <c r="H29" s="283">
        <f t="shared" si="9"/>
        <v>2</v>
      </c>
      <c r="I29" s="1029">
        <v>2</v>
      </c>
      <c r="J29" s="1030"/>
      <c r="K29" s="57">
        <v>0</v>
      </c>
      <c r="L29" s="56">
        <v>0</v>
      </c>
      <c r="M29" s="283">
        <f>H29*15*3</f>
        <v>90</v>
      </c>
      <c r="N29" s="284">
        <f t="shared" si="2"/>
        <v>67.5</v>
      </c>
      <c r="O29" s="285" t="s">
        <v>149</v>
      </c>
      <c r="P29" s="55" t="s">
        <v>122</v>
      </c>
      <c r="Q29" s="58"/>
      <c r="R29" s="56" t="s">
        <v>122</v>
      </c>
      <c r="S29" s="287" t="s">
        <v>122</v>
      </c>
      <c r="T29" s="62"/>
      <c r="U29" s="74"/>
      <c r="V29" s="345" t="str">
        <f t="shared" si="14"/>
        <v/>
      </c>
      <c r="W29" s="54" t="str">
        <f t="shared" si="4"/>
        <v/>
      </c>
      <c r="X29" s="271"/>
      <c r="Y29" s="55" t="s">
        <v>122</v>
      </c>
      <c r="Z29" s="56"/>
      <c r="AA29" s="57"/>
      <c r="AB29" s="58"/>
      <c r="AC29" s="58" t="s">
        <v>193</v>
      </c>
      <c r="AD29" s="56"/>
      <c r="AE29" s="57"/>
      <c r="AF29" s="58"/>
      <c r="AG29" s="58"/>
      <c r="AH29" s="58"/>
      <c r="AI29" s="56" t="s">
        <v>193</v>
      </c>
      <c r="AJ29" s="57"/>
      <c r="AK29" s="58" t="s">
        <v>122</v>
      </c>
      <c r="AL29" s="59" t="s">
        <v>193</v>
      </c>
      <c r="AM29" s="35"/>
      <c r="AN29" s="300" t="s">
        <v>122</v>
      </c>
      <c r="AO29" s="247"/>
      <c r="AP29" s="233">
        <f t="shared" si="5"/>
        <v>90</v>
      </c>
      <c r="AQ29" s="251"/>
      <c r="AR29" s="150" t="str">
        <f t="shared" si="11"/>
        <v/>
      </c>
      <c r="AS29" s="296"/>
      <c r="AT29" s="74"/>
      <c r="AU29" s="64"/>
      <c r="AV29" s="64"/>
      <c r="AW29" s="64"/>
      <c r="AX29" s="64"/>
      <c r="AY29" s="62"/>
      <c r="AZ29" s="74"/>
      <c r="BA29" s="74"/>
      <c r="BB29" s="74"/>
      <c r="BC29" s="75"/>
      <c r="BD29" s="380" t="str">
        <f t="shared" si="6"/>
        <v/>
      </c>
      <c r="BE29" s="156"/>
      <c r="BF29" s="74"/>
      <c r="BG29" s="345" t="str">
        <f t="shared" si="15"/>
        <v/>
      </c>
      <c r="BH29" s="261"/>
      <c r="BI29" s="156"/>
      <c r="BJ29" s="74"/>
      <c r="BK29" s="117" t="str">
        <f t="shared" si="16"/>
        <v/>
      </c>
      <c r="BL29" s="62"/>
      <c r="BM29" s="74"/>
      <c r="BN29" s="75"/>
      <c r="BO29" s="261"/>
    </row>
    <row r="30" spans="1:70" s="280" customFormat="1" ht="17.100000000000001" customHeight="1">
      <c r="A30" s="261"/>
      <c r="B30" s="1013"/>
      <c r="C30" s="1023"/>
      <c r="D30" s="281" t="s">
        <v>74</v>
      </c>
      <c r="E30" s="343">
        <v>2</v>
      </c>
      <c r="F30" s="251"/>
      <c r="G30" s="282" t="s">
        <v>96</v>
      </c>
      <c r="H30" s="283">
        <f t="shared" si="9"/>
        <v>2</v>
      </c>
      <c r="I30" s="57">
        <v>1</v>
      </c>
      <c r="J30" s="56">
        <v>1</v>
      </c>
      <c r="K30" s="57">
        <v>0</v>
      </c>
      <c r="L30" s="56">
        <v>0</v>
      </c>
      <c r="M30" s="283">
        <f>H30*15*2</f>
        <v>60</v>
      </c>
      <c r="N30" s="284">
        <f t="shared" si="2"/>
        <v>45</v>
      </c>
      <c r="O30" s="285" t="s">
        <v>161</v>
      </c>
      <c r="P30" s="55" t="s">
        <v>122</v>
      </c>
      <c r="Q30" s="58"/>
      <c r="R30" s="56" t="s">
        <v>238</v>
      </c>
      <c r="S30" s="287" t="s">
        <v>122</v>
      </c>
      <c r="T30" s="62"/>
      <c r="U30" s="74"/>
      <c r="V30" s="345" t="str">
        <f t="shared" si="14"/>
        <v/>
      </c>
      <c r="W30" s="54" t="str">
        <f t="shared" si="4"/>
        <v/>
      </c>
      <c r="X30" s="271"/>
      <c r="Y30" s="55" t="s">
        <v>122</v>
      </c>
      <c r="Z30" s="56"/>
      <c r="AA30" s="57"/>
      <c r="AB30" s="58"/>
      <c r="AC30" s="58" t="s">
        <v>193</v>
      </c>
      <c r="AD30" s="56"/>
      <c r="AE30" s="57"/>
      <c r="AF30" s="58"/>
      <c r="AG30" s="58"/>
      <c r="AH30" s="58"/>
      <c r="AI30" s="56"/>
      <c r="AJ30" s="57"/>
      <c r="AK30" s="58"/>
      <c r="AL30" s="59"/>
      <c r="AM30" s="35"/>
      <c r="AN30" s="338" t="s">
        <v>122</v>
      </c>
      <c r="AO30" s="246"/>
      <c r="AP30" s="233">
        <f t="shared" si="5"/>
        <v>60</v>
      </c>
      <c r="AQ30" s="251"/>
      <c r="AR30" s="150" t="str">
        <f t="shared" si="11"/>
        <v/>
      </c>
      <c r="AS30" s="296"/>
      <c r="AT30" s="74"/>
      <c r="AU30" s="64"/>
      <c r="AV30" s="64"/>
      <c r="AW30" s="64"/>
      <c r="AX30" s="64"/>
      <c r="AY30" s="62"/>
      <c r="AZ30" s="74"/>
      <c r="BA30" s="74"/>
      <c r="BB30" s="74"/>
      <c r="BC30" s="75"/>
      <c r="BD30" s="613" t="str">
        <f t="shared" si="6"/>
        <v/>
      </c>
      <c r="BE30" s="156"/>
      <c r="BF30" s="74"/>
      <c r="BG30" s="345" t="str">
        <f t="shared" si="15"/>
        <v/>
      </c>
      <c r="BH30" s="261"/>
      <c r="BI30" s="156"/>
      <c r="BJ30" s="74"/>
      <c r="BK30" s="117" t="str">
        <f t="shared" si="16"/>
        <v/>
      </c>
      <c r="BL30" s="62"/>
      <c r="BM30" s="74"/>
      <c r="BN30" s="75"/>
      <c r="BO30" s="261"/>
    </row>
    <row r="31" spans="1:70" s="280" customFormat="1" ht="17.100000000000001" customHeight="1">
      <c r="A31" s="261"/>
      <c r="B31" s="1013"/>
      <c r="C31" s="1023"/>
      <c r="D31" s="417" t="s">
        <v>74</v>
      </c>
      <c r="E31" s="343">
        <v>6</v>
      </c>
      <c r="F31" s="251"/>
      <c r="G31" s="282" t="s">
        <v>225</v>
      </c>
      <c r="H31" s="283">
        <f t="shared" si="9"/>
        <v>6</v>
      </c>
      <c r="I31" s="57">
        <v>3</v>
      </c>
      <c r="J31" s="56">
        <v>3</v>
      </c>
      <c r="K31" s="57"/>
      <c r="L31" s="56"/>
      <c r="M31" s="283">
        <f>H31*15*3</f>
        <v>270</v>
      </c>
      <c r="N31" s="284">
        <f t="shared" si="2"/>
        <v>202.5</v>
      </c>
      <c r="O31" s="285" t="s">
        <v>3</v>
      </c>
      <c r="P31" s="55" t="s">
        <v>122</v>
      </c>
      <c r="Q31" s="58"/>
      <c r="R31" s="56" t="s">
        <v>122</v>
      </c>
      <c r="S31" s="287" t="s">
        <v>122</v>
      </c>
      <c r="T31" s="62"/>
      <c r="U31" s="74"/>
      <c r="V31" s="345" t="str">
        <f t="shared" si="14"/>
        <v/>
      </c>
      <c r="W31" s="54" t="str">
        <f t="shared" si="4"/>
        <v/>
      </c>
      <c r="X31" s="271"/>
      <c r="Y31" s="55" t="s">
        <v>193</v>
      </c>
      <c r="Z31" s="56" t="s">
        <v>193</v>
      </c>
      <c r="AA31" s="57"/>
      <c r="AB31" s="58"/>
      <c r="AC31" s="58" t="s">
        <v>193</v>
      </c>
      <c r="AD31" s="56" t="s">
        <v>193</v>
      </c>
      <c r="AE31" s="57"/>
      <c r="AF31" s="58"/>
      <c r="AG31" s="58"/>
      <c r="AH31" s="58"/>
      <c r="AI31" s="56" t="s">
        <v>193</v>
      </c>
      <c r="AJ31" s="57"/>
      <c r="AK31" s="58" t="s">
        <v>193</v>
      </c>
      <c r="AL31" s="59" t="s">
        <v>193</v>
      </c>
      <c r="AM31" s="35"/>
      <c r="AN31" s="289" t="s">
        <v>122</v>
      </c>
      <c r="AO31" s="246"/>
      <c r="AP31" s="233">
        <f t="shared" si="5"/>
        <v>270</v>
      </c>
      <c r="AQ31" s="251"/>
      <c r="AR31" s="150" t="str">
        <f t="shared" si="11"/>
        <v/>
      </c>
      <c r="AS31" s="415"/>
      <c r="AT31" s="66"/>
      <c r="AU31" s="164"/>
      <c r="AV31" s="164"/>
      <c r="AW31" s="164"/>
      <c r="AX31" s="164"/>
      <c r="AY31" s="65"/>
      <c r="AZ31" s="66"/>
      <c r="BA31" s="66"/>
      <c r="BB31" s="66"/>
      <c r="BC31" s="67"/>
      <c r="BD31" s="613" t="str">
        <f t="shared" si="6"/>
        <v/>
      </c>
      <c r="BE31" s="416"/>
      <c r="BF31" s="66"/>
      <c r="BG31" s="345" t="str">
        <f t="shared" si="15"/>
        <v/>
      </c>
      <c r="BH31" s="261"/>
      <c r="BI31" s="416"/>
      <c r="BJ31" s="66"/>
      <c r="BK31" s="117" t="str">
        <f t="shared" si="16"/>
        <v/>
      </c>
      <c r="BL31" s="65"/>
      <c r="BM31" s="66"/>
      <c r="BN31" s="67"/>
      <c r="BO31" s="261"/>
    </row>
    <row r="32" spans="1:70" s="280" customFormat="1" ht="17.100000000000001" customHeight="1">
      <c r="A32" s="261"/>
      <c r="B32" s="1013"/>
      <c r="C32" s="1023"/>
      <c r="D32" s="418" t="s">
        <v>74</v>
      </c>
      <c r="E32" s="346">
        <v>8</v>
      </c>
      <c r="F32" s="251"/>
      <c r="G32" s="302" t="s">
        <v>226</v>
      </c>
      <c r="H32" s="303">
        <f t="shared" si="9"/>
        <v>8</v>
      </c>
      <c r="I32" s="89"/>
      <c r="J32" s="88"/>
      <c r="K32" s="89">
        <v>4</v>
      </c>
      <c r="L32" s="88">
        <v>4</v>
      </c>
      <c r="M32" s="303">
        <f>H32*15*3</f>
        <v>360</v>
      </c>
      <c r="N32" s="304">
        <f t="shared" si="2"/>
        <v>270</v>
      </c>
      <c r="O32" s="305" t="s">
        <v>3</v>
      </c>
      <c r="P32" s="87" t="s">
        <v>122</v>
      </c>
      <c r="Q32" s="90"/>
      <c r="R32" s="88" t="s">
        <v>122</v>
      </c>
      <c r="S32" s="307" t="s">
        <v>122</v>
      </c>
      <c r="T32" s="97"/>
      <c r="U32" s="95"/>
      <c r="V32" s="347" t="str">
        <f t="shared" si="14"/>
        <v/>
      </c>
      <c r="W32" s="86" t="str">
        <f t="shared" si="4"/>
        <v/>
      </c>
      <c r="X32" s="271"/>
      <c r="Y32" s="87" t="s">
        <v>193</v>
      </c>
      <c r="Z32" s="88" t="s">
        <v>193</v>
      </c>
      <c r="AA32" s="89"/>
      <c r="AB32" s="90"/>
      <c r="AC32" s="90" t="s">
        <v>193</v>
      </c>
      <c r="AD32" s="88" t="s">
        <v>193</v>
      </c>
      <c r="AE32" s="89"/>
      <c r="AF32" s="90"/>
      <c r="AG32" s="90"/>
      <c r="AH32" s="90"/>
      <c r="AI32" s="88" t="s">
        <v>193</v>
      </c>
      <c r="AJ32" s="89"/>
      <c r="AK32" s="90" t="s">
        <v>193</v>
      </c>
      <c r="AL32" s="91" t="s">
        <v>193</v>
      </c>
      <c r="AM32" s="35"/>
      <c r="AN32" s="309" t="s">
        <v>122</v>
      </c>
      <c r="AO32" s="248"/>
      <c r="AP32" s="235">
        <f t="shared" si="5"/>
        <v>360</v>
      </c>
      <c r="AQ32" s="251"/>
      <c r="AR32" s="310" t="str">
        <f t="shared" si="11"/>
        <v/>
      </c>
      <c r="AS32" s="311"/>
      <c r="AT32" s="95"/>
      <c r="AU32" s="96"/>
      <c r="AV32" s="96"/>
      <c r="AW32" s="96"/>
      <c r="AX32" s="96"/>
      <c r="AY32" s="97"/>
      <c r="AZ32" s="95"/>
      <c r="BA32" s="95"/>
      <c r="BB32" s="95"/>
      <c r="BC32" s="98"/>
      <c r="BD32" s="379" t="str">
        <f t="shared" si="6"/>
        <v/>
      </c>
      <c r="BE32" s="313"/>
      <c r="BF32" s="95"/>
      <c r="BG32" s="347" t="str">
        <f t="shared" si="15"/>
        <v/>
      </c>
      <c r="BH32" s="261"/>
      <c r="BI32" s="313"/>
      <c r="BJ32" s="95"/>
      <c r="BK32" s="128" t="str">
        <f t="shared" si="16"/>
        <v/>
      </c>
      <c r="BL32" s="97"/>
      <c r="BM32" s="95"/>
      <c r="BN32" s="98"/>
      <c r="BO32" s="261"/>
    </row>
    <row r="33" spans="1:67" s="280" customFormat="1" ht="17.100000000000001" customHeight="1">
      <c r="A33" s="261"/>
      <c r="B33" s="1013"/>
      <c r="C33" s="1023"/>
      <c r="D33" s="628" t="s">
        <v>82</v>
      </c>
      <c r="E33" s="980" t="s">
        <v>172</v>
      </c>
      <c r="F33" s="251"/>
      <c r="G33" s="325" t="s">
        <v>176</v>
      </c>
      <c r="H33" s="326">
        <f t="shared" si="9"/>
        <v>2</v>
      </c>
      <c r="I33" s="631">
        <v>2</v>
      </c>
      <c r="J33" s="109">
        <v>0</v>
      </c>
      <c r="K33" s="631">
        <v>0</v>
      </c>
      <c r="L33" s="109">
        <v>0</v>
      </c>
      <c r="M33" s="326">
        <f t="shared" ref="M33:M40" si="17">H33*15*1</f>
        <v>30</v>
      </c>
      <c r="N33" s="327">
        <f t="shared" si="2"/>
        <v>22.5</v>
      </c>
      <c r="O33" s="328" t="s">
        <v>75</v>
      </c>
      <c r="P33" s="108" t="s">
        <v>153</v>
      </c>
      <c r="Q33" s="110" t="s">
        <v>10</v>
      </c>
      <c r="R33" s="109" t="s">
        <v>1</v>
      </c>
      <c r="S33" s="537" t="s">
        <v>211</v>
      </c>
      <c r="T33" s="40"/>
      <c r="U33" s="348"/>
      <c r="V33" s="342" t="str">
        <f t="shared" si="14"/>
        <v/>
      </c>
      <c r="W33" s="34" t="str">
        <f t="shared" si="4"/>
        <v/>
      </c>
      <c r="X33" s="271"/>
      <c r="Y33" s="420"/>
      <c r="Z33" s="633"/>
      <c r="AA33" s="264"/>
      <c r="AB33" s="421" t="s">
        <v>122</v>
      </c>
      <c r="AC33" s="421"/>
      <c r="AD33" s="633"/>
      <c r="AE33" s="264"/>
      <c r="AF33" s="421"/>
      <c r="AG33" s="421"/>
      <c r="AH33" s="421"/>
      <c r="AI33" s="633"/>
      <c r="AJ33" s="264"/>
      <c r="AK33" s="421"/>
      <c r="AL33" s="630"/>
      <c r="AM33" s="35"/>
      <c r="AN33" s="300" t="s">
        <v>211</v>
      </c>
      <c r="AO33" s="247"/>
      <c r="AP33" s="395">
        <f t="shared" si="5"/>
        <v>30</v>
      </c>
      <c r="AQ33" s="251"/>
      <c r="AR33" s="143"/>
      <c r="AS33" s="430"/>
      <c r="AT33" s="41"/>
      <c r="AU33" s="42"/>
      <c r="AV33" s="349" t="str">
        <f>IF(ISNUMBER($AO33),IF(AND($AO33&gt;=60,$AO33&lt;=100),"●",""),"")</f>
        <v/>
      </c>
      <c r="AW33" s="42"/>
      <c r="AX33" s="42"/>
      <c r="AY33" s="144" t="str">
        <f>IF(ISNUMBER($AO33),IF(AND($AO33&gt;=60,$AO33&lt;=100),"●",""),"")</f>
        <v/>
      </c>
      <c r="AZ33" s="41"/>
      <c r="BA33" s="41"/>
      <c r="BB33" s="41"/>
      <c r="BC33" s="43"/>
      <c r="BD33" s="380" t="str">
        <f t="shared" si="6"/>
        <v/>
      </c>
      <c r="BE33" s="145"/>
      <c r="BF33" s="348"/>
      <c r="BG33" s="342" t="str">
        <f t="shared" si="15"/>
        <v/>
      </c>
      <c r="BH33" s="261"/>
      <c r="BI33" s="145"/>
      <c r="BJ33" s="41"/>
      <c r="BK33" s="322"/>
      <c r="BL33" s="40"/>
      <c r="BM33" s="41"/>
      <c r="BN33" s="321" t="str">
        <f t="shared" ref="BN33:BN44" si="18">IF(ISNUMBER($AO33),IF(AND($AO33&gt;=60,$AO33&lt;=100),$H33,""),"")</f>
        <v/>
      </c>
      <c r="BO33" s="261"/>
    </row>
    <row r="34" spans="1:67" s="280" customFormat="1" ht="17.100000000000001" customHeight="1">
      <c r="A34" s="261"/>
      <c r="B34" s="1013"/>
      <c r="C34" s="1023"/>
      <c r="D34" s="281" t="s">
        <v>82</v>
      </c>
      <c r="E34" s="981"/>
      <c r="F34" s="251"/>
      <c r="G34" s="282" t="s">
        <v>182</v>
      </c>
      <c r="H34" s="283">
        <f t="shared" si="9"/>
        <v>2</v>
      </c>
      <c r="I34" s="57">
        <v>0</v>
      </c>
      <c r="J34" s="56">
        <v>0</v>
      </c>
      <c r="K34" s="57"/>
      <c r="L34" s="56">
        <v>2</v>
      </c>
      <c r="M34" s="283">
        <f t="shared" si="17"/>
        <v>30</v>
      </c>
      <c r="N34" s="284">
        <f t="shared" si="2"/>
        <v>22.5</v>
      </c>
      <c r="O34" s="285" t="s">
        <v>75</v>
      </c>
      <c r="P34" s="55"/>
      <c r="Q34" s="58" t="s">
        <v>1</v>
      </c>
      <c r="R34" s="56" t="s">
        <v>1</v>
      </c>
      <c r="S34" s="287" t="s">
        <v>1</v>
      </c>
      <c r="T34" s="62"/>
      <c r="U34" s="52"/>
      <c r="V34" s="345" t="str">
        <f t="shared" si="14"/>
        <v/>
      </c>
      <c r="W34" s="54" t="str">
        <f t="shared" si="4"/>
        <v/>
      </c>
      <c r="X34" s="271"/>
      <c r="Y34" s="55"/>
      <c r="Z34" s="56"/>
      <c r="AA34" s="57"/>
      <c r="AB34" s="58" t="s">
        <v>122</v>
      </c>
      <c r="AC34" s="58"/>
      <c r="AD34" s="56"/>
      <c r="AE34" s="57"/>
      <c r="AF34" s="58"/>
      <c r="AG34" s="58"/>
      <c r="AH34" s="58"/>
      <c r="AI34" s="56"/>
      <c r="AJ34" s="57"/>
      <c r="AK34" s="58"/>
      <c r="AL34" s="59"/>
      <c r="AM34" s="35"/>
      <c r="AN34" s="289" t="s">
        <v>1</v>
      </c>
      <c r="AO34" s="246"/>
      <c r="AP34" s="395">
        <f t="shared" si="5"/>
        <v>30</v>
      </c>
      <c r="AQ34" s="251"/>
      <c r="AR34" s="157"/>
      <c r="AS34" s="296"/>
      <c r="AT34" s="74"/>
      <c r="AU34" s="64"/>
      <c r="AV34" s="64"/>
      <c r="AW34" s="64"/>
      <c r="AX34" s="64"/>
      <c r="AY34" s="62"/>
      <c r="AZ34" s="74"/>
      <c r="BA34" s="74"/>
      <c r="BB34" s="74"/>
      <c r="BC34" s="75"/>
      <c r="BD34" s="613" t="str">
        <f t="shared" si="6"/>
        <v/>
      </c>
      <c r="BE34" s="156"/>
      <c r="BF34" s="52"/>
      <c r="BG34" s="345" t="str">
        <f t="shared" si="15"/>
        <v/>
      </c>
      <c r="BH34" s="261"/>
      <c r="BI34" s="156"/>
      <c r="BJ34" s="74"/>
      <c r="BK34" s="293"/>
      <c r="BL34" s="62"/>
      <c r="BM34" s="74"/>
      <c r="BN34" s="240" t="str">
        <f t="shared" si="18"/>
        <v/>
      </c>
      <c r="BO34" s="261"/>
    </row>
    <row r="35" spans="1:67" s="280" customFormat="1" ht="17.100000000000001" customHeight="1">
      <c r="A35" s="261"/>
      <c r="B35" s="1013"/>
      <c r="C35" s="1023"/>
      <c r="D35" s="281" t="s">
        <v>82</v>
      </c>
      <c r="E35" s="981"/>
      <c r="F35" s="251"/>
      <c r="G35" s="577" t="s">
        <v>237</v>
      </c>
      <c r="H35" s="283">
        <f t="shared" si="9"/>
        <v>2</v>
      </c>
      <c r="I35" s="57">
        <v>0</v>
      </c>
      <c r="J35" s="56">
        <v>2</v>
      </c>
      <c r="K35" s="57">
        <v>0</v>
      </c>
      <c r="L35" s="56"/>
      <c r="M35" s="283">
        <f t="shared" si="17"/>
        <v>30</v>
      </c>
      <c r="N35" s="284">
        <f t="shared" si="2"/>
        <v>22.5</v>
      </c>
      <c r="O35" s="285" t="s">
        <v>75</v>
      </c>
      <c r="P35" s="55"/>
      <c r="Q35" s="58" t="s">
        <v>1</v>
      </c>
      <c r="R35" s="56" t="s">
        <v>1</v>
      </c>
      <c r="S35" s="287" t="s">
        <v>1</v>
      </c>
      <c r="T35" s="62"/>
      <c r="U35" s="52"/>
      <c r="V35" s="345" t="str">
        <f t="shared" si="14"/>
        <v/>
      </c>
      <c r="W35" s="54" t="str">
        <f t="shared" si="4"/>
        <v/>
      </c>
      <c r="X35" s="271"/>
      <c r="Y35" s="55"/>
      <c r="Z35" s="56"/>
      <c r="AA35" s="57"/>
      <c r="AB35" s="58" t="s">
        <v>122</v>
      </c>
      <c r="AC35" s="58"/>
      <c r="AD35" s="56"/>
      <c r="AE35" s="57"/>
      <c r="AF35" s="58"/>
      <c r="AG35" s="58"/>
      <c r="AH35" s="58"/>
      <c r="AI35" s="56"/>
      <c r="AJ35" s="57"/>
      <c r="AK35" s="58"/>
      <c r="AL35" s="59"/>
      <c r="AM35" s="35"/>
      <c r="AN35" s="289" t="s">
        <v>1</v>
      </c>
      <c r="AO35" s="246"/>
      <c r="AP35" s="233">
        <f t="shared" si="5"/>
        <v>30</v>
      </c>
      <c r="AQ35" s="251"/>
      <c r="AR35" s="157"/>
      <c r="AS35" s="296"/>
      <c r="AT35" s="74"/>
      <c r="AU35" s="64"/>
      <c r="AV35" s="64"/>
      <c r="AW35" s="64"/>
      <c r="AX35" s="64"/>
      <c r="AY35" s="62"/>
      <c r="AZ35" s="74"/>
      <c r="BA35" s="74"/>
      <c r="BB35" s="74"/>
      <c r="BC35" s="75"/>
      <c r="BD35" s="613" t="str">
        <f t="shared" si="6"/>
        <v/>
      </c>
      <c r="BE35" s="156"/>
      <c r="BF35" s="52"/>
      <c r="BG35" s="345" t="str">
        <f t="shared" si="15"/>
        <v/>
      </c>
      <c r="BH35" s="261"/>
      <c r="BI35" s="156"/>
      <c r="BJ35" s="74"/>
      <c r="BK35" s="293"/>
      <c r="BL35" s="62"/>
      <c r="BM35" s="74"/>
      <c r="BN35" s="240" t="str">
        <f t="shared" si="18"/>
        <v/>
      </c>
      <c r="BO35" s="261"/>
    </row>
    <row r="36" spans="1:67" s="280" customFormat="1" ht="17.100000000000001" customHeight="1">
      <c r="A36" s="261"/>
      <c r="B36" s="1013"/>
      <c r="C36" s="1023"/>
      <c r="D36" s="281" t="s">
        <v>82</v>
      </c>
      <c r="E36" s="981"/>
      <c r="F36" s="251"/>
      <c r="G36" s="282" t="s">
        <v>148</v>
      </c>
      <c r="H36" s="283">
        <f t="shared" si="9"/>
        <v>2</v>
      </c>
      <c r="I36" s="57">
        <v>0</v>
      </c>
      <c r="J36" s="56">
        <v>0</v>
      </c>
      <c r="K36" s="57">
        <v>2</v>
      </c>
      <c r="L36" s="56">
        <v>0</v>
      </c>
      <c r="M36" s="283">
        <f t="shared" si="17"/>
        <v>30</v>
      </c>
      <c r="N36" s="284">
        <f t="shared" si="2"/>
        <v>22.5</v>
      </c>
      <c r="O36" s="285" t="s">
        <v>75</v>
      </c>
      <c r="P36" s="76"/>
      <c r="Q36" s="58"/>
      <c r="R36" s="350" t="s">
        <v>1</v>
      </c>
      <c r="S36" s="71"/>
      <c r="T36" s="62"/>
      <c r="U36" s="52"/>
      <c r="V36" s="345" t="str">
        <f t="shared" si="14"/>
        <v/>
      </c>
      <c r="W36" s="54" t="str">
        <f t="shared" si="4"/>
        <v/>
      </c>
      <c r="X36" s="271"/>
      <c r="Y36" s="55"/>
      <c r="Z36" s="56"/>
      <c r="AA36" s="57"/>
      <c r="AB36" s="58" t="s">
        <v>122</v>
      </c>
      <c r="AC36" s="58"/>
      <c r="AD36" s="56"/>
      <c r="AE36" s="57"/>
      <c r="AF36" s="58"/>
      <c r="AG36" s="58"/>
      <c r="AH36" s="58"/>
      <c r="AI36" s="56"/>
      <c r="AJ36" s="57"/>
      <c r="AK36" s="58"/>
      <c r="AL36" s="59"/>
      <c r="AM36" s="35"/>
      <c r="AN36" s="123"/>
      <c r="AO36" s="246"/>
      <c r="AP36" s="233">
        <f t="shared" si="5"/>
        <v>30</v>
      </c>
      <c r="AQ36" s="251"/>
      <c r="AR36" s="157"/>
      <c r="AS36" s="296"/>
      <c r="AT36" s="74"/>
      <c r="AU36" s="64"/>
      <c r="AV36" s="64"/>
      <c r="AW36" s="64"/>
      <c r="AX36" s="64"/>
      <c r="AY36" s="62"/>
      <c r="AZ36" s="74"/>
      <c r="BA36" s="74"/>
      <c r="BB36" s="74"/>
      <c r="BC36" s="75"/>
      <c r="BD36" s="613" t="str">
        <f t="shared" si="6"/>
        <v/>
      </c>
      <c r="BE36" s="156"/>
      <c r="BF36" s="52"/>
      <c r="BG36" s="345" t="str">
        <f t="shared" si="15"/>
        <v/>
      </c>
      <c r="BH36" s="261"/>
      <c r="BI36" s="156"/>
      <c r="BJ36" s="74"/>
      <c r="BK36" s="293"/>
      <c r="BL36" s="62"/>
      <c r="BM36" s="74"/>
      <c r="BN36" s="240" t="str">
        <f t="shared" si="18"/>
        <v/>
      </c>
      <c r="BO36" s="261"/>
    </row>
    <row r="37" spans="1:67" s="280" customFormat="1" ht="17.100000000000001" customHeight="1">
      <c r="A37" s="261"/>
      <c r="B37" s="1013"/>
      <c r="C37" s="1023"/>
      <c r="D37" s="281" t="s">
        <v>217</v>
      </c>
      <c r="E37" s="981"/>
      <c r="F37" s="251"/>
      <c r="G37" s="282" t="s">
        <v>183</v>
      </c>
      <c r="H37" s="283">
        <f t="shared" si="9"/>
        <v>2</v>
      </c>
      <c r="I37" s="57"/>
      <c r="J37" s="56"/>
      <c r="K37" s="57">
        <v>2</v>
      </c>
      <c r="L37" s="56"/>
      <c r="M37" s="283">
        <f t="shared" si="17"/>
        <v>30</v>
      </c>
      <c r="N37" s="284">
        <f t="shared" si="2"/>
        <v>22.5</v>
      </c>
      <c r="O37" s="285" t="s">
        <v>75</v>
      </c>
      <c r="P37" s="55" t="s">
        <v>8</v>
      </c>
      <c r="Q37" s="58" t="s">
        <v>9</v>
      </c>
      <c r="R37" s="56" t="s">
        <v>1</v>
      </c>
      <c r="S37" s="287" t="s">
        <v>7</v>
      </c>
      <c r="T37" s="406"/>
      <c r="U37" s="407"/>
      <c r="V37" s="504" t="str">
        <f t="shared" si="14"/>
        <v/>
      </c>
      <c r="W37" s="538" t="str">
        <f t="shared" si="4"/>
        <v/>
      </c>
      <c r="X37" s="408"/>
      <c r="Y37" s="409"/>
      <c r="Z37" s="410"/>
      <c r="AA37" s="411"/>
      <c r="AB37" s="58" t="s">
        <v>122</v>
      </c>
      <c r="AC37" s="412"/>
      <c r="AD37" s="410"/>
      <c r="AE37" s="411"/>
      <c r="AF37" s="412"/>
      <c r="AG37" s="412"/>
      <c r="AH37" s="412"/>
      <c r="AI37" s="410"/>
      <c r="AJ37" s="411"/>
      <c r="AK37" s="412"/>
      <c r="AL37" s="413"/>
      <c r="AM37" s="35"/>
      <c r="AN37" s="338" t="s">
        <v>7</v>
      </c>
      <c r="AO37" s="246"/>
      <c r="AP37" s="233">
        <f t="shared" si="5"/>
        <v>30</v>
      </c>
      <c r="AQ37" s="251"/>
      <c r="AR37" s="157"/>
      <c r="AS37" s="296"/>
      <c r="AT37" s="74"/>
      <c r="AU37" s="64"/>
      <c r="AV37" s="64"/>
      <c r="AW37" s="118" t="str">
        <f>IF(ISNUMBER($AO37),IF(AND($AO37&gt;=60,$AO37&lt;=100),"●",""),"")</f>
        <v/>
      </c>
      <c r="AX37" s="64"/>
      <c r="AY37" s="62"/>
      <c r="AZ37" s="74"/>
      <c r="BA37" s="74"/>
      <c r="BB37" s="117" t="str">
        <f>IF(ISNUMBER($AO37),IF(AND($AO37&gt;=60,$AO37&lt;=100),"●",""),"")</f>
        <v/>
      </c>
      <c r="BC37" s="75"/>
      <c r="BD37" s="613" t="str">
        <f t="shared" si="6"/>
        <v/>
      </c>
      <c r="BE37" s="156"/>
      <c r="BF37" s="52"/>
      <c r="BG37" s="345" t="str">
        <f t="shared" si="15"/>
        <v/>
      </c>
      <c r="BH37" s="261"/>
      <c r="BI37" s="156"/>
      <c r="BJ37" s="74"/>
      <c r="BK37" s="293"/>
      <c r="BL37" s="62"/>
      <c r="BM37" s="74"/>
      <c r="BN37" s="240" t="str">
        <f t="shared" si="18"/>
        <v/>
      </c>
      <c r="BO37" s="261"/>
    </row>
    <row r="38" spans="1:67" s="280" customFormat="1" ht="17.100000000000001" customHeight="1">
      <c r="A38" s="261"/>
      <c r="B38" s="1013"/>
      <c r="C38" s="1023"/>
      <c r="D38" s="281" t="s">
        <v>82</v>
      </c>
      <c r="E38" s="981"/>
      <c r="F38" s="251"/>
      <c r="G38" s="577" t="s">
        <v>48</v>
      </c>
      <c r="H38" s="578">
        <f t="shared" si="9"/>
        <v>2</v>
      </c>
      <c r="I38" s="579">
        <v>0</v>
      </c>
      <c r="J38" s="586">
        <v>0</v>
      </c>
      <c r="K38" s="579"/>
      <c r="L38" s="586">
        <v>2</v>
      </c>
      <c r="M38" s="578">
        <f t="shared" si="17"/>
        <v>30</v>
      </c>
      <c r="N38" s="284">
        <f t="shared" si="2"/>
        <v>22.5</v>
      </c>
      <c r="O38" s="285" t="s">
        <v>75</v>
      </c>
      <c r="P38" s="55"/>
      <c r="Q38" s="58"/>
      <c r="R38" s="56"/>
      <c r="S38" s="287"/>
      <c r="T38" s="62"/>
      <c r="U38" s="52"/>
      <c r="V38" s="345" t="str">
        <f>IF($W38="○",$N38,"")</f>
        <v/>
      </c>
      <c r="W38" s="54" t="str">
        <f t="shared" si="4"/>
        <v/>
      </c>
      <c r="X38" s="271"/>
      <c r="Y38" s="55"/>
      <c r="Z38" s="56"/>
      <c r="AA38" s="57"/>
      <c r="AB38" s="58" t="s">
        <v>122</v>
      </c>
      <c r="AC38" s="58"/>
      <c r="AD38" s="56"/>
      <c r="AE38" s="57"/>
      <c r="AF38" s="58"/>
      <c r="AG38" s="58"/>
      <c r="AH38" s="58"/>
      <c r="AI38" s="56"/>
      <c r="AJ38" s="57"/>
      <c r="AK38" s="58"/>
      <c r="AL38" s="59"/>
      <c r="AM38" s="35"/>
      <c r="AN38" s="289"/>
      <c r="AO38" s="246"/>
      <c r="AP38" s="233">
        <f t="shared" si="5"/>
        <v>30</v>
      </c>
      <c r="AQ38" s="251"/>
      <c r="AR38" s="157"/>
      <c r="AS38" s="296"/>
      <c r="AT38" s="74"/>
      <c r="AU38" s="64"/>
      <c r="AV38" s="64"/>
      <c r="AW38" s="64"/>
      <c r="AX38" s="64"/>
      <c r="AY38" s="62"/>
      <c r="AZ38" s="74"/>
      <c r="BA38" s="74"/>
      <c r="BB38" s="74"/>
      <c r="BC38" s="75"/>
      <c r="BD38" s="613" t="str">
        <f t="shared" si="6"/>
        <v/>
      </c>
      <c r="BE38" s="156"/>
      <c r="BF38" s="52"/>
      <c r="BG38" s="345" t="str">
        <f t="shared" si="15"/>
        <v/>
      </c>
      <c r="BH38" s="261"/>
      <c r="BI38" s="156"/>
      <c r="BJ38" s="74"/>
      <c r="BK38" s="293"/>
      <c r="BL38" s="62"/>
      <c r="BM38" s="74"/>
      <c r="BN38" s="240" t="str">
        <f t="shared" si="18"/>
        <v/>
      </c>
      <c r="BO38" s="261"/>
    </row>
    <row r="39" spans="1:67" s="280" customFormat="1" ht="17.100000000000001" customHeight="1">
      <c r="A39" s="261"/>
      <c r="B39" s="1013"/>
      <c r="C39" s="1023"/>
      <c r="D39" s="281" t="s">
        <v>82</v>
      </c>
      <c r="E39" s="981"/>
      <c r="F39" s="251"/>
      <c r="G39" s="577" t="s">
        <v>190</v>
      </c>
      <c r="H39" s="578">
        <f t="shared" si="9"/>
        <v>2</v>
      </c>
      <c r="I39" s="579"/>
      <c r="J39" s="586">
        <v>2</v>
      </c>
      <c r="K39" s="579"/>
      <c r="L39" s="586"/>
      <c r="M39" s="578">
        <f t="shared" si="17"/>
        <v>30</v>
      </c>
      <c r="N39" s="284">
        <f t="shared" si="2"/>
        <v>22.5</v>
      </c>
      <c r="O39" s="285" t="s">
        <v>75</v>
      </c>
      <c r="P39" s="55"/>
      <c r="Q39" s="58"/>
      <c r="R39" s="56"/>
      <c r="S39" s="287"/>
      <c r="T39" s="62"/>
      <c r="U39" s="52"/>
      <c r="V39" s="345" t="str">
        <f t="shared" si="14"/>
        <v/>
      </c>
      <c r="W39" s="54" t="str">
        <f t="shared" si="4"/>
        <v/>
      </c>
      <c r="X39" s="271"/>
      <c r="Y39" s="55"/>
      <c r="Z39" s="56"/>
      <c r="AA39" s="57"/>
      <c r="AB39" s="412" t="s">
        <v>212</v>
      </c>
      <c r="AC39" s="58"/>
      <c r="AD39" s="56"/>
      <c r="AE39" s="57"/>
      <c r="AF39" s="58"/>
      <c r="AG39" s="58"/>
      <c r="AH39" s="58"/>
      <c r="AI39" s="56"/>
      <c r="AJ39" s="57"/>
      <c r="AK39" s="58"/>
      <c r="AL39" s="59"/>
      <c r="AM39" s="35"/>
      <c r="AN39" s="300"/>
      <c r="AO39" s="247"/>
      <c r="AP39" s="233">
        <f t="shared" si="5"/>
        <v>30</v>
      </c>
      <c r="AQ39" s="251"/>
      <c r="AR39" s="157"/>
      <c r="AS39" s="296"/>
      <c r="AT39" s="74"/>
      <c r="AU39" s="64"/>
      <c r="AV39" s="64"/>
      <c r="AW39" s="64"/>
      <c r="AX39" s="64"/>
      <c r="AY39" s="62"/>
      <c r="AZ39" s="74"/>
      <c r="BA39" s="74"/>
      <c r="BB39" s="74"/>
      <c r="BC39" s="75"/>
      <c r="BD39" s="613" t="str">
        <f t="shared" si="6"/>
        <v/>
      </c>
      <c r="BE39" s="156"/>
      <c r="BF39" s="52"/>
      <c r="BG39" s="345" t="str">
        <f t="shared" si="15"/>
        <v/>
      </c>
      <c r="BH39" s="261"/>
      <c r="BI39" s="156"/>
      <c r="BJ39" s="74"/>
      <c r="BK39" s="293"/>
      <c r="BL39" s="62"/>
      <c r="BM39" s="74"/>
      <c r="BN39" s="240" t="str">
        <f t="shared" si="18"/>
        <v/>
      </c>
      <c r="BO39" s="261"/>
    </row>
    <row r="40" spans="1:67" s="280" customFormat="1" ht="17.100000000000001" customHeight="1">
      <c r="A40" s="261"/>
      <c r="B40" s="1013"/>
      <c r="C40" s="1023"/>
      <c r="D40" s="628" t="s">
        <v>82</v>
      </c>
      <c r="E40" s="981"/>
      <c r="F40" s="251"/>
      <c r="G40" s="577" t="s">
        <v>107</v>
      </c>
      <c r="H40" s="578">
        <f t="shared" si="9"/>
        <v>2</v>
      </c>
      <c r="I40" s="579">
        <v>0</v>
      </c>
      <c r="J40" s="586">
        <v>2</v>
      </c>
      <c r="K40" s="579">
        <v>0</v>
      </c>
      <c r="L40" s="586">
        <v>0</v>
      </c>
      <c r="M40" s="578">
        <f t="shared" si="17"/>
        <v>30</v>
      </c>
      <c r="N40" s="284">
        <f t="shared" si="2"/>
        <v>22.5</v>
      </c>
      <c r="O40" s="285" t="s">
        <v>154</v>
      </c>
      <c r="P40" s="55" t="s">
        <v>122</v>
      </c>
      <c r="Q40" s="117" t="s">
        <v>108</v>
      </c>
      <c r="R40" s="350"/>
      <c r="S40" s="71" t="s">
        <v>108</v>
      </c>
      <c r="T40" s="62"/>
      <c r="U40" s="52"/>
      <c r="V40" s="345" t="str">
        <f t="shared" si="14"/>
        <v/>
      </c>
      <c r="W40" s="54" t="str">
        <f t="shared" si="4"/>
        <v/>
      </c>
      <c r="X40" s="271"/>
      <c r="Y40" s="55"/>
      <c r="Z40" s="56"/>
      <c r="AA40" s="57"/>
      <c r="AB40" s="58" t="s">
        <v>193</v>
      </c>
      <c r="AC40" s="58"/>
      <c r="AD40" s="56"/>
      <c r="AE40" s="57"/>
      <c r="AF40" s="58"/>
      <c r="AG40" s="58"/>
      <c r="AH40" s="58"/>
      <c r="AI40" s="56"/>
      <c r="AJ40" s="57"/>
      <c r="AK40" s="58"/>
      <c r="AL40" s="59"/>
      <c r="AM40" s="35"/>
      <c r="AN40" s="149" t="s">
        <v>108</v>
      </c>
      <c r="AO40" s="247"/>
      <c r="AP40" s="233">
        <f t="shared" si="5"/>
        <v>30</v>
      </c>
      <c r="AQ40" s="251"/>
      <c r="AR40" s="150" t="str">
        <f>IF(ISNUMBER($AO40),IF(AND($AO40&gt;=60,$AO40&lt;=100),"●",""),"")</f>
        <v/>
      </c>
      <c r="AS40" s="296"/>
      <c r="AT40" s="74"/>
      <c r="AU40" s="64"/>
      <c r="AV40" s="64"/>
      <c r="AW40" s="64"/>
      <c r="AX40" s="64"/>
      <c r="AY40" s="62"/>
      <c r="AZ40" s="74"/>
      <c r="BA40" s="117" t="str">
        <f>IF(ISNUMBER($AO40),IF(AND($AO40&gt;=60,$AO40&lt;=100),"●",""),"")</f>
        <v/>
      </c>
      <c r="BB40" s="74"/>
      <c r="BC40" s="75"/>
      <c r="BD40" s="380" t="str">
        <f t="shared" si="6"/>
        <v/>
      </c>
      <c r="BE40" s="156"/>
      <c r="BF40" s="52"/>
      <c r="BG40" s="345" t="str">
        <f t="shared" si="15"/>
        <v/>
      </c>
      <c r="BH40" s="261"/>
      <c r="BI40" s="156"/>
      <c r="BJ40" s="74"/>
      <c r="BK40" s="293"/>
      <c r="BL40" s="62"/>
      <c r="BM40" s="74"/>
      <c r="BN40" s="240" t="str">
        <f t="shared" si="18"/>
        <v/>
      </c>
      <c r="BO40" s="261"/>
    </row>
    <row r="41" spans="1:67" s="280" customFormat="1" ht="17.100000000000001" customHeight="1">
      <c r="A41" s="261"/>
      <c r="B41" s="1013"/>
      <c r="C41" s="1023"/>
      <c r="D41" s="281" t="s">
        <v>218</v>
      </c>
      <c r="E41" s="981"/>
      <c r="F41" s="251"/>
      <c r="G41" s="577" t="s">
        <v>35</v>
      </c>
      <c r="H41" s="578">
        <f t="shared" si="9"/>
        <v>2</v>
      </c>
      <c r="I41" s="579">
        <v>0</v>
      </c>
      <c r="J41" s="586">
        <v>2</v>
      </c>
      <c r="K41" s="579">
        <v>0</v>
      </c>
      <c r="L41" s="586">
        <v>0</v>
      </c>
      <c r="M41" s="578">
        <f>H41*15*2</f>
        <v>60</v>
      </c>
      <c r="N41" s="284">
        <f t="shared" si="2"/>
        <v>45</v>
      </c>
      <c r="O41" s="285" t="s">
        <v>161</v>
      </c>
      <c r="P41" s="55" t="s">
        <v>122</v>
      </c>
      <c r="Q41" s="58" t="s">
        <v>144</v>
      </c>
      <c r="R41" s="56"/>
      <c r="S41" s="287" t="s">
        <v>229</v>
      </c>
      <c r="T41" s="62"/>
      <c r="U41" s="333" t="str">
        <f>IF($W41="○",$N41,"")</f>
        <v/>
      </c>
      <c r="V41" s="288"/>
      <c r="W41" s="54" t="str">
        <f t="shared" si="4"/>
        <v/>
      </c>
      <c r="X41" s="271"/>
      <c r="Y41" s="55"/>
      <c r="Z41" s="56"/>
      <c r="AA41" s="57"/>
      <c r="AB41" s="58" t="s">
        <v>193</v>
      </c>
      <c r="AC41" s="58"/>
      <c r="AD41" s="56"/>
      <c r="AE41" s="57"/>
      <c r="AF41" s="58"/>
      <c r="AG41" s="58"/>
      <c r="AH41" s="58"/>
      <c r="AI41" s="56"/>
      <c r="AJ41" s="57"/>
      <c r="AK41" s="58"/>
      <c r="AL41" s="59"/>
      <c r="AM41" s="35"/>
      <c r="AN41" s="289" t="s">
        <v>229</v>
      </c>
      <c r="AO41" s="246"/>
      <c r="AP41" s="233">
        <f t="shared" si="5"/>
        <v>60</v>
      </c>
      <c r="AQ41" s="251"/>
      <c r="AR41" s="150" t="str">
        <f>IF(ISNUMBER($AO41),IF(AND($AO41&gt;=60,$AO41&lt;=100),"●",""),"")</f>
        <v/>
      </c>
      <c r="AS41" s="296"/>
      <c r="AT41" s="74"/>
      <c r="AU41" s="64"/>
      <c r="AV41" s="64"/>
      <c r="AW41" s="64"/>
      <c r="AX41" s="64"/>
      <c r="AY41" s="62"/>
      <c r="AZ41" s="117" t="str">
        <f>IF(ISNUMBER($AO41),IF(AND($AO41&gt;=60,$AO41&lt;=100),"●",""),"")</f>
        <v/>
      </c>
      <c r="BA41" s="74"/>
      <c r="BB41" s="74"/>
      <c r="BC41" s="75"/>
      <c r="BD41" s="613" t="str">
        <f t="shared" si="6"/>
        <v/>
      </c>
      <c r="BE41" s="156"/>
      <c r="BF41" s="333" t="str">
        <f>IF(ISNUMBER($AO41),IF(AND($AO41&gt;=60,$AO41&lt;=100),$AP41*45/60,""),"")</f>
        <v/>
      </c>
      <c r="BG41" s="288"/>
      <c r="BH41" s="261"/>
      <c r="BI41" s="156"/>
      <c r="BJ41" s="74"/>
      <c r="BK41" s="293"/>
      <c r="BL41" s="62"/>
      <c r="BM41" s="74"/>
      <c r="BN41" s="240" t="str">
        <f t="shared" si="18"/>
        <v/>
      </c>
      <c r="BO41" s="261"/>
    </row>
    <row r="42" spans="1:67" s="280" customFormat="1" ht="17.100000000000001" customHeight="1">
      <c r="A42" s="261"/>
      <c r="B42" s="1013"/>
      <c r="C42" s="1023"/>
      <c r="D42" s="628" t="s">
        <v>82</v>
      </c>
      <c r="E42" s="981"/>
      <c r="F42" s="251"/>
      <c r="G42" s="577" t="s">
        <v>79</v>
      </c>
      <c r="H42" s="578">
        <f t="shared" si="9"/>
        <v>2</v>
      </c>
      <c r="I42" s="579">
        <v>2</v>
      </c>
      <c r="J42" s="586">
        <v>0</v>
      </c>
      <c r="K42" s="579">
        <v>0</v>
      </c>
      <c r="L42" s="586">
        <v>0</v>
      </c>
      <c r="M42" s="578">
        <f>H42*15*2</f>
        <v>60</v>
      </c>
      <c r="N42" s="284">
        <f t="shared" si="2"/>
        <v>45</v>
      </c>
      <c r="O42" s="285" t="s">
        <v>161</v>
      </c>
      <c r="P42" s="55" t="s">
        <v>153</v>
      </c>
      <c r="Q42" s="58" t="s">
        <v>10</v>
      </c>
      <c r="R42" s="56"/>
      <c r="S42" s="287" t="s">
        <v>211</v>
      </c>
      <c r="T42" s="62"/>
      <c r="U42" s="52"/>
      <c r="V42" s="345" t="str">
        <f t="shared" si="14"/>
        <v/>
      </c>
      <c r="W42" s="54" t="str">
        <f t="shared" si="4"/>
        <v/>
      </c>
      <c r="X42" s="271"/>
      <c r="Y42" s="55"/>
      <c r="Z42" s="56"/>
      <c r="AA42" s="57"/>
      <c r="AB42" s="58" t="s">
        <v>193</v>
      </c>
      <c r="AC42" s="58"/>
      <c r="AD42" s="56"/>
      <c r="AE42" s="57"/>
      <c r="AF42" s="58"/>
      <c r="AG42" s="58"/>
      <c r="AH42" s="58"/>
      <c r="AI42" s="56"/>
      <c r="AJ42" s="57"/>
      <c r="AK42" s="58"/>
      <c r="AL42" s="59"/>
      <c r="AM42" s="35"/>
      <c r="AN42" s="300" t="s">
        <v>211</v>
      </c>
      <c r="AO42" s="247"/>
      <c r="AP42" s="233">
        <f t="shared" si="5"/>
        <v>60</v>
      </c>
      <c r="AQ42" s="251"/>
      <c r="AR42" s="157"/>
      <c r="AS42" s="296"/>
      <c r="AT42" s="74"/>
      <c r="AU42" s="64"/>
      <c r="AV42" s="118" t="str">
        <f>IF(ISNUMBER($AO42),IF(AND($AO42&gt;=60,$AO42&lt;=100),"●",""),"")</f>
        <v/>
      </c>
      <c r="AW42" s="64"/>
      <c r="AX42" s="64"/>
      <c r="AY42" s="77" t="str">
        <f>IF(ISNUMBER($AO42),IF(AND($AO42&gt;=60,$AO42&lt;=100),"●",""),"")</f>
        <v/>
      </c>
      <c r="AZ42" s="74"/>
      <c r="BA42" s="74"/>
      <c r="BB42" s="74"/>
      <c r="BC42" s="75"/>
      <c r="BD42" s="380" t="str">
        <f t="shared" si="6"/>
        <v/>
      </c>
      <c r="BE42" s="156"/>
      <c r="BF42" s="52"/>
      <c r="BG42" s="345" t="str">
        <f t="shared" si="15"/>
        <v/>
      </c>
      <c r="BH42" s="261"/>
      <c r="BI42" s="156"/>
      <c r="BJ42" s="74"/>
      <c r="BK42" s="293"/>
      <c r="BL42" s="62"/>
      <c r="BM42" s="74"/>
      <c r="BN42" s="240" t="str">
        <f t="shared" si="18"/>
        <v/>
      </c>
      <c r="BO42" s="261"/>
    </row>
    <row r="43" spans="1:67" s="280" customFormat="1" ht="17.100000000000001" customHeight="1">
      <c r="A43" s="261"/>
      <c r="B43" s="1013"/>
      <c r="C43" s="1023"/>
      <c r="D43" s="281" t="s">
        <v>82</v>
      </c>
      <c r="E43" s="981"/>
      <c r="F43" s="251"/>
      <c r="G43" s="577" t="s">
        <v>175</v>
      </c>
      <c r="H43" s="578">
        <f t="shared" si="9"/>
        <v>2</v>
      </c>
      <c r="I43" s="579">
        <v>0</v>
      </c>
      <c r="J43" s="586">
        <v>0</v>
      </c>
      <c r="K43" s="579">
        <v>2</v>
      </c>
      <c r="L43" s="586">
        <v>0</v>
      </c>
      <c r="M43" s="578">
        <f>H43*15*3</f>
        <v>90</v>
      </c>
      <c r="N43" s="284">
        <f t="shared" si="2"/>
        <v>67.5</v>
      </c>
      <c r="O43" s="285" t="s">
        <v>3</v>
      </c>
      <c r="P43" s="55" t="s">
        <v>122</v>
      </c>
      <c r="Q43" s="58"/>
      <c r="R43" s="56" t="s">
        <v>122</v>
      </c>
      <c r="S43" s="287" t="s">
        <v>122</v>
      </c>
      <c r="T43" s="62"/>
      <c r="U43" s="52"/>
      <c r="V43" s="345" t="str">
        <f t="shared" si="14"/>
        <v/>
      </c>
      <c r="W43" s="54" t="str">
        <f t="shared" si="4"/>
        <v/>
      </c>
      <c r="X43" s="271"/>
      <c r="Y43" s="55" t="s">
        <v>122</v>
      </c>
      <c r="Z43" s="56"/>
      <c r="AA43" s="57"/>
      <c r="AB43" s="58" t="s">
        <v>193</v>
      </c>
      <c r="AC43" s="58" t="s">
        <v>193</v>
      </c>
      <c r="AD43" s="56"/>
      <c r="AE43" s="57"/>
      <c r="AF43" s="58"/>
      <c r="AG43" s="58"/>
      <c r="AH43" s="58"/>
      <c r="AI43" s="56"/>
      <c r="AJ43" s="57"/>
      <c r="AK43" s="58" t="s">
        <v>193</v>
      </c>
      <c r="AL43" s="59"/>
      <c r="AM43" s="35"/>
      <c r="AN43" s="289" t="s">
        <v>122</v>
      </c>
      <c r="AO43" s="246"/>
      <c r="AP43" s="233">
        <f t="shared" si="5"/>
        <v>90</v>
      </c>
      <c r="AQ43" s="251"/>
      <c r="AR43" s="150" t="str">
        <f>IF(ISNUMBER($AO43),IF(AND($AO43&gt;=60,$AO43&lt;=100),"●",""),"")</f>
        <v/>
      </c>
      <c r="AS43" s="296"/>
      <c r="AT43" s="74"/>
      <c r="AU43" s="64"/>
      <c r="AV43" s="64"/>
      <c r="AW43" s="64"/>
      <c r="AX43" s="64"/>
      <c r="AY43" s="62"/>
      <c r="AZ43" s="74"/>
      <c r="BA43" s="74"/>
      <c r="BB43" s="74"/>
      <c r="BC43" s="75"/>
      <c r="BD43" s="613" t="str">
        <f t="shared" si="6"/>
        <v/>
      </c>
      <c r="BE43" s="156"/>
      <c r="BF43" s="52"/>
      <c r="BG43" s="345" t="str">
        <f t="shared" si="15"/>
        <v/>
      </c>
      <c r="BH43" s="261"/>
      <c r="BI43" s="156"/>
      <c r="BJ43" s="74"/>
      <c r="BK43" s="293"/>
      <c r="BL43" s="62"/>
      <c r="BM43" s="74"/>
      <c r="BN43" s="240" t="str">
        <f t="shared" si="18"/>
        <v/>
      </c>
      <c r="BO43" s="261"/>
    </row>
    <row r="44" spans="1:67" s="280" customFormat="1" ht="17.100000000000001" customHeight="1" thickBot="1">
      <c r="A44" s="261"/>
      <c r="B44" s="1014"/>
      <c r="C44" s="1024"/>
      <c r="D44" s="353" t="s">
        <v>82</v>
      </c>
      <c r="E44" s="982"/>
      <c r="F44" s="251"/>
      <c r="G44" s="587" t="s">
        <v>158</v>
      </c>
      <c r="H44" s="588">
        <f t="shared" si="9"/>
        <v>2</v>
      </c>
      <c r="I44" s="589">
        <v>2</v>
      </c>
      <c r="J44" s="590"/>
      <c r="K44" s="589"/>
      <c r="L44" s="590">
        <v>0</v>
      </c>
      <c r="M44" s="588">
        <f>H44*15*1</f>
        <v>30</v>
      </c>
      <c r="N44" s="539">
        <f t="shared" si="2"/>
        <v>22.5</v>
      </c>
      <c r="O44" s="540" t="s">
        <v>154</v>
      </c>
      <c r="P44" s="623" t="s">
        <v>8</v>
      </c>
      <c r="Q44" s="625" t="s">
        <v>9</v>
      </c>
      <c r="R44" s="634"/>
      <c r="S44" s="354" t="s">
        <v>7</v>
      </c>
      <c r="T44" s="171"/>
      <c r="U44" s="355"/>
      <c r="V44" s="356" t="str">
        <f t="shared" si="14"/>
        <v/>
      </c>
      <c r="W44" s="357" t="str">
        <f t="shared" si="4"/>
        <v/>
      </c>
      <c r="X44" s="271"/>
      <c r="Y44" s="623"/>
      <c r="Z44" s="634"/>
      <c r="AA44" s="632"/>
      <c r="AB44" s="625" t="s">
        <v>122</v>
      </c>
      <c r="AC44" s="625"/>
      <c r="AD44" s="634"/>
      <c r="AE44" s="632"/>
      <c r="AF44" s="625"/>
      <c r="AG44" s="625"/>
      <c r="AH44" s="625"/>
      <c r="AI44" s="634"/>
      <c r="AJ44" s="632"/>
      <c r="AK44" s="625"/>
      <c r="AL44" s="173"/>
      <c r="AM44" s="35"/>
      <c r="AN44" s="358" t="s">
        <v>7</v>
      </c>
      <c r="AO44" s="250"/>
      <c r="AP44" s="396">
        <f t="shared" si="5"/>
        <v>30</v>
      </c>
      <c r="AQ44" s="251"/>
      <c r="AR44" s="359"/>
      <c r="AS44" s="360"/>
      <c r="AT44" s="172"/>
      <c r="AU44" s="174"/>
      <c r="AV44" s="174"/>
      <c r="AW44" s="170" t="str">
        <f>IF(ISNUMBER($AO44),IF(AND($AO44&gt;=60,$AO44&lt;=100),"●",""),"")</f>
        <v/>
      </c>
      <c r="AX44" s="174"/>
      <c r="AY44" s="171"/>
      <c r="AZ44" s="172"/>
      <c r="BA44" s="172"/>
      <c r="BB44" s="169" t="str">
        <f>IF(ISNUMBER($AO44),IF(AND($AO44&gt;=60,$AO44&lt;=100),"●",""),"")</f>
        <v/>
      </c>
      <c r="BC44" s="175"/>
      <c r="BD44" s="434" t="str">
        <f t="shared" si="6"/>
        <v/>
      </c>
      <c r="BE44" s="176"/>
      <c r="BF44" s="355"/>
      <c r="BG44" s="356" t="str">
        <f t="shared" si="15"/>
        <v/>
      </c>
      <c r="BH44" s="261"/>
      <c r="BI44" s="176"/>
      <c r="BJ44" s="172"/>
      <c r="BK44" s="361"/>
      <c r="BL44" s="171"/>
      <c r="BM44" s="172"/>
      <c r="BN44" s="242" t="str">
        <f t="shared" si="18"/>
        <v/>
      </c>
      <c r="BO44" s="261"/>
    </row>
    <row r="45" spans="1:67" ht="3.95" customHeight="1" thickBot="1">
      <c r="A45" s="4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6"/>
      <c r="BE45" s="184"/>
      <c r="BF45" s="184"/>
      <c r="BG45" s="184"/>
      <c r="BH45" s="4"/>
      <c r="BI45" s="184"/>
      <c r="BJ45" s="184"/>
      <c r="BK45" s="184"/>
      <c r="BL45" s="184"/>
      <c r="BM45" s="184"/>
      <c r="BN45" s="184"/>
      <c r="BO45" s="4"/>
    </row>
    <row r="46" spans="1:67" ht="35.1" customHeight="1">
      <c r="A46" s="4"/>
      <c r="B46" s="184"/>
      <c r="C46" s="184"/>
      <c r="D46" s="184"/>
      <c r="E46" s="184"/>
      <c r="F46" s="184"/>
      <c r="G46" s="764" t="s">
        <v>102</v>
      </c>
      <c r="H46" s="764"/>
      <c r="I46" s="764"/>
      <c r="J46" s="764"/>
      <c r="K46" s="764"/>
      <c r="L46" s="764"/>
      <c r="M46" s="764"/>
      <c r="N46" s="764"/>
      <c r="O46" s="764"/>
      <c r="P46" s="764"/>
      <c r="Q46" s="764"/>
      <c r="R46" s="764"/>
      <c r="S46" s="184"/>
      <c r="T46" s="765" t="s">
        <v>52</v>
      </c>
      <c r="U46" s="766"/>
      <c r="V46" s="767"/>
      <c r="W46" s="184"/>
      <c r="X46" s="184"/>
      <c r="Y46" s="184"/>
      <c r="Z46" s="184"/>
      <c r="AA46" s="184"/>
      <c r="AB46" s="251"/>
      <c r="AC46" s="251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184"/>
      <c r="AR46" s="765" t="s">
        <v>117</v>
      </c>
      <c r="AS46" s="768"/>
      <c r="AT46" s="768"/>
      <c r="AU46" s="768"/>
      <c r="AV46" s="768"/>
      <c r="AW46" s="768"/>
      <c r="AX46" s="768"/>
      <c r="AY46" s="768"/>
      <c r="AZ46" s="768"/>
      <c r="BA46" s="768"/>
      <c r="BB46" s="768"/>
      <c r="BC46" s="769"/>
      <c r="BD46" s="401" t="s">
        <v>177</v>
      </c>
      <c r="BE46" s="765" t="s">
        <v>261</v>
      </c>
      <c r="BF46" s="766"/>
      <c r="BG46" s="767"/>
      <c r="BH46" s="4"/>
      <c r="BI46" s="863" t="s">
        <v>164</v>
      </c>
      <c r="BJ46" s="864"/>
      <c r="BK46" s="993"/>
      <c r="BL46" s="983" t="s">
        <v>165</v>
      </c>
      <c r="BM46" s="864"/>
      <c r="BN46" s="865"/>
      <c r="BO46" s="4"/>
    </row>
    <row r="47" spans="1:67" ht="21.95" customHeight="1">
      <c r="A47" s="4"/>
      <c r="B47" s="362"/>
      <c r="C47" s="362"/>
      <c r="D47" s="241"/>
      <c r="E47" s="241"/>
      <c r="F47" s="251"/>
      <c r="G47" s="764"/>
      <c r="H47" s="764"/>
      <c r="I47" s="764"/>
      <c r="J47" s="764"/>
      <c r="K47" s="764"/>
      <c r="L47" s="764"/>
      <c r="M47" s="764"/>
      <c r="N47" s="764"/>
      <c r="O47" s="764"/>
      <c r="P47" s="764"/>
      <c r="Q47" s="764"/>
      <c r="R47" s="764"/>
      <c r="S47" s="241"/>
      <c r="T47" s="186">
        <f>SUM(T7:T44)+'（A）17H29-18H30プログラム入学 41b'!T50</f>
        <v>0</v>
      </c>
      <c r="U47" s="187">
        <f>SUM(U7:U44)+'（A）17H29-18H30プログラム入学 41b'!U50</f>
        <v>0</v>
      </c>
      <c r="V47" s="188">
        <f>SUM(V7:V44)+'（A）17H29-18H30プログラム入学 41b'!V50</f>
        <v>0</v>
      </c>
      <c r="W47" s="184"/>
      <c r="X47" s="184"/>
      <c r="Y47" s="251"/>
      <c r="Z47" s="251"/>
      <c r="AA47" s="251"/>
      <c r="AB47" s="251"/>
      <c r="AC47" s="251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 s="251"/>
      <c r="AR47" s="984">
        <f>COUNTIF(AR7:AR44,"●")+'（A）17H29-18H30プログラム入学 41b'!AR50</f>
        <v>0</v>
      </c>
      <c r="AS47" s="986">
        <f>COUNTIF(AS7:AS44,"●")+'（A）17H29-18H30プログラム入学 41b'!AS50</f>
        <v>0</v>
      </c>
      <c r="AT47" s="986">
        <f>COUNTIF(AT7:AT44,"●")+'（A）17H29-18H30プログラム入学 41b'!AT50</f>
        <v>0</v>
      </c>
      <c r="AU47" s="986">
        <f>COUNTIF(AU7:AU44,"●")+'（A）17H29-18H30プログラム入学 41b'!AU50</f>
        <v>0</v>
      </c>
      <c r="AV47" s="988">
        <f>COUNTIF(AV7:AV44,"●")+'（A）17H29-18H30プログラム入学 41b'!AV50</f>
        <v>0</v>
      </c>
      <c r="AW47" s="988">
        <f>COUNTIF(AW7:AW44,"●")+'（A）17H29-18H30プログラム入学 41b'!AW50</f>
        <v>0</v>
      </c>
      <c r="AX47" s="989">
        <f>COUNTIF(AX7:AX44,"●")+'（A）17H29-18H30プログラム入学 41b'!AX50</f>
        <v>0</v>
      </c>
      <c r="AY47" s="363">
        <f>COUNTIF(AY7:AY44,"●")+'（A）17H29-18H30プログラム入学 41b'!AY50</f>
        <v>0</v>
      </c>
      <c r="AZ47" s="421">
        <f>COUNTIF(AZ7:AZ44,"●")+'（A）17H29-18H30プログラム入学 41b'!AZ50</f>
        <v>0</v>
      </c>
      <c r="BA47" s="421">
        <f>COUNTIF(BA7:BA44,"●")+'（A）17H29-18H30プログラム入学 41b'!BA50</f>
        <v>0</v>
      </c>
      <c r="BB47" s="421">
        <f>COUNTIF(BB7:BB44,"●")+'（A）17H29-18H30プログラム入学 41b'!BB50</f>
        <v>0</v>
      </c>
      <c r="BC47" s="630">
        <f>COUNTIF(BC7:BC44,"●")+'（A）17H29-18H30プログラム入学 41b'!BC50</f>
        <v>0</v>
      </c>
      <c r="BD47" s="991">
        <f>SUM(BD7:BD44)+'（A）17H29-18H30プログラム入学 41b'!BD50</f>
        <v>0</v>
      </c>
      <c r="BE47" s="186">
        <f>SUM(BE7:BE44)+'（A）17H29-18H30プログラム入学 41b'!BE50</f>
        <v>0</v>
      </c>
      <c r="BF47" s="187">
        <f>SUM(BF7:BF44)+'（A）17H29-18H30プログラム入学 41b'!BF50</f>
        <v>0</v>
      </c>
      <c r="BG47" s="188">
        <f>SUM(BG7:BG44)+'（A）17H29-18H30プログラム入学 41b'!BG50</f>
        <v>0</v>
      </c>
      <c r="BH47" s="4"/>
      <c r="BI47" s="381">
        <f t="shared" ref="BI47:BN47" si="19">SUM(BI7:BI44)</f>
        <v>0</v>
      </c>
      <c r="BJ47" s="382">
        <f t="shared" si="19"/>
        <v>0</v>
      </c>
      <c r="BK47" s="383">
        <f t="shared" si="19"/>
        <v>0</v>
      </c>
      <c r="BL47" s="384">
        <f t="shared" si="19"/>
        <v>0</v>
      </c>
      <c r="BM47" s="382">
        <f t="shared" si="19"/>
        <v>0</v>
      </c>
      <c r="BN47" s="385">
        <f t="shared" si="19"/>
        <v>0</v>
      </c>
      <c r="BO47" s="4"/>
    </row>
    <row r="48" spans="1:67" s="185" customFormat="1" ht="21.95" customHeight="1" thickBot="1">
      <c r="A48" s="200"/>
      <c r="B48" s="362"/>
      <c r="C48" s="362"/>
      <c r="D48" s="241"/>
      <c r="E48" s="241"/>
      <c r="F48" s="251"/>
      <c r="G48" s="764"/>
      <c r="H48" s="764"/>
      <c r="I48" s="764"/>
      <c r="J48" s="764"/>
      <c r="K48" s="764"/>
      <c r="L48" s="764"/>
      <c r="M48" s="764"/>
      <c r="N48" s="764"/>
      <c r="O48" s="764"/>
      <c r="P48" s="764"/>
      <c r="Q48" s="764"/>
      <c r="R48" s="764"/>
      <c r="T48" s="753">
        <f>T47+U47+V47</f>
        <v>0</v>
      </c>
      <c r="U48" s="754"/>
      <c r="V48" s="755"/>
      <c r="W48" s="184"/>
      <c r="X48" s="184"/>
      <c r="AD48"/>
      <c r="AE48"/>
      <c r="AF48"/>
      <c r="AG48"/>
      <c r="AH48"/>
      <c r="AI48"/>
      <c r="AJ48"/>
      <c r="AK48"/>
      <c r="AL48"/>
      <c r="AM48"/>
      <c r="AN48"/>
      <c r="AO48"/>
      <c r="AP48"/>
      <c r="AR48" s="985"/>
      <c r="AS48" s="987"/>
      <c r="AT48" s="987"/>
      <c r="AU48" s="987"/>
      <c r="AV48" s="748"/>
      <c r="AW48" s="748"/>
      <c r="AX48" s="990"/>
      <c r="AY48" s="756">
        <f>SUM(AY47:BC47)</f>
        <v>0</v>
      </c>
      <c r="AZ48" s="757"/>
      <c r="BA48" s="757"/>
      <c r="BB48" s="757"/>
      <c r="BC48" s="758"/>
      <c r="BD48" s="752"/>
      <c r="BE48" s="759">
        <f>BE47+BF47+BG47</f>
        <v>0</v>
      </c>
      <c r="BF48" s="760"/>
      <c r="BG48" s="761"/>
      <c r="BH48" s="200"/>
      <c r="BI48" s="992">
        <f>SUM(BI47:BN47)</f>
        <v>0</v>
      </c>
      <c r="BJ48" s="904"/>
      <c r="BK48" s="904"/>
      <c r="BL48" s="904"/>
      <c r="BM48" s="904"/>
      <c r="BN48" s="905"/>
      <c r="BO48" s="200"/>
    </row>
    <row r="49" spans="1:68" ht="11.25" customHeight="1">
      <c r="A49" s="4"/>
      <c r="B49" s="4"/>
      <c r="C49" s="4"/>
      <c r="D49" s="252"/>
      <c r="E49" s="252"/>
      <c r="F49" s="4"/>
      <c r="G49" s="4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3"/>
      <c r="W49" s="252"/>
      <c r="X49" s="252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252"/>
      <c r="AN49" s="252"/>
      <c r="AO49" s="252"/>
      <c r="AP49" s="1"/>
      <c r="AQ49" s="4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4"/>
      <c r="BC49" s="4"/>
      <c r="BD49" s="200"/>
      <c r="BE49" s="1"/>
      <c r="BF49" s="1"/>
      <c r="BG49" s="1"/>
      <c r="BH49" s="4"/>
      <c r="BI49" s="1"/>
      <c r="BJ49" s="1"/>
      <c r="BK49" s="1"/>
      <c r="BL49" s="1"/>
      <c r="BM49" s="1"/>
      <c r="BN49" s="4"/>
      <c r="BO49" s="4"/>
    </row>
    <row r="50" spans="1:68" customFormat="1" ht="11.25" customHeight="1" thickBot="1"/>
    <row r="51" spans="1:68" ht="21.95" customHeight="1">
      <c r="A51"/>
      <c r="B51" s="251"/>
      <c r="C51" s="251"/>
      <c r="D51" s="241"/>
      <c r="E51" s="241"/>
      <c r="F51" s="251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241"/>
      <c r="T51" s="364" t="str">
        <f>IF(T47&gt;=250,"合","-")</f>
        <v>-</v>
      </c>
      <c r="U51" s="365" t="str">
        <f>IF(U47&gt;=250,"合","-")</f>
        <v>-</v>
      </c>
      <c r="V51" s="366" t="str">
        <f>IF(V47&gt;=900,"合","-")</f>
        <v>-</v>
      </c>
      <c r="W51" s="241"/>
      <c r="X51" s="241"/>
      <c r="Y51" s="251"/>
      <c r="Z51" s="251"/>
      <c r="AA51" s="251"/>
      <c r="AB51" s="251"/>
      <c r="AC51" s="251"/>
      <c r="AD51"/>
      <c r="AE51"/>
      <c r="AF51"/>
      <c r="AG51"/>
      <c r="AH51"/>
      <c r="AI51"/>
      <c r="AJ51"/>
      <c r="AK51"/>
      <c r="AL51"/>
      <c r="AM51"/>
      <c r="AN51"/>
      <c r="AO51"/>
      <c r="AP51" s="966" t="s">
        <v>71</v>
      </c>
      <c r="AQ51" s="251"/>
      <c r="AR51" s="969" t="str">
        <f>IF(AR47&gt;=31,"合","-")</f>
        <v>-</v>
      </c>
      <c r="AS51" s="951" t="str">
        <f t="shared" ref="AS51:BC51" si="20">IF(AS47&gt;=1,"合","-")</f>
        <v>-</v>
      </c>
      <c r="AT51" s="951" t="str">
        <f t="shared" si="20"/>
        <v>-</v>
      </c>
      <c r="AU51" s="951" t="str">
        <f t="shared" si="20"/>
        <v>-</v>
      </c>
      <c r="AV51" s="951" t="str">
        <f t="shared" si="20"/>
        <v>-</v>
      </c>
      <c r="AW51" s="951" t="str">
        <f t="shared" si="20"/>
        <v>-</v>
      </c>
      <c r="AX51" s="953" t="str">
        <f t="shared" si="20"/>
        <v>-</v>
      </c>
      <c r="AY51" s="367" t="str">
        <f t="shared" si="20"/>
        <v>-</v>
      </c>
      <c r="AZ51" s="368" t="str">
        <f t="shared" si="20"/>
        <v>-</v>
      </c>
      <c r="BA51" s="368" t="str">
        <f t="shared" si="20"/>
        <v>-</v>
      </c>
      <c r="BB51" s="368" t="str">
        <f t="shared" si="20"/>
        <v>-</v>
      </c>
      <c r="BC51" s="369" t="str">
        <f t="shared" si="20"/>
        <v>-</v>
      </c>
      <c r="BD51" s="955" t="str">
        <f>IF(BD47&gt;=124,"合","-")</f>
        <v>-</v>
      </c>
      <c r="BE51" s="370" t="str">
        <f>IF(BE47&gt;=250,"合","-")</f>
        <v>-</v>
      </c>
      <c r="BF51" s="371" t="str">
        <f>IF(BF47&gt;=250,"合","-")</f>
        <v>-</v>
      </c>
      <c r="BG51" s="372" t="str">
        <f>IF(BG47&gt;=900,"合","-")</f>
        <v>-</v>
      </c>
      <c r="BH51"/>
      <c r="BI51" s="386" t="str">
        <f>IF(BI47&gt;=2,"合","-")</f>
        <v>-</v>
      </c>
      <c r="BJ51" s="368" t="str">
        <f>IF(BJ47&gt;=4,"合","-")</f>
        <v>-</v>
      </c>
      <c r="BK51" s="368" t="str">
        <f>IF(BK47&gt;=28,"合","-")</f>
        <v>-</v>
      </c>
      <c r="BL51" s="367" t="str">
        <f>IF(BL47&gt;=4,"合","-")</f>
        <v>-</v>
      </c>
      <c r="BM51" s="368" t="str">
        <f>IF(BM47&gt;=4,"合","-")</f>
        <v>-</v>
      </c>
      <c r="BN51" s="369" t="str">
        <f>IF(BN47&gt;=10,"合","-")</f>
        <v>-</v>
      </c>
      <c r="BO51"/>
    </row>
    <row r="52" spans="1:68" ht="21.95" customHeight="1" thickBot="1">
      <c r="A52"/>
      <c r="B52" s="251"/>
      <c r="C52" s="251"/>
      <c r="D52" s="241"/>
      <c r="E52" s="241"/>
      <c r="F52" s="251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241"/>
      <c r="T52" s="957" t="str">
        <f>IF(T48&gt;=1600,"合","-")</f>
        <v>-</v>
      </c>
      <c r="U52" s="958"/>
      <c r="V52" s="959"/>
      <c r="W52" s="241"/>
      <c r="X52" s="241"/>
      <c r="Y52" s="251"/>
      <c r="Z52" s="251"/>
      <c r="AA52" s="251"/>
      <c r="AB52" s="184"/>
      <c r="AC52" s="184"/>
      <c r="AD52"/>
      <c r="AE52"/>
      <c r="AF52"/>
      <c r="AG52"/>
      <c r="AH52"/>
      <c r="AI52"/>
      <c r="AJ52"/>
      <c r="AK52"/>
      <c r="AL52"/>
      <c r="AM52"/>
      <c r="AN52"/>
      <c r="AO52"/>
      <c r="AP52" s="967"/>
      <c r="AQ52" s="251"/>
      <c r="AR52" s="970"/>
      <c r="AS52" s="952"/>
      <c r="AT52" s="952"/>
      <c r="AU52" s="952"/>
      <c r="AV52" s="952"/>
      <c r="AW52" s="952"/>
      <c r="AX52" s="954"/>
      <c r="AY52" s="960" t="str">
        <f>IF(AY48&gt;=6,"合","-")</f>
        <v>-</v>
      </c>
      <c r="AZ52" s="961"/>
      <c r="BA52" s="961"/>
      <c r="BB52" s="961"/>
      <c r="BC52" s="962"/>
      <c r="BD52" s="956"/>
      <c r="BE52" s="963" t="str">
        <f>IF(BE48&gt;=1600,"合","-")</f>
        <v>-</v>
      </c>
      <c r="BF52" s="964"/>
      <c r="BG52" s="965"/>
      <c r="BH52"/>
      <c r="BI52" s="921" t="str">
        <f>IF(BI48&gt;=62,"合","-")</f>
        <v>-</v>
      </c>
      <c r="BJ52" s="922"/>
      <c r="BK52" s="922"/>
      <c r="BL52" s="922"/>
      <c r="BM52" s="922"/>
      <c r="BN52" s="923"/>
      <c r="BO52"/>
    </row>
    <row r="53" spans="1:68" ht="21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 s="967"/>
      <c r="AQ53"/>
      <c r="AR53" s="924" t="s">
        <v>117</v>
      </c>
      <c r="AS53" s="925"/>
      <c r="AT53" s="925"/>
      <c r="AU53" s="925"/>
      <c r="AV53" s="925"/>
      <c r="AW53" s="925"/>
      <c r="AX53" s="925"/>
      <c r="AY53" s="925"/>
      <c r="AZ53" s="925"/>
      <c r="BA53" s="925"/>
      <c r="BB53" s="925"/>
      <c r="BC53" s="926"/>
      <c r="BD53" s="927" t="s">
        <v>178</v>
      </c>
      <c r="BE53" s="930" t="s">
        <v>62</v>
      </c>
      <c r="BF53" s="931"/>
      <c r="BG53" s="932"/>
      <c r="BH53" s="5"/>
      <c r="BI53"/>
      <c r="BJ53"/>
      <c r="BK53"/>
      <c r="BL53"/>
      <c r="BM53"/>
      <c r="BN53"/>
      <c r="BO53"/>
      <c r="BP53"/>
    </row>
    <row r="54" spans="1:68" ht="21.95" customHeight="1">
      <c r="AM54" s="373"/>
      <c r="AP54" s="967"/>
      <c r="AQ54" s="5"/>
      <c r="AR54" s="933" t="s">
        <v>205</v>
      </c>
      <c r="AS54" s="936" t="s">
        <v>58</v>
      </c>
      <c r="AT54" s="937"/>
      <c r="AU54" s="937"/>
      <c r="AV54" s="937"/>
      <c r="AW54" s="937"/>
      <c r="AX54" s="938"/>
      <c r="AY54" s="940" t="s">
        <v>12</v>
      </c>
      <c r="AZ54" s="940"/>
      <c r="BA54" s="940"/>
      <c r="BB54" s="940"/>
      <c r="BC54" s="945"/>
      <c r="BD54" s="928"/>
      <c r="BE54" s="948" t="s">
        <v>128</v>
      </c>
      <c r="BF54" s="949" t="s">
        <v>128</v>
      </c>
      <c r="BG54" s="950" t="s">
        <v>99</v>
      </c>
      <c r="BH54" s="5"/>
      <c r="BI54" s="6"/>
      <c r="BN54" s="5"/>
    </row>
    <row r="55" spans="1:68" ht="21.95" customHeight="1">
      <c r="K55" s="201"/>
      <c r="L55" s="201"/>
      <c r="M55" s="201"/>
      <c r="N55" s="201"/>
      <c r="O55" s="201"/>
      <c r="AB55" s="201"/>
      <c r="AC55" s="201"/>
      <c r="AD55" s="201"/>
      <c r="AE55" s="201"/>
      <c r="AM55" s="373"/>
      <c r="AP55" s="967"/>
      <c r="AQ55" s="5"/>
      <c r="AR55" s="934"/>
      <c r="AS55" s="939"/>
      <c r="AT55" s="940"/>
      <c r="AU55" s="940"/>
      <c r="AV55" s="940"/>
      <c r="AW55" s="940"/>
      <c r="AX55" s="941"/>
      <c r="AY55" s="946"/>
      <c r="AZ55" s="946"/>
      <c r="BA55" s="946"/>
      <c r="BB55" s="946"/>
      <c r="BC55" s="947"/>
      <c r="BD55" s="928"/>
      <c r="BE55" s="948"/>
      <c r="BF55" s="949"/>
      <c r="BG55" s="950"/>
      <c r="BH55" s="5"/>
      <c r="BI55" s="6"/>
      <c r="BN55" s="5"/>
    </row>
    <row r="56" spans="1:68" ht="21.95" customHeight="1">
      <c r="AB56" s="201"/>
      <c r="AC56" s="201"/>
      <c r="AD56" s="201"/>
      <c r="AE56" s="201"/>
      <c r="AM56" s="373"/>
      <c r="AP56" s="967"/>
      <c r="AQ56" s="5"/>
      <c r="AR56" s="934"/>
      <c r="AS56" s="939"/>
      <c r="AT56" s="940"/>
      <c r="AU56" s="940"/>
      <c r="AV56" s="940"/>
      <c r="AW56" s="940"/>
      <c r="AX56" s="941"/>
      <c r="AY56" s="971" t="s">
        <v>81</v>
      </c>
      <c r="AZ56" s="971"/>
      <c r="BA56" s="971"/>
      <c r="BB56" s="971"/>
      <c r="BC56" s="972"/>
      <c r="BD56" s="928"/>
      <c r="BE56" s="948"/>
      <c r="BF56" s="949"/>
      <c r="BG56" s="950"/>
      <c r="BH56" s="5"/>
      <c r="BI56" s="6"/>
      <c r="BN56" s="5"/>
    </row>
    <row r="57" spans="1:68" ht="21.95" customHeight="1" thickBot="1">
      <c r="AM57" s="373"/>
      <c r="AP57" s="968"/>
      <c r="AQ57" s="5"/>
      <c r="AR57" s="935"/>
      <c r="AS57" s="942"/>
      <c r="AT57" s="943"/>
      <c r="AU57" s="943"/>
      <c r="AV57" s="943"/>
      <c r="AW57" s="943"/>
      <c r="AX57" s="944"/>
      <c r="AY57" s="973"/>
      <c r="AZ57" s="973"/>
      <c r="BA57" s="973"/>
      <c r="BB57" s="973"/>
      <c r="BC57" s="974"/>
      <c r="BD57" s="929"/>
      <c r="BE57" s="975" t="s">
        <v>57</v>
      </c>
      <c r="BF57" s="976"/>
      <c r="BG57" s="977"/>
      <c r="BH57" s="5"/>
      <c r="BI57" s="6"/>
      <c r="BN57" s="5"/>
    </row>
    <row r="58" spans="1:68" ht="15" customHeight="1">
      <c r="AM58" s="373"/>
      <c r="AP58" s="6"/>
      <c r="AQ58" s="5"/>
      <c r="AR58" s="6"/>
      <c r="BB58" s="5"/>
      <c r="BD58" s="185"/>
      <c r="BE58" s="6"/>
      <c r="BH58" s="5"/>
      <c r="BI58" s="6"/>
      <c r="BN58" s="5"/>
    </row>
    <row r="59" spans="1:68" ht="15" customHeight="1">
      <c r="AM59" s="373"/>
      <c r="AP59" s="6"/>
      <c r="AQ59" s="5"/>
      <c r="AR59" s="6"/>
      <c r="BB59" s="5"/>
      <c r="BD59" s="185"/>
      <c r="BE59" s="6"/>
      <c r="BH59" s="5"/>
      <c r="BI59" s="6"/>
      <c r="BN59" s="5"/>
    </row>
    <row r="60" spans="1:68" ht="15" customHeight="1">
      <c r="AM60" s="373"/>
      <c r="AP60" s="6"/>
      <c r="AQ60" s="5"/>
      <c r="AR60" s="6"/>
      <c r="BB60" s="5"/>
      <c r="BD60" s="185"/>
      <c r="BE60" s="6"/>
      <c r="BH60" s="5"/>
      <c r="BI60" s="6"/>
      <c r="BN60" s="5"/>
    </row>
    <row r="61" spans="1:68" ht="15" customHeight="1">
      <c r="AM61" s="373"/>
      <c r="AP61" s="6"/>
      <c r="AQ61" s="5"/>
      <c r="AR61" s="6"/>
      <c r="BB61" s="5"/>
      <c r="BD61" s="185"/>
      <c r="BE61" s="6"/>
      <c r="BH61" s="5"/>
      <c r="BI61" s="6"/>
      <c r="BN61" s="5"/>
    </row>
    <row r="62" spans="1:68" ht="15" customHeight="1">
      <c r="AM62" s="373"/>
      <c r="AP62" s="6"/>
      <c r="AQ62" s="5"/>
      <c r="AR62" s="6"/>
      <c r="BB62" s="5"/>
      <c r="BD62" s="185"/>
      <c r="BE62" s="6"/>
      <c r="BH62" s="5"/>
      <c r="BI62" s="6"/>
      <c r="BN62" s="5"/>
    </row>
    <row r="63" spans="1:68" ht="15" customHeight="1">
      <c r="AM63" s="373"/>
      <c r="AP63" s="6"/>
      <c r="AQ63" s="5"/>
      <c r="AR63" s="6"/>
      <c r="BB63" s="5"/>
      <c r="BD63" s="185"/>
      <c r="BE63" s="6"/>
      <c r="BH63" s="5"/>
      <c r="BI63" s="6"/>
      <c r="BN63" s="5"/>
    </row>
    <row r="64" spans="1:68" ht="15" customHeight="1">
      <c r="AM64" s="373"/>
      <c r="AP64" s="6"/>
      <c r="AQ64" s="5"/>
      <c r="AR64" s="6"/>
      <c r="BB64" s="5"/>
      <c r="BD64" s="185"/>
      <c r="BE64" s="6"/>
      <c r="BH64" s="5"/>
      <c r="BI64" s="6"/>
      <c r="BN64" s="5"/>
    </row>
  </sheetData>
  <mergeCells count="96">
    <mergeCell ref="BI4:BN4"/>
    <mergeCell ref="I5:J5"/>
    <mergeCell ref="K5:L5"/>
    <mergeCell ref="S5:S6"/>
    <mergeCell ref="O4:O6"/>
    <mergeCell ref="P4:V4"/>
    <mergeCell ref="W4:W6"/>
    <mergeCell ref="Y4:AL4"/>
    <mergeCell ref="Y5:Z5"/>
    <mergeCell ref="AA5:AD5"/>
    <mergeCell ref="AE5:AI5"/>
    <mergeCell ref="N4:N5"/>
    <mergeCell ref="Y1:BI1"/>
    <mergeCell ref="B3:Q3"/>
    <mergeCell ref="R3:W3"/>
    <mergeCell ref="BI3:BN3"/>
    <mergeCell ref="M4:M5"/>
    <mergeCell ref="B1:C1"/>
    <mergeCell ref="D1:E1"/>
    <mergeCell ref="G1:L1"/>
    <mergeCell ref="P1:W1"/>
    <mergeCell ref="AO4:AP4"/>
    <mergeCell ref="AR4:BC4"/>
    <mergeCell ref="BE4:BG4"/>
    <mergeCell ref="AN4:AN6"/>
    <mergeCell ref="G4:G6"/>
    <mergeCell ref="H4:H6"/>
    <mergeCell ref="I4:L4"/>
    <mergeCell ref="B14:B44"/>
    <mergeCell ref="C14:C23"/>
    <mergeCell ref="E14:E15"/>
    <mergeCell ref="K15:L15"/>
    <mergeCell ref="E16:E23"/>
    <mergeCell ref="C24:C44"/>
    <mergeCell ref="D27:D28"/>
    <mergeCell ref="E27:E28"/>
    <mergeCell ref="I29:J29"/>
    <mergeCell ref="BI46:BK46"/>
    <mergeCell ref="BE6:BG6"/>
    <mergeCell ref="BI6:BK6"/>
    <mergeCell ref="BL6:BN6"/>
    <mergeCell ref="B7:C13"/>
    <mergeCell ref="E8:E13"/>
    <mergeCell ref="AO5:AO6"/>
    <mergeCell ref="AP5:AP6"/>
    <mergeCell ref="AR5:AR6"/>
    <mergeCell ref="AS5:AX5"/>
    <mergeCell ref="AY5:BC5"/>
    <mergeCell ref="P6:R6"/>
    <mergeCell ref="T6:V6"/>
    <mergeCell ref="AJ5:AL5"/>
    <mergeCell ref="B4:C6"/>
    <mergeCell ref="D4:E6"/>
    <mergeCell ref="BQ27:BQ28"/>
    <mergeCell ref="E33:E44"/>
    <mergeCell ref="BL46:BN46"/>
    <mergeCell ref="AR47:AR48"/>
    <mergeCell ref="AS47:AS48"/>
    <mergeCell ref="AT47:AT48"/>
    <mergeCell ref="AU47:AU48"/>
    <mergeCell ref="AV47:AV48"/>
    <mergeCell ref="AW47:AW48"/>
    <mergeCell ref="AX47:AX48"/>
    <mergeCell ref="BD47:BD48"/>
    <mergeCell ref="BI48:BN48"/>
    <mergeCell ref="G46:R48"/>
    <mergeCell ref="T46:V46"/>
    <mergeCell ref="AR46:BC46"/>
    <mergeCell ref="BE46:BG46"/>
    <mergeCell ref="T52:V52"/>
    <mergeCell ref="AY52:BC52"/>
    <mergeCell ref="BE52:BG52"/>
    <mergeCell ref="T48:V48"/>
    <mergeCell ref="AY48:BC48"/>
    <mergeCell ref="BE48:BG48"/>
    <mergeCell ref="AP51:AP57"/>
    <mergeCell ref="AR51:AR52"/>
    <mergeCell ref="AS51:AS52"/>
    <mergeCell ref="AT51:AT52"/>
    <mergeCell ref="AU51:AU52"/>
    <mergeCell ref="AY56:BC57"/>
    <mergeCell ref="BE57:BG57"/>
    <mergeCell ref="BI52:BN52"/>
    <mergeCell ref="AR53:BC53"/>
    <mergeCell ref="BD53:BD57"/>
    <mergeCell ref="BE53:BG53"/>
    <mergeCell ref="AR54:AR57"/>
    <mergeCell ref="AS54:AX57"/>
    <mergeCell ref="AY54:BC55"/>
    <mergeCell ref="BE54:BE56"/>
    <mergeCell ref="BF54:BF56"/>
    <mergeCell ref="BG54:BG56"/>
    <mergeCell ref="AW51:AW52"/>
    <mergeCell ref="AX51:AX52"/>
    <mergeCell ref="BD51:BD52"/>
    <mergeCell ref="AV51:AV52"/>
  </mergeCells>
  <phoneticPr fontId="2"/>
  <conditionalFormatting sqref="AO7:AO16 AO32:AO44 AO18:AO21 AO23:AO30">
    <cfRule type="cellIs" dxfId="5" priority="4" stopIfTrue="1" operator="notBetween">
      <formula>100</formula>
      <formula>0</formula>
    </cfRule>
  </conditionalFormatting>
  <conditionalFormatting sqref="AO31">
    <cfRule type="cellIs" dxfId="4" priority="3" stopIfTrue="1" operator="notBetween">
      <formula>100</formula>
      <formula>0</formula>
    </cfRule>
  </conditionalFormatting>
  <conditionalFormatting sqref="AO17">
    <cfRule type="cellIs" dxfId="3" priority="2" stopIfTrue="1" operator="notBetween">
      <formula>100</formula>
      <formula>0</formula>
    </cfRule>
  </conditionalFormatting>
  <conditionalFormatting sqref="AO22">
    <cfRule type="cellIs" dxfId="2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42" orientation="landscape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3"/>
  <sheetViews>
    <sheetView showGridLines="0" showZeros="0" zoomScale="75" zoomScaleNormal="75" zoomScaleSheetLayoutView="75" zoomScalePageLayoutView="80" workbookViewId="0">
      <selection activeCell="I28" sqref="I28:J28"/>
    </sheetView>
  </sheetViews>
  <sheetFormatPr defaultColWidth="10.625" defaultRowHeight="15" customHeight="1"/>
  <cols>
    <col min="1" max="1" width="1.875" style="5" customWidth="1"/>
    <col min="2" max="3" width="2.875" style="5" customWidth="1"/>
    <col min="4" max="4" width="5.125" style="373" customWidth="1"/>
    <col min="5" max="5" width="3.625" style="373" customWidth="1"/>
    <col min="6" max="6" width="0.625" style="5" customWidth="1"/>
    <col min="7" max="7" width="21.875" style="5" customWidth="1"/>
    <col min="8" max="12" width="3.625" style="373" customWidth="1"/>
    <col min="13" max="18" width="5.875" style="373" customWidth="1"/>
    <col min="19" max="19" width="7.375" style="373" customWidth="1"/>
    <col min="20" max="21" width="5.875" style="373" customWidth="1"/>
    <col min="22" max="22" width="5.875" style="374" customWidth="1"/>
    <col min="23" max="23" width="5.125" style="373" customWidth="1"/>
    <col min="24" max="24" width="1.5" style="373" customWidth="1"/>
    <col min="25" max="39" width="3.625" style="5" customWidth="1"/>
    <col min="40" max="40" width="9" style="373" customWidth="1"/>
    <col min="41" max="42" width="7.375" style="373" customWidth="1"/>
    <col min="43" max="43" width="7.375" style="6" customWidth="1"/>
    <col min="44" max="44" width="3" style="5" customWidth="1"/>
    <col min="45" max="54" width="3.625" style="6" customWidth="1"/>
    <col min="55" max="55" width="3.625" style="5" customWidth="1"/>
    <col min="56" max="56" width="5" style="5" customWidth="1"/>
    <col min="57" max="57" width="7.375" style="185" customWidth="1"/>
    <col min="58" max="60" width="7.375" style="6" customWidth="1"/>
    <col min="61" max="61" width="3" style="5" customWidth="1"/>
    <col min="62" max="66" width="3.625" style="6" customWidth="1"/>
    <col min="67" max="67" width="3.625" style="5" customWidth="1"/>
    <col min="68" max="68" width="1.5" style="5" customWidth="1"/>
    <col min="69" max="70" width="16.875" style="5" bestFit="1" customWidth="1"/>
    <col min="71" max="16384" width="10.625" style="5"/>
  </cols>
  <sheetData>
    <row r="1" spans="1:70" ht="35.1" customHeight="1">
      <c r="B1" s="876" t="s">
        <v>131</v>
      </c>
      <c r="C1" s="877"/>
      <c r="D1" s="878"/>
      <c r="E1" s="879"/>
      <c r="F1" s="7"/>
      <c r="G1" s="880" t="s">
        <v>29</v>
      </c>
      <c r="H1" s="881"/>
      <c r="I1" s="881"/>
      <c r="J1" s="881"/>
      <c r="K1" s="881"/>
      <c r="L1" s="882"/>
      <c r="M1" s="591"/>
      <c r="N1" s="591"/>
      <c r="O1" s="206"/>
      <c r="P1" s="883" t="s">
        <v>242</v>
      </c>
      <c r="Q1" s="883"/>
      <c r="R1" s="883"/>
      <c r="S1" s="883"/>
      <c r="T1" s="883"/>
      <c r="U1" s="883"/>
      <c r="V1" s="883"/>
      <c r="W1" s="883"/>
      <c r="X1" s="8" t="s">
        <v>191</v>
      </c>
      <c r="Y1" s="884" t="s">
        <v>179</v>
      </c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84"/>
      <c r="BO1" s="251"/>
    </row>
    <row r="2" spans="1:70" ht="11.25" customHeight="1">
      <c r="A2" s="4"/>
      <c r="B2" s="4"/>
      <c r="C2" s="4"/>
      <c r="D2" s="252"/>
      <c r="E2" s="252"/>
      <c r="F2" s="4"/>
      <c r="G2" s="4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3"/>
      <c r="W2" s="252"/>
      <c r="X2" s="25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52"/>
      <c r="AO2" s="252"/>
      <c r="AP2" s="252"/>
      <c r="AQ2" s="1"/>
      <c r="AR2" s="4"/>
      <c r="AS2" s="1"/>
      <c r="AT2" s="1"/>
      <c r="AU2" s="1"/>
      <c r="AV2" s="1"/>
      <c r="AW2" s="1"/>
      <c r="AX2" s="1"/>
      <c r="AY2" s="1"/>
      <c r="AZ2" s="1"/>
      <c r="BA2" s="1"/>
      <c r="BB2" s="1"/>
      <c r="BC2" s="4"/>
      <c r="BD2" s="4"/>
      <c r="BE2" s="200"/>
      <c r="BF2" s="1"/>
      <c r="BG2" s="1"/>
      <c r="BH2" s="4"/>
      <c r="BI2" s="1"/>
      <c r="BJ2" s="1"/>
      <c r="BK2" s="1"/>
      <c r="BL2" s="1"/>
      <c r="BM2" s="1"/>
      <c r="BN2" s="4"/>
      <c r="BO2" s="4"/>
    </row>
    <row r="3" spans="1:70" ht="33" customHeight="1" thickBot="1">
      <c r="A3" s="4"/>
      <c r="B3" s="897" t="s">
        <v>244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8" t="s">
        <v>239</v>
      </c>
      <c r="S3" s="898"/>
      <c r="T3" s="898"/>
      <c r="U3" s="898"/>
      <c r="V3" s="898"/>
      <c r="W3" s="898"/>
      <c r="X3" s="8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8"/>
      <c r="AO3" s="8"/>
      <c r="AP3" s="8"/>
      <c r="AR3" s="251"/>
      <c r="BC3" s="251"/>
      <c r="BD3" s="251"/>
      <c r="BE3" s="8"/>
      <c r="BH3" s="4"/>
      <c r="BI3" s="1031"/>
      <c r="BJ3" s="1032"/>
      <c r="BK3" s="1032"/>
      <c r="BL3" s="1032"/>
      <c r="BM3" s="1032"/>
      <c r="BN3" s="1032"/>
      <c r="BO3" s="4"/>
    </row>
    <row r="4" spans="1:70" ht="35.1" customHeight="1">
      <c r="A4" s="4"/>
      <c r="B4" s="885" t="s">
        <v>23</v>
      </c>
      <c r="C4" s="886"/>
      <c r="D4" s="1006" t="s">
        <v>90</v>
      </c>
      <c r="E4" s="1007"/>
      <c r="F4" s="6"/>
      <c r="G4" s="838" t="s">
        <v>91</v>
      </c>
      <c r="H4" s="868" t="s">
        <v>60</v>
      </c>
      <c r="I4" s="871" t="s">
        <v>133</v>
      </c>
      <c r="J4" s="872"/>
      <c r="K4" s="872"/>
      <c r="L4" s="873"/>
      <c r="M4" s="868" t="s">
        <v>49</v>
      </c>
      <c r="N4" s="861" t="s">
        <v>50</v>
      </c>
      <c r="O4" s="841" t="s">
        <v>132</v>
      </c>
      <c r="P4" s="863" t="s">
        <v>120</v>
      </c>
      <c r="Q4" s="864"/>
      <c r="R4" s="864"/>
      <c r="S4" s="864"/>
      <c r="T4" s="864"/>
      <c r="U4" s="864"/>
      <c r="V4" s="865"/>
      <c r="W4" s="841" t="s">
        <v>13</v>
      </c>
      <c r="X4" s="254"/>
      <c r="Y4" s="844" t="s">
        <v>184</v>
      </c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6"/>
      <c r="AM4" s="9"/>
      <c r="AN4" s="847" t="s">
        <v>97</v>
      </c>
      <c r="AO4" s="899" t="s">
        <v>24</v>
      </c>
      <c r="AP4" s="900"/>
      <c r="AQ4" s="251"/>
      <c r="AR4" s="901" t="s">
        <v>118</v>
      </c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902"/>
      <c r="BD4" s="205"/>
      <c r="BE4" s="901" t="s">
        <v>54</v>
      </c>
      <c r="BF4" s="872"/>
      <c r="BG4" s="902"/>
      <c r="BH4" s="4"/>
      <c r="BI4" s="1033" t="s">
        <v>59</v>
      </c>
      <c r="BJ4" s="1034"/>
      <c r="BK4" s="1034"/>
      <c r="BL4" s="1034"/>
      <c r="BM4" s="1034"/>
      <c r="BN4" s="1035"/>
      <c r="BO4" s="4"/>
      <c r="BR4"/>
    </row>
    <row r="5" spans="1:70" ht="174.2" customHeight="1">
      <c r="A5" s="4"/>
      <c r="B5" s="887"/>
      <c r="C5" s="888"/>
      <c r="D5" s="1008"/>
      <c r="E5" s="1009"/>
      <c r="F5" s="6"/>
      <c r="G5" s="839"/>
      <c r="H5" s="869"/>
      <c r="I5" s="858" t="s">
        <v>141</v>
      </c>
      <c r="J5" s="875"/>
      <c r="K5" s="858" t="s">
        <v>15</v>
      </c>
      <c r="L5" s="875"/>
      <c r="M5" s="874"/>
      <c r="N5" s="862"/>
      <c r="O5" s="842"/>
      <c r="P5" s="11" t="s">
        <v>105</v>
      </c>
      <c r="Q5" s="12" t="s">
        <v>106</v>
      </c>
      <c r="R5" s="13" t="s">
        <v>37</v>
      </c>
      <c r="S5" s="906" t="s">
        <v>97</v>
      </c>
      <c r="T5" s="397" t="s">
        <v>134</v>
      </c>
      <c r="U5" s="398" t="s">
        <v>100</v>
      </c>
      <c r="V5" s="399" t="s">
        <v>101</v>
      </c>
      <c r="W5" s="842"/>
      <c r="X5" s="254"/>
      <c r="Y5" s="852" t="s">
        <v>25</v>
      </c>
      <c r="Z5" s="853"/>
      <c r="AA5" s="854" t="s">
        <v>39</v>
      </c>
      <c r="AB5" s="855"/>
      <c r="AC5" s="855"/>
      <c r="AD5" s="853"/>
      <c r="AE5" s="854" t="s">
        <v>40</v>
      </c>
      <c r="AF5" s="856"/>
      <c r="AG5" s="856"/>
      <c r="AH5" s="856"/>
      <c r="AI5" s="857"/>
      <c r="AJ5" s="858" t="s">
        <v>61</v>
      </c>
      <c r="AK5" s="859"/>
      <c r="AL5" s="860"/>
      <c r="AM5" s="9"/>
      <c r="AN5" s="848"/>
      <c r="AO5" s="830" t="s">
        <v>63</v>
      </c>
      <c r="AP5" s="909" t="s">
        <v>53</v>
      </c>
      <c r="AQ5" s="251"/>
      <c r="AR5" s="911" t="s">
        <v>64</v>
      </c>
      <c r="AS5" s="913" t="s">
        <v>65</v>
      </c>
      <c r="AT5" s="913"/>
      <c r="AU5" s="913"/>
      <c r="AV5" s="913"/>
      <c r="AW5" s="913"/>
      <c r="AX5" s="913"/>
      <c r="AY5" s="913" t="s">
        <v>103</v>
      </c>
      <c r="AZ5" s="913"/>
      <c r="BA5" s="913"/>
      <c r="BB5" s="913"/>
      <c r="BC5" s="914"/>
      <c r="BD5" s="255" t="s">
        <v>66</v>
      </c>
      <c r="BE5" s="402" t="s">
        <v>55</v>
      </c>
      <c r="BF5" s="398" t="s">
        <v>100</v>
      </c>
      <c r="BG5" s="399" t="s">
        <v>101</v>
      </c>
      <c r="BH5" s="4"/>
      <c r="BI5" s="256" t="s">
        <v>169</v>
      </c>
      <c r="BJ5" s="257" t="s">
        <v>170</v>
      </c>
      <c r="BK5" s="258" t="s">
        <v>114</v>
      </c>
      <c r="BL5" s="238" t="s">
        <v>169</v>
      </c>
      <c r="BM5" s="257" t="s">
        <v>170</v>
      </c>
      <c r="BN5" s="259" t="s">
        <v>114</v>
      </c>
      <c r="BO5" s="4"/>
    </row>
    <row r="6" spans="1:70" ht="35.1" customHeight="1" thickBot="1">
      <c r="A6" s="4"/>
      <c r="B6" s="889"/>
      <c r="C6" s="890"/>
      <c r="D6" s="1010"/>
      <c r="E6" s="1011"/>
      <c r="F6" s="6"/>
      <c r="G6" s="840"/>
      <c r="H6" s="870"/>
      <c r="I6" s="243" t="s">
        <v>78</v>
      </c>
      <c r="J6" s="244" t="s">
        <v>93</v>
      </c>
      <c r="K6" s="243" t="s">
        <v>78</v>
      </c>
      <c r="L6" s="244" t="s">
        <v>93</v>
      </c>
      <c r="M6" s="15" t="s">
        <v>2</v>
      </c>
      <c r="N6" s="15" t="s">
        <v>2</v>
      </c>
      <c r="O6" s="843"/>
      <c r="P6" s="850" t="s">
        <v>150</v>
      </c>
      <c r="Q6" s="851"/>
      <c r="R6" s="851"/>
      <c r="S6" s="907"/>
      <c r="T6" s="903" t="s">
        <v>51</v>
      </c>
      <c r="U6" s="904"/>
      <c r="V6" s="905"/>
      <c r="W6" s="843"/>
      <c r="X6" s="254"/>
      <c r="Y6" s="16" t="s">
        <v>67</v>
      </c>
      <c r="Z6" s="17" t="s">
        <v>68</v>
      </c>
      <c r="AA6" s="18" t="s">
        <v>69</v>
      </c>
      <c r="AB6" s="599" t="s">
        <v>70</v>
      </c>
      <c r="AC6" s="599" t="s">
        <v>166</v>
      </c>
      <c r="AD6" s="17" t="s">
        <v>167</v>
      </c>
      <c r="AE6" s="18" t="s">
        <v>168</v>
      </c>
      <c r="AF6" s="599" t="s">
        <v>185</v>
      </c>
      <c r="AG6" s="599" t="s">
        <v>186</v>
      </c>
      <c r="AH6" s="599" t="s">
        <v>187</v>
      </c>
      <c r="AI6" s="17" t="s">
        <v>188</v>
      </c>
      <c r="AJ6" s="18" t="s">
        <v>14</v>
      </c>
      <c r="AK6" s="599" t="s">
        <v>42</v>
      </c>
      <c r="AL6" s="19" t="s">
        <v>43</v>
      </c>
      <c r="AM6" s="9"/>
      <c r="AN6" s="849"/>
      <c r="AO6" s="831"/>
      <c r="AP6" s="910"/>
      <c r="AQ6" s="251"/>
      <c r="AR6" s="912"/>
      <c r="AS6" s="20" t="s">
        <v>44</v>
      </c>
      <c r="AT6" s="21" t="s">
        <v>45</v>
      </c>
      <c r="AU6" s="22" t="s">
        <v>46</v>
      </c>
      <c r="AV6" s="22" t="s">
        <v>194</v>
      </c>
      <c r="AW6" s="22" t="s">
        <v>195</v>
      </c>
      <c r="AX6" s="22" t="s">
        <v>47</v>
      </c>
      <c r="AY6" s="23" t="s">
        <v>196</v>
      </c>
      <c r="AZ6" s="21" t="s">
        <v>125</v>
      </c>
      <c r="BA6" s="21" t="s">
        <v>126</v>
      </c>
      <c r="BB6" s="21" t="s">
        <v>197</v>
      </c>
      <c r="BC6" s="24" t="s">
        <v>127</v>
      </c>
      <c r="BD6" s="260"/>
      <c r="BE6" s="850" t="s">
        <v>56</v>
      </c>
      <c r="BF6" s="851"/>
      <c r="BG6" s="908"/>
      <c r="BH6" s="4"/>
      <c r="BI6" s="994" t="s">
        <v>38</v>
      </c>
      <c r="BJ6" s="995"/>
      <c r="BK6" s="996"/>
      <c r="BL6" s="997" t="s">
        <v>163</v>
      </c>
      <c r="BM6" s="995"/>
      <c r="BN6" s="998"/>
      <c r="BO6" s="4"/>
    </row>
    <row r="7" spans="1:70" s="280" customFormat="1" ht="17.100000000000001" customHeight="1">
      <c r="A7" s="261"/>
      <c r="B7" s="999" t="s">
        <v>104</v>
      </c>
      <c r="C7" s="1000"/>
      <c r="D7" s="600" t="s">
        <v>74</v>
      </c>
      <c r="E7" s="601">
        <v>2</v>
      </c>
      <c r="F7" s="251"/>
      <c r="G7" s="262" t="s">
        <v>73</v>
      </c>
      <c r="H7" s="263">
        <f t="shared" ref="H7:H13" si="0">SUM(I7:L7)</f>
        <v>2</v>
      </c>
      <c r="I7" s="264" t="s">
        <v>123</v>
      </c>
      <c r="J7" s="505">
        <v>2</v>
      </c>
      <c r="K7" s="264">
        <v>0</v>
      </c>
      <c r="L7" s="604">
        <v>0</v>
      </c>
      <c r="M7" s="263">
        <f t="shared" ref="M7:M22" si="1">H7*15*1</f>
        <v>30</v>
      </c>
      <c r="N7" s="265">
        <f t="shared" ref="N7:N43" si="2">M7*45/60</f>
        <v>22.5</v>
      </c>
      <c r="O7" s="266" t="s">
        <v>75</v>
      </c>
      <c r="P7" s="595" t="s">
        <v>122</v>
      </c>
      <c r="Q7" s="597"/>
      <c r="R7" s="403" t="s">
        <v>1</v>
      </c>
      <c r="S7" s="267" t="s">
        <v>122</v>
      </c>
      <c r="T7" s="31" t="str">
        <f t="shared" ref="T7:T13" si="3">IF($W7="○",$N7,"")</f>
        <v/>
      </c>
      <c r="U7" s="268"/>
      <c r="V7" s="269"/>
      <c r="W7" s="270" t="str">
        <f t="shared" ref="W7:W43" si="4">IF(AO7&gt;=60,"○","")</f>
        <v/>
      </c>
      <c r="X7" s="271"/>
      <c r="Y7" s="595"/>
      <c r="Z7" s="403"/>
      <c r="AA7" s="36"/>
      <c r="AB7" s="597"/>
      <c r="AC7" s="597"/>
      <c r="AD7" s="403"/>
      <c r="AE7" s="36" t="s">
        <v>122</v>
      </c>
      <c r="AF7" s="597"/>
      <c r="AG7" s="597"/>
      <c r="AH7" s="597" t="s">
        <v>193</v>
      </c>
      <c r="AI7" s="403"/>
      <c r="AJ7" s="36"/>
      <c r="AK7" s="597"/>
      <c r="AL7" s="37"/>
      <c r="AM7" s="35"/>
      <c r="AN7" s="272" t="s">
        <v>122</v>
      </c>
      <c r="AO7" s="245"/>
      <c r="AP7" s="224">
        <f t="shared" ref="AP7:AP43" si="5">M7</f>
        <v>30</v>
      </c>
      <c r="AQ7" s="251"/>
      <c r="AR7" s="273" t="str">
        <f>IF(ISNUMBER($AO7),IF(AND($AO7&gt;=60,$AO7&lt;=100),"●",""),"")</f>
        <v/>
      </c>
      <c r="AS7" s="274"/>
      <c r="AT7" s="268"/>
      <c r="AU7" s="275"/>
      <c r="AV7" s="275"/>
      <c r="AW7" s="275"/>
      <c r="AX7" s="275"/>
      <c r="AY7" s="276"/>
      <c r="AZ7" s="268"/>
      <c r="BA7" s="268"/>
      <c r="BB7" s="268"/>
      <c r="BC7" s="277"/>
      <c r="BD7" s="378" t="str">
        <f t="shared" ref="BD7:BD43" si="6">IF(ISNUMBER($AO7),IF(AND($AO7&gt;=60,$AO7&lt;=100),$H7,""),"")</f>
        <v/>
      </c>
      <c r="BE7" s="278" t="str">
        <f t="shared" ref="BE7:BE13" si="7">IF(ISNUMBER($AO7),IF(AND($AO7&gt;=60,$AO7&lt;=100),$AP7*45/60,""),"")</f>
        <v/>
      </c>
      <c r="BF7" s="268"/>
      <c r="BG7" s="269"/>
      <c r="BH7" s="261"/>
      <c r="BI7" s="239" t="str">
        <f>IF(ISNUMBER($AO7),IF(AND($AO7&gt;=60,$AO7&lt;=100),$H7,""),"")</f>
        <v/>
      </c>
      <c r="BJ7" s="268"/>
      <c r="BK7" s="279"/>
      <c r="BL7" s="276"/>
      <c r="BM7" s="268"/>
      <c r="BN7" s="277"/>
      <c r="BO7" s="261"/>
    </row>
    <row r="8" spans="1:70" s="280" customFormat="1" ht="17.100000000000001" customHeight="1">
      <c r="A8" s="261"/>
      <c r="B8" s="999"/>
      <c r="C8" s="1000"/>
      <c r="D8" s="281" t="s">
        <v>82</v>
      </c>
      <c r="E8" s="1003" t="s">
        <v>28</v>
      </c>
      <c r="F8" s="251"/>
      <c r="G8" s="282" t="s">
        <v>162</v>
      </c>
      <c r="H8" s="283">
        <f t="shared" si="0"/>
        <v>2</v>
      </c>
      <c r="I8" s="57">
        <v>0</v>
      </c>
      <c r="J8" s="56" t="s">
        <v>124</v>
      </c>
      <c r="K8" s="57">
        <v>2</v>
      </c>
      <c r="L8" s="56">
        <v>0</v>
      </c>
      <c r="M8" s="283">
        <f t="shared" si="1"/>
        <v>30</v>
      </c>
      <c r="N8" s="284">
        <f t="shared" si="2"/>
        <v>22.5</v>
      </c>
      <c r="O8" s="285" t="s">
        <v>75</v>
      </c>
      <c r="P8" s="55" t="s">
        <v>122</v>
      </c>
      <c r="Q8" s="58"/>
      <c r="R8" s="286" t="s">
        <v>1</v>
      </c>
      <c r="S8" s="287" t="s">
        <v>122</v>
      </c>
      <c r="T8" s="51" t="str">
        <f t="shared" si="3"/>
        <v/>
      </c>
      <c r="U8" s="74"/>
      <c r="V8" s="288"/>
      <c r="W8" s="54" t="str">
        <f t="shared" si="4"/>
        <v/>
      </c>
      <c r="X8" s="271"/>
      <c r="Y8" s="55"/>
      <c r="Z8" s="56"/>
      <c r="AA8" s="57"/>
      <c r="AB8" s="58"/>
      <c r="AC8" s="58"/>
      <c r="AD8" s="56"/>
      <c r="AE8" s="57"/>
      <c r="AF8" s="58"/>
      <c r="AG8" s="58"/>
      <c r="AH8" s="58" t="s">
        <v>193</v>
      </c>
      <c r="AI8" s="56"/>
      <c r="AJ8" s="57"/>
      <c r="AK8" s="58"/>
      <c r="AL8" s="59"/>
      <c r="AM8" s="35"/>
      <c r="AN8" s="289" t="s">
        <v>122</v>
      </c>
      <c r="AO8" s="246"/>
      <c r="AP8" s="226">
        <f t="shared" si="5"/>
        <v>30</v>
      </c>
      <c r="AQ8" s="251"/>
      <c r="AR8" s="150" t="str">
        <f>IF(ISNUMBER($AO8),IF(AND($AO8&gt;=60,$AO8&lt;=100),"●",""),"")</f>
        <v/>
      </c>
      <c r="AS8" s="290"/>
      <c r="AT8" s="74"/>
      <c r="AU8" s="64"/>
      <c r="AV8" s="64"/>
      <c r="AW8" s="64"/>
      <c r="AX8" s="64"/>
      <c r="AY8" s="62"/>
      <c r="AZ8" s="74"/>
      <c r="BA8" s="74"/>
      <c r="BB8" s="74"/>
      <c r="BC8" s="75"/>
      <c r="BD8" s="593" t="str">
        <f t="shared" si="6"/>
        <v/>
      </c>
      <c r="BE8" s="291" t="str">
        <f t="shared" si="7"/>
        <v/>
      </c>
      <c r="BF8" s="74"/>
      <c r="BG8" s="288"/>
      <c r="BH8" s="261"/>
      <c r="BI8" s="156"/>
      <c r="BJ8" s="292"/>
      <c r="BK8" s="293"/>
      <c r="BL8" s="77" t="str">
        <f t="shared" ref="BL8:BL13" si="8">IF(ISNUMBER($AO8),IF(AND($AO8&gt;=60,$AO8&lt;=100),$H8,""),"")</f>
        <v/>
      </c>
      <c r="BM8" s="74"/>
      <c r="BN8" s="75"/>
      <c r="BO8" s="261"/>
    </row>
    <row r="9" spans="1:70" s="280" customFormat="1" ht="17.100000000000001" customHeight="1">
      <c r="A9" s="261"/>
      <c r="B9" s="999"/>
      <c r="C9" s="1000"/>
      <c r="D9" s="281" t="s">
        <v>82</v>
      </c>
      <c r="E9" s="1004"/>
      <c r="F9" s="251"/>
      <c r="G9" s="282" t="s">
        <v>95</v>
      </c>
      <c r="H9" s="283">
        <f t="shared" si="0"/>
        <v>2</v>
      </c>
      <c r="I9" s="57">
        <v>0</v>
      </c>
      <c r="J9" s="56">
        <v>0</v>
      </c>
      <c r="K9" s="57">
        <v>2</v>
      </c>
      <c r="L9" s="56">
        <v>0</v>
      </c>
      <c r="M9" s="283">
        <f t="shared" si="1"/>
        <v>30</v>
      </c>
      <c r="N9" s="284">
        <f t="shared" si="2"/>
        <v>22.5</v>
      </c>
      <c r="O9" s="285" t="s">
        <v>75</v>
      </c>
      <c r="P9" s="55"/>
      <c r="Q9" s="58"/>
      <c r="R9" s="286" t="s">
        <v>1</v>
      </c>
      <c r="S9" s="287"/>
      <c r="T9" s="51" t="str">
        <f t="shared" si="3"/>
        <v/>
      </c>
      <c r="U9" s="74"/>
      <c r="V9" s="288"/>
      <c r="W9" s="54" t="str">
        <f t="shared" si="4"/>
        <v/>
      </c>
      <c r="X9" s="271"/>
      <c r="Y9" s="55"/>
      <c r="Z9" s="56"/>
      <c r="AA9" s="57"/>
      <c r="AB9" s="58"/>
      <c r="AC9" s="58"/>
      <c r="AD9" s="56"/>
      <c r="AE9" s="57"/>
      <c r="AF9" s="58" t="s">
        <v>122</v>
      </c>
      <c r="AG9" s="58"/>
      <c r="AH9" s="58"/>
      <c r="AI9" s="56"/>
      <c r="AJ9" s="57"/>
      <c r="AK9" s="58"/>
      <c r="AL9" s="59"/>
      <c r="AM9" s="35"/>
      <c r="AN9" s="289"/>
      <c r="AO9" s="246"/>
      <c r="AP9" s="226">
        <f t="shared" si="5"/>
        <v>30</v>
      </c>
      <c r="AQ9" s="251"/>
      <c r="AR9" s="157"/>
      <c r="AS9" s="290"/>
      <c r="AT9" s="74"/>
      <c r="AU9" s="64"/>
      <c r="AV9" s="64"/>
      <c r="AW9" s="64"/>
      <c r="AX9" s="64"/>
      <c r="AY9" s="62"/>
      <c r="AZ9" s="74"/>
      <c r="BA9" s="74"/>
      <c r="BB9" s="74"/>
      <c r="BC9" s="75"/>
      <c r="BD9" s="593" t="str">
        <f t="shared" si="6"/>
        <v/>
      </c>
      <c r="BE9" s="291" t="str">
        <f t="shared" si="7"/>
        <v/>
      </c>
      <c r="BF9" s="74"/>
      <c r="BG9" s="288"/>
      <c r="BH9" s="261"/>
      <c r="BI9" s="156"/>
      <c r="BJ9" s="292"/>
      <c r="BK9" s="293"/>
      <c r="BL9" s="77" t="str">
        <f t="shared" si="8"/>
        <v/>
      </c>
      <c r="BM9" s="74"/>
      <c r="BN9" s="75"/>
      <c r="BO9" s="261"/>
    </row>
    <row r="10" spans="1:70" s="280" customFormat="1" ht="17.100000000000001" customHeight="1">
      <c r="A10" s="261"/>
      <c r="B10" s="999"/>
      <c r="C10" s="1000"/>
      <c r="D10" s="281" t="s">
        <v>82</v>
      </c>
      <c r="E10" s="1004"/>
      <c r="F10" s="251"/>
      <c r="G10" s="282" t="s">
        <v>83</v>
      </c>
      <c r="H10" s="283">
        <f t="shared" si="0"/>
        <v>2</v>
      </c>
      <c r="I10" s="57">
        <v>0</v>
      </c>
      <c r="J10" s="56">
        <v>2</v>
      </c>
      <c r="K10" s="57">
        <v>0</v>
      </c>
      <c r="L10" s="56">
        <v>0</v>
      </c>
      <c r="M10" s="283">
        <f t="shared" si="1"/>
        <v>30</v>
      </c>
      <c r="N10" s="284">
        <f t="shared" si="2"/>
        <v>22.5</v>
      </c>
      <c r="O10" s="285" t="s">
        <v>75</v>
      </c>
      <c r="P10" s="55" t="s">
        <v>122</v>
      </c>
      <c r="Q10" s="58"/>
      <c r="R10" s="286" t="s">
        <v>1</v>
      </c>
      <c r="S10" s="287" t="s">
        <v>122</v>
      </c>
      <c r="T10" s="294" t="str">
        <f>IF($W10="○",$N10,"")</f>
        <v/>
      </c>
      <c r="U10" s="74"/>
      <c r="V10" s="288"/>
      <c r="W10" s="54" t="str">
        <f t="shared" si="4"/>
        <v/>
      </c>
      <c r="X10" s="295"/>
      <c r="Y10" s="55"/>
      <c r="Z10" s="56"/>
      <c r="AA10" s="57"/>
      <c r="AB10" s="58"/>
      <c r="AC10" s="58"/>
      <c r="AD10" s="56"/>
      <c r="AE10" s="57" t="s">
        <v>193</v>
      </c>
      <c r="AF10" s="58"/>
      <c r="AG10" s="58"/>
      <c r="AH10" s="58"/>
      <c r="AI10" s="56"/>
      <c r="AJ10" s="57" t="s">
        <v>122</v>
      </c>
      <c r="AK10" s="58"/>
      <c r="AL10" s="59"/>
      <c r="AM10" s="35"/>
      <c r="AN10" s="289" t="s">
        <v>122</v>
      </c>
      <c r="AO10" s="246"/>
      <c r="AP10" s="226">
        <f t="shared" si="5"/>
        <v>30</v>
      </c>
      <c r="AQ10" s="251"/>
      <c r="AR10" s="150" t="str">
        <f>IF(ISNUMBER($AO10),IF(AND($AO10&gt;=60,$AO10&lt;=100),"●",""),"")</f>
        <v/>
      </c>
      <c r="AS10" s="296"/>
      <c r="AT10" s="74"/>
      <c r="AU10" s="64"/>
      <c r="AV10" s="64"/>
      <c r="AW10" s="64"/>
      <c r="AX10" s="64"/>
      <c r="AY10" s="62"/>
      <c r="AZ10" s="74"/>
      <c r="BA10" s="74"/>
      <c r="BB10" s="74"/>
      <c r="BC10" s="75"/>
      <c r="BD10" s="593" t="str">
        <f t="shared" si="6"/>
        <v/>
      </c>
      <c r="BE10" s="297" t="str">
        <f t="shared" si="7"/>
        <v/>
      </c>
      <c r="BF10" s="74"/>
      <c r="BG10" s="288"/>
      <c r="BH10" s="261"/>
      <c r="BI10" s="156"/>
      <c r="BJ10" s="74"/>
      <c r="BK10" s="293"/>
      <c r="BL10" s="77" t="str">
        <f t="shared" si="8"/>
        <v/>
      </c>
      <c r="BM10" s="74"/>
      <c r="BN10" s="75"/>
      <c r="BO10" s="261"/>
    </row>
    <row r="11" spans="1:70" s="280" customFormat="1" ht="17.100000000000001" customHeight="1">
      <c r="A11" s="261"/>
      <c r="B11" s="999"/>
      <c r="C11" s="1000"/>
      <c r="D11" s="281" t="s">
        <v>82</v>
      </c>
      <c r="E11" s="1004"/>
      <c r="F11" s="251"/>
      <c r="G11" s="282" t="s">
        <v>152</v>
      </c>
      <c r="H11" s="263">
        <f t="shared" si="0"/>
        <v>2</v>
      </c>
      <c r="I11" s="57">
        <v>2</v>
      </c>
      <c r="J11" s="56">
        <v>0</v>
      </c>
      <c r="K11" s="57">
        <v>0</v>
      </c>
      <c r="L11" s="56">
        <v>0</v>
      </c>
      <c r="M11" s="283">
        <f t="shared" si="1"/>
        <v>30</v>
      </c>
      <c r="N11" s="284">
        <f t="shared" si="2"/>
        <v>22.5</v>
      </c>
      <c r="O11" s="285" t="s">
        <v>75</v>
      </c>
      <c r="P11" s="55" t="s">
        <v>122</v>
      </c>
      <c r="Q11" s="58"/>
      <c r="R11" s="56"/>
      <c r="S11" s="298" t="s">
        <v>122</v>
      </c>
      <c r="T11" s="294" t="str">
        <f t="shared" si="3"/>
        <v/>
      </c>
      <c r="U11" s="74"/>
      <c r="V11" s="288"/>
      <c r="W11" s="299" t="str">
        <f t="shared" si="4"/>
        <v/>
      </c>
      <c r="X11" s="271"/>
      <c r="Y11" s="55"/>
      <c r="Z11" s="56"/>
      <c r="AA11" s="57"/>
      <c r="AB11" s="58"/>
      <c r="AC11" s="58"/>
      <c r="AD11" s="56"/>
      <c r="AE11" s="57" t="s">
        <v>193</v>
      </c>
      <c r="AF11" s="58"/>
      <c r="AG11" s="58"/>
      <c r="AH11" s="58"/>
      <c r="AI11" s="56"/>
      <c r="AJ11" s="57"/>
      <c r="AK11" s="58"/>
      <c r="AL11" s="59"/>
      <c r="AM11" s="35"/>
      <c r="AN11" s="300" t="s">
        <v>122</v>
      </c>
      <c r="AO11" s="247"/>
      <c r="AP11" s="226">
        <f t="shared" si="5"/>
        <v>30</v>
      </c>
      <c r="AQ11" s="251"/>
      <c r="AR11" s="150" t="str">
        <f>IF(ISNUMBER($AO11),IF(AND($AO11&gt;=60,$AO11&lt;=100),"●",""),"")</f>
        <v/>
      </c>
      <c r="AS11" s="296"/>
      <c r="AT11" s="74"/>
      <c r="AU11" s="64"/>
      <c r="AV11" s="64"/>
      <c r="AW11" s="64"/>
      <c r="AX11" s="64"/>
      <c r="AY11" s="62"/>
      <c r="AZ11" s="74"/>
      <c r="BA11" s="74"/>
      <c r="BB11" s="74"/>
      <c r="BC11" s="75"/>
      <c r="BD11" s="593" t="str">
        <f t="shared" si="6"/>
        <v/>
      </c>
      <c r="BE11" s="297" t="str">
        <f t="shared" si="7"/>
        <v/>
      </c>
      <c r="BF11" s="74"/>
      <c r="BG11" s="288"/>
      <c r="BH11" s="261"/>
      <c r="BI11" s="156"/>
      <c r="BJ11" s="74"/>
      <c r="BK11" s="293"/>
      <c r="BL11" s="77" t="str">
        <f t="shared" si="8"/>
        <v/>
      </c>
      <c r="BM11" s="74"/>
      <c r="BN11" s="75"/>
      <c r="BO11" s="261"/>
    </row>
    <row r="12" spans="1:70" s="280" customFormat="1" ht="17.100000000000001" customHeight="1">
      <c r="A12" s="261"/>
      <c r="B12" s="999"/>
      <c r="C12" s="1000"/>
      <c r="D12" s="281" t="s">
        <v>82</v>
      </c>
      <c r="E12" s="1004"/>
      <c r="F12" s="251"/>
      <c r="G12" s="577" t="s">
        <v>84</v>
      </c>
      <c r="H12" s="578">
        <f t="shared" si="0"/>
        <v>2</v>
      </c>
      <c r="I12" s="579">
        <v>2</v>
      </c>
      <c r="J12" s="56"/>
      <c r="K12" s="57">
        <v>0</v>
      </c>
      <c r="L12" s="56">
        <v>0</v>
      </c>
      <c r="M12" s="283">
        <f t="shared" si="1"/>
        <v>30</v>
      </c>
      <c r="N12" s="284">
        <f t="shared" si="2"/>
        <v>22.5</v>
      </c>
      <c r="O12" s="285" t="s">
        <v>75</v>
      </c>
      <c r="P12" s="55"/>
      <c r="Q12" s="58"/>
      <c r="R12" s="286" t="s">
        <v>227</v>
      </c>
      <c r="S12" s="287"/>
      <c r="T12" s="294" t="str">
        <f t="shared" si="3"/>
        <v/>
      </c>
      <c r="U12" s="74"/>
      <c r="V12" s="288"/>
      <c r="W12" s="54" t="str">
        <f t="shared" si="4"/>
        <v/>
      </c>
      <c r="X12" s="295"/>
      <c r="Y12" s="55"/>
      <c r="Z12" s="56"/>
      <c r="AA12" s="57"/>
      <c r="AB12" s="58"/>
      <c r="AC12" s="58"/>
      <c r="AD12" s="56"/>
      <c r="AE12" s="57" t="s">
        <v>122</v>
      </c>
      <c r="AF12" s="58"/>
      <c r="AG12" s="58"/>
      <c r="AH12" s="58"/>
      <c r="AI12" s="56"/>
      <c r="AJ12" s="57"/>
      <c r="AK12" s="58"/>
      <c r="AL12" s="59"/>
      <c r="AM12" s="35"/>
      <c r="AN12" s="289"/>
      <c r="AO12" s="246"/>
      <c r="AP12" s="226">
        <f t="shared" si="5"/>
        <v>30</v>
      </c>
      <c r="AQ12" s="251"/>
      <c r="AR12" s="157"/>
      <c r="AS12" s="296"/>
      <c r="AT12" s="74"/>
      <c r="AU12" s="64"/>
      <c r="AV12" s="64"/>
      <c r="AW12" s="64"/>
      <c r="AX12" s="64"/>
      <c r="AY12" s="62"/>
      <c r="AZ12" s="74"/>
      <c r="BA12" s="74"/>
      <c r="BB12" s="74"/>
      <c r="BC12" s="75"/>
      <c r="BD12" s="593" t="str">
        <f t="shared" si="6"/>
        <v/>
      </c>
      <c r="BE12" s="297" t="str">
        <f t="shared" si="7"/>
        <v/>
      </c>
      <c r="BF12" s="74"/>
      <c r="BG12" s="288"/>
      <c r="BH12" s="261"/>
      <c r="BI12" s="156"/>
      <c r="BJ12" s="74"/>
      <c r="BK12" s="293"/>
      <c r="BL12" s="77" t="str">
        <f t="shared" si="8"/>
        <v/>
      </c>
      <c r="BM12" s="74"/>
      <c r="BN12" s="75"/>
      <c r="BO12" s="261"/>
    </row>
    <row r="13" spans="1:70" s="280" customFormat="1" ht="17.100000000000001" customHeight="1">
      <c r="A13" s="261"/>
      <c r="B13" s="1001"/>
      <c r="C13" s="1002"/>
      <c r="D13" s="301" t="s">
        <v>82</v>
      </c>
      <c r="E13" s="1005"/>
      <c r="F13" s="251"/>
      <c r="G13" s="580" t="s">
        <v>85</v>
      </c>
      <c r="H13" s="581">
        <f t="shared" si="0"/>
        <v>2</v>
      </c>
      <c r="I13" s="582">
        <v>2</v>
      </c>
      <c r="J13" s="88">
        <v>0</v>
      </c>
      <c r="K13" s="89">
        <v>0</v>
      </c>
      <c r="L13" s="88">
        <v>0</v>
      </c>
      <c r="M13" s="303">
        <f t="shared" si="1"/>
        <v>30</v>
      </c>
      <c r="N13" s="304">
        <f t="shared" si="2"/>
        <v>22.5</v>
      </c>
      <c r="O13" s="305" t="s">
        <v>75</v>
      </c>
      <c r="P13" s="87"/>
      <c r="Q13" s="90"/>
      <c r="R13" s="306" t="s">
        <v>1</v>
      </c>
      <c r="S13" s="307"/>
      <c r="T13" s="83" t="str">
        <f t="shared" si="3"/>
        <v/>
      </c>
      <c r="U13" s="95"/>
      <c r="V13" s="308"/>
      <c r="W13" s="86" t="str">
        <f t="shared" si="4"/>
        <v/>
      </c>
      <c r="X13" s="271"/>
      <c r="Y13" s="87"/>
      <c r="Z13" s="88"/>
      <c r="AA13" s="89"/>
      <c r="AB13" s="90"/>
      <c r="AC13" s="90"/>
      <c r="AD13" s="88"/>
      <c r="AE13" s="89"/>
      <c r="AF13" s="90"/>
      <c r="AG13" s="90"/>
      <c r="AH13" s="90"/>
      <c r="AI13" s="88" t="s">
        <v>122</v>
      </c>
      <c r="AJ13" s="89"/>
      <c r="AK13" s="90"/>
      <c r="AL13" s="91"/>
      <c r="AM13" s="35"/>
      <c r="AN13" s="309"/>
      <c r="AO13" s="248"/>
      <c r="AP13" s="229">
        <f t="shared" si="5"/>
        <v>30</v>
      </c>
      <c r="AQ13" s="251"/>
      <c r="AR13" s="419"/>
      <c r="AS13" s="311"/>
      <c r="AT13" s="95"/>
      <c r="AU13" s="96"/>
      <c r="AV13" s="96"/>
      <c r="AW13" s="96"/>
      <c r="AX13" s="96"/>
      <c r="AY13" s="97"/>
      <c r="AZ13" s="95"/>
      <c r="BA13" s="95"/>
      <c r="BB13" s="95"/>
      <c r="BC13" s="98"/>
      <c r="BD13" s="379" t="str">
        <f t="shared" si="6"/>
        <v/>
      </c>
      <c r="BE13" s="312" t="str">
        <f t="shared" si="7"/>
        <v/>
      </c>
      <c r="BF13" s="95"/>
      <c r="BG13" s="308"/>
      <c r="BH13" s="261"/>
      <c r="BI13" s="313"/>
      <c r="BJ13" s="95"/>
      <c r="BK13" s="314"/>
      <c r="BL13" s="94" t="str">
        <f t="shared" si="8"/>
        <v/>
      </c>
      <c r="BM13" s="95"/>
      <c r="BN13" s="98"/>
      <c r="BO13" s="261"/>
    </row>
    <row r="14" spans="1:70" s="280" customFormat="1" ht="17.100000000000001" customHeight="1">
      <c r="A14" s="261"/>
      <c r="B14" s="1038" t="s">
        <v>92</v>
      </c>
      <c r="C14" s="1023" t="s">
        <v>86</v>
      </c>
      <c r="D14" s="600" t="s">
        <v>74</v>
      </c>
      <c r="E14" s="1018">
        <v>4</v>
      </c>
      <c r="F14" s="251"/>
      <c r="G14" s="583" t="s">
        <v>219</v>
      </c>
      <c r="H14" s="584">
        <f t="shared" ref="H14:H43" si="9">SUM(I14:L14)</f>
        <v>2</v>
      </c>
      <c r="I14" s="585">
        <v>0</v>
      </c>
      <c r="J14" s="604">
        <v>0</v>
      </c>
      <c r="K14" s="264">
        <v>2</v>
      </c>
      <c r="L14" s="604">
        <v>0</v>
      </c>
      <c r="M14" s="263">
        <f t="shared" si="1"/>
        <v>30</v>
      </c>
      <c r="N14" s="265">
        <f t="shared" si="2"/>
        <v>22.5</v>
      </c>
      <c r="O14" s="266" t="s">
        <v>75</v>
      </c>
      <c r="P14" s="420" t="s">
        <v>122</v>
      </c>
      <c r="Q14" s="110" t="s">
        <v>34</v>
      </c>
      <c r="R14" s="604" t="s">
        <v>1</v>
      </c>
      <c r="S14" s="315" t="s">
        <v>34</v>
      </c>
      <c r="T14" s="40"/>
      <c r="U14" s="316" t="str">
        <f t="shared" ref="U14:U22" si="10">IF($W14="○",$N14,"")</f>
        <v/>
      </c>
      <c r="V14" s="317"/>
      <c r="W14" s="606" t="str">
        <f t="shared" si="4"/>
        <v/>
      </c>
      <c r="X14" s="271"/>
      <c r="Y14" s="108"/>
      <c r="Z14" s="109"/>
      <c r="AA14" s="602"/>
      <c r="AB14" s="110"/>
      <c r="AC14" s="110"/>
      <c r="AD14" s="109"/>
      <c r="AE14" s="602"/>
      <c r="AF14" s="110"/>
      <c r="AG14" s="110"/>
      <c r="AH14" s="110"/>
      <c r="AI14" s="109"/>
      <c r="AJ14" s="602" t="s">
        <v>193</v>
      </c>
      <c r="AK14" s="110"/>
      <c r="AL14" s="111"/>
      <c r="AM14" s="35"/>
      <c r="AN14" s="318" t="s">
        <v>34</v>
      </c>
      <c r="AO14" s="247"/>
      <c r="AP14" s="394">
        <f t="shared" si="5"/>
        <v>30</v>
      </c>
      <c r="AQ14" s="251"/>
      <c r="AR14" s="319" t="str">
        <f t="shared" ref="AR14:AR31" si="11">IF(ISNUMBER($AO14),IF(AND($AO14&gt;=60,$AO14&lt;=100),"●",""),"")</f>
        <v/>
      </c>
      <c r="AS14" s="320"/>
      <c r="AT14" s="41"/>
      <c r="AU14" s="42"/>
      <c r="AV14" s="42"/>
      <c r="AW14" s="42"/>
      <c r="AX14" s="42"/>
      <c r="AY14" s="40"/>
      <c r="AZ14" s="41"/>
      <c r="BA14" s="41"/>
      <c r="BB14" s="41"/>
      <c r="BC14" s="321" t="str">
        <f>IF(ISNUMBER($AO14),IF(AND($AO14&gt;=60,$AO14&lt;=100),"●",""),"")</f>
        <v/>
      </c>
      <c r="BD14" s="380" t="str">
        <f t="shared" si="6"/>
        <v/>
      </c>
      <c r="BE14" s="145"/>
      <c r="BF14" s="316" t="str">
        <f t="shared" ref="BE14:BF22" si="12">IF(ISNUMBER($AO14),IF(AND($AO14&gt;=60,$AO14&lt;=100),$AP14*45/60,""),"")</f>
        <v/>
      </c>
      <c r="BG14" s="317"/>
      <c r="BH14" s="261"/>
      <c r="BI14" s="145"/>
      <c r="BJ14" s="102" t="str">
        <f>IF(ISNUMBER($AO14),IF(AND($AO14&gt;=60,$AO14&lt;=100),$H14,""),"")</f>
        <v/>
      </c>
      <c r="BK14" s="322"/>
      <c r="BL14" s="40"/>
      <c r="BM14" s="41"/>
      <c r="BN14" s="43"/>
      <c r="BO14" s="261"/>
    </row>
    <row r="15" spans="1:70" s="280" customFormat="1" ht="17.100000000000001" customHeight="1">
      <c r="A15" s="261"/>
      <c r="B15" s="1039"/>
      <c r="C15" s="1023"/>
      <c r="D15" s="301" t="s">
        <v>74</v>
      </c>
      <c r="E15" s="1019"/>
      <c r="F15" s="251"/>
      <c r="G15" s="302" t="s">
        <v>220</v>
      </c>
      <c r="H15" s="303">
        <f t="shared" si="9"/>
        <v>2</v>
      </c>
      <c r="I15" s="89">
        <v>0</v>
      </c>
      <c r="J15" s="88">
        <v>0</v>
      </c>
      <c r="K15" s="1020">
        <v>2</v>
      </c>
      <c r="L15" s="1021"/>
      <c r="M15" s="303">
        <f t="shared" si="1"/>
        <v>30</v>
      </c>
      <c r="N15" s="304">
        <f t="shared" si="2"/>
        <v>22.5</v>
      </c>
      <c r="O15" s="305" t="s">
        <v>75</v>
      </c>
      <c r="P15" s="323" t="s">
        <v>122</v>
      </c>
      <c r="Q15" s="90"/>
      <c r="R15" s="88" t="s">
        <v>1</v>
      </c>
      <c r="S15" s="307" t="s">
        <v>122</v>
      </c>
      <c r="T15" s="83" t="str">
        <f>IF($W15="○",$N15,"")</f>
        <v/>
      </c>
      <c r="U15" s="95"/>
      <c r="V15" s="308"/>
      <c r="W15" s="86" t="str">
        <f t="shared" si="4"/>
        <v/>
      </c>
      <c r="X15" s="271"/>
      <c r="Y15" s="87"/>
      <c r="Z15" s="88"/>
      <c r="AA15" s="89"/>
      <c r="AB15" s="90"/>
      <c r="AC15" s="90"/>
      <c r="AD15" s="88"/>
      <c r="AE15" s="89"/>
      <c r="AF15" s="90" t="s">
        <v>193</v>
      </c>
      <c r="AG15" s="90"/>
      <c r="AH15" s="90"/>
      <c r="AI15" s="88"/>
      <c r="AJ15" s="89"/>
      <c r="AK15" s="90"/>
      <c r="AL15" s="91"/>
      <c r="AM15" s="35"/>
      <c r="AN15" s="309" t="s">
        <v>122</v>
      </c>
      <c r="AO15" s="248"/>
      <c r="AP15" s="229">
        <f t="shared" si="5"/>
        <v>30</v>
      </c>
      <c r="AQ15" s="251"/>
      <c r="AR15" s="310" t="str">
        <f t="shared" si="11"/>
        <v/>
      </c>
      <c r="AS15" s="311"/>
      <c r="AT15" s="95"/>
      <c r="AU15" s="96"/>
      <c r="AV15" s="96"/>
      <c r="AW15" s="96"/>
      <c r="AX15" s="96"/>
      <c r="AY15" s="97"/>
      <c r="AZ15" s="95"/>
      <c r="BA15" s="95"/>
      <c r="BB15" s="95"/>
      <c r="BC15" s="98"/>
      <c r="BD15" s="379" t="str">
        <f t="shared" si="6"/>
        <v/>
      </c>
      <c r="BE15" s="99" t="str">
        <f t="shared" si="12"/>
        <v/>
      </c>
      <c r="BF15" s="95"/>
      <c r="BG15" s="308"/>
      <c r="BH15" s="261"/>
      <c r="BI15" s="313"/>
      <c r="BJ15" s="128" t="str">
        <f>IF(ISNUMBER($AO15),IF(AND($AO15&gt;=60,$AO15&lt;=100),$H15,""),"")</f>
        <v/>
      </c>
      <c r="BK15" s="314"/>
      <c r="BL15" s="97"/>
      <c r="BM15" s="95"/>
      <c r="BN15" s="98"/>
      <c r="BO15" s="261"/>
    </row>
    <row r="16" spans="1:70" s="280" customFormat="1" ht="17.100000000000001" customHeight="1">
      <c r="A16" s="261"/>
      <c r="B16" s="1039"/>
      <c r="C16" s="1023"/>
      <c r="D16" s="324" t="s">
        <v>82</v>
      </c>
      <c r="E16" s="980" t="s">
        <v>171</v>
      </c>
      <c r="F16" s="251"/>
      <c r="G16" s="325" t="s">
        <v>87</v>
      </c>
      <c r="H16" s="326">
        <f t="shared" si="9"/>
        <v>2</v>
      </c>
      <c r="I16" s="602">
        <v>2</v>
      </c>
      <c r="J16" s="109">
        <v>0</v>
      </c>
      <c r="K16" s="602">
        <v>0</v>
      </c>
      <c r="L16" s="109">
        <v>0</v>
      </c>
      <c r="M16" s="326">
        <f t="shared" si="1"/>
        <v>30</v>
      </c>
      <c r="N16" s="327">
        <f t="shared" si="2"/>
        <v>22.5</v>
      </c>
      <c r="O16" s="328" t="s">
        <v>75</v>
      </c>
      <c r="P16" s="329" t="s">
        <v>122</v>
      </c>
      <c r="Q16" s="421" t="s">
        <v>122</v>
      </c>
      <c r="R16" s="604"/>
      <c r="S16" s="315" t="s">
        <v>122</v>
      </c>
      <c r="T16" s="104"/>
      <c r="U16" s="105" t="str">
        <f t="shared" si="10"/>
        <v/>
      </c>
      <c r="V16" s="330"/>
      <c r="W16" s="331" t="str">
        <f t="shared" si="4"/>
        <v/>
      </c>
      <c r="X16" s="332"/>
      <c r="Y16" s="108"/>
      <c r="Z16" s="109"/>
      <c r="AA16" s="602" t="s">
        <v>193</v>
      </c>
      <c r="AB16" s="110"/>
      <c r="AC16" s="110"/>
      <c r="AD16" s="109"/>
      <c r="AE16" s="602"/>
      <c r="AF16" s="110"/>
      <c r="AG16" s="110"/>
      <c r="AH16" s="110"/>
      <c r="AI16" s="109"/>
      <c r="AJ16" s="602"/>
      <c r="AK16" s="110"/>
      <c r="AL16" s="111"/>
      <c r="AM16" s="10"/>
      <c r="AN16" s="318" t="s">
        <v>122</v>
      </c>
      <c r="AO16" s="249"/>
      <c r="AP16" s="394">
        <f t="shared" si="5"/>
        <v>30</v>
      </c>
      <c r="AQ16" s="251"/>
      <c r="AR16" s="319" t="str">
        <f t="shared" si="11"/>
        <v/>
      </c>
      <c r="AS16" s="320"/>
      <c r="AT16" s="41"/>
      <c r="AU16" s="42"/>
      <c r="AV16" s="42"/>
      <c r="AW16" s="42"/>
      <c r="AX16" s="42"/>
      <c r="AY16" s="40"/>
      <c r="AZ16" s="41"/>
      <c r="BA16" s="41"/>
      <c r="BB16" s="41"/>
      <c r="BC16" s="43"/>
      <c r="BD16" s="380" t="str">
        <f t="shared" si="6"/>
        <v/>
      </c>
      <c r="BE16" s="115"/>
      <c r="BF16" s="105" t="str">
        <f t="shared" si="12"/>
        <v/>
      </c>
      <c r="BG16" s="330"/>
      <c r="BH16" s="261"/>
      <c r="BI16" s="145"/>
      <c r="BJ16" s="41"/>
      <c r="BK16" s="322"/>
      <c r="BL16" s="40"/>
      <c r="BM16" s="102" t="str">
        <f t="shared" ref="BM16:BM22" si="13">IF(ISNUMBER($AO16),IF(AND($AO16&gt;=60,$AO16&lt;=100),$H16,""),"")</f>
        <v/>
      </c>
      <c r="BN16" s="43"/>
      <c r="BO16" s="261"/>
    </row>
    <row r="17" spans="1:70" s="280" customFormat="1" ht="17.100000000000001" customHeight="1">
      <c r="A17" s="261"/>
      <c r="B17" s="1039"/>
      <c r="C17" s="1023"/>
      <c r="D17" s="281" t="s">
        <v>82</v>
      </c>
      <c r="E17" s="1004"/>
      <c r="F17" s="251"/>
      <c r="G17" s="282" t="s">
        <v>88</v>
      </c>
      <c r="H17" s="283">
        <f t="shared" si="9"/>
        <v>2</v>
      </c>
      <c r="I17" s="57">
        <v>0</v>
      </c>
      <c r="J17" s="56">
        <v>0</v>
      </c>
      <c r="K17" s="57">
        <v>2</v>
      </c>
      <c r="L17" s="56">
        <v>0</v>
      </c>
      <c r="M17" s="283">
        <f t="shared" si="1"/>
        <v>30</v>
      </c>
      <c r="N17" s="284">
        <f t="shared" si="2"/>
        <v>22.5</v>
      </c>
      <c r="O17" s="285" t="s">
        <v>75</v>
      </c>
      <c r="P17" s="55"/>
      <c r="Q17" s="421"/>
      <c r="R17" s="56" t="s">
        <v>1</v>
      </c>
      <c r="S17" s="287"/>
      <c r="T17" s="119"/>
      <c r="U17" s="333" t="str">
        <f t="shared" si="10"/>
        <v/>
      </c>
      <c r="V17" s="334"/>
      <c r="W17" s="54" t="str">
        <f t="shared" si="4"/>
        <v/>
      </c>
      <c r="X17" s="271"/>
      <c r="Y17" s="55"/>
      <c r="Z17" s="56"/>
      <c r="AA17" s="57" t="s">
        <v>122</v>
      </c>
      <c r="AB17" s="58"/>
      <c r="AC17" s="58"/>
      <c r="AD17" s="56"/>
      <c r="AE17" s="57"/>
      <c r="AF17" s="58"/>
      <c r="AG17" s="58"/>
      <c r="AH17" s="58"/>
      <c r="AI17" s="56"/>
      <c r="AJ17" s="57"/>
      <c r="AK17" s="58"/>
      <c r="AL17" s="59"/>
      <c r="AM17" s="35"/>
      <c r="AN17" s="289"/>
      <c r="AO17" s="246"/>
      <c r="AP17" s="226">
        <f t="shared" si="5"/>
        <v>30</v>
      </c>
      <c r="AQ17" s="251"/>
      <c r="AR17" s="157"/>
      <c r="AS17" s="296"/>
      <c r="AT17" s="74"/>
      <c r="AU17" s="64"/>
      <c r="AV17" s="64"/>
      <c r="AW17" s="64"/>
      <c r="AX17" s="64"/>
      <c r="AY17" s="62"/>
      <c r="AZ17" s="74"/>
      <c r="BA17" s="74"/>
      <c r="BB17" s="74"/>
      <c r="BC17" s="75"/>
      <c r="BD17" s="593" t="str">
        <f t="shared" si="6"/>
        <v/>
      </c>
      <c r="BE17" s="126"/>
      <c r="BF17" s="333" t="str">
        <f t="shared" si="12"/>
        <v/>
      </c>
      <c r="BG17" s="334"/>
      <c r="BH17" s="261"/>
      <c r="BI17" s="156"/>
      <c r="BJ17" s="74"/>
      <c r="BK17" s="293"/>
      <c r="BL17" s="62"/>
      <c r="BM17" s="117" t="str">
        <f t="shared" si="13"/>
        <v/>
      </c>
      <c r="BN17" s="75"/>
      <c r="BO17" s="261"/>
    </row>
    <row r="18" spans="1:70" s="280" customFormat="1" ht="17.100000000000001" customHeight="1">
      <c r="A18" s="261"/>
      <c r="B18" s="1039"/>
      <c r="C18" s="1023"/>
      <c r="D18" s="281" t="s">
        <v>82</v>
      </c>
      <c r="E18" s="1004"/>
      <c r="F18" s="251"/>
      <c r="G18" s="282" t="s">
        <v>221</v>
      </c>
      <c r="H18" s="283">
        <f t="shared" si="9"/>
        <v>2</v>
      </c>
      <c r="I18" s="57">
        <v>0</v>
      </c>
      <c r="J18" s="56">
        <v>2</v>
      </c>
      <c r="K18" s="57">
        <v>0</v>
      </c>
      <c r="L18" s="56">
        <v>0</v>
      </c>
      <c r="M18" s="283">
        <f t="shared" si="1"/>
        <v>30</v>
      </c>
      <c r="N18" s="284">
        <f t="shared" si="2"/>
        <v>22.5</v>
      </c>
      <c r="O18" s="285" t="s">
        <v>75</v>
      </c>
      <c r="P18" s="55" t="s">
        <v>122</v>
      </c>
      <c r="Q18" s="421" t="s">
        <v>122</v>
      </c>
      <c r="R18" s="56" t="s">
        <v>1</v>
      </c>
      <c r="S18" s="287" t="s">
        <v>122</v>
      </c>
      <c r="T18" s="119"/>
      <c r="U18" s="333" t="str">
        <f t="shared" si="10"/>
        <v/>
      </c>
      <c r="V18" s="334"/>
      <c r="W18" s="54" t="str">
        <f t="shared" si="4"/>
        <v/>
      </c>
      <c r="X18" s="271"/>
      <c r="Y18" s="55"/>
      <c r="Z18" s="56"/>
      <c r="AA18" s="57" t="s">
        <v>193</v>
      </c>
      <c r="AB18" s="58"/>
      <c r="AC18" s="58"/>
      <c r="AD18" s="56"/>
      <c r="AE18" s="57"/>
      <c r="AF18" s="58"/>
      <c r="AG18" s="58"/>
      <c r="AH18" s="58"/>
      <c r="AI18" s="56"/>
      <c r="AJ18" s="57"/>
      <c r="AK18" s="58"/>
      <c r="AL18" s="59"/>
      <c r="AM18" s="35"/>
      <c r="AN18" s="289" t="s">
        <v>122</v>
      </c>
      <c r="AO18" s="246"/>
      <c r="AP18" s="226">
        <f t="shared" si="5"/>
        <v>30</v>
      </c>
      <c r="AQ18" s="251"/>
      <c r="AR18" s="150" t="str">
        <f t="shared" si="11"/>
        <v/>
      </c>
      <c r="AS18" s="296"/>
      <c r="AT18" s="74"/>
      <c r="AU18" s="64"/>
      <c r="AV18" s="64"/>
      <c r="AW18" s="64"/>
      <c r="AX18" s="64"/>
      <c r="AY18" s="62"/>
      <c r="AZ18" s="74"/>
      <c r="BA18" s="74"/>
      <c r="BB18" s="74"/>
      <c r="BC18" s="75"/>
      <c r="BD18" s="593" t="str">
        <f t="shared" si="6"/>
        <v/>
      </c>
      <c r="BE18" s="126"/>
      <c r="BF18" s="333" t="str">
        <f t="shared" si="12"/>
        <v/>
      </c>
      <c r="BG18" s="334"/>
      <c r="BH18" s="261"/>
      <c r="BI18" s="156"/>
      <c r="BJ18" s="74"/>
      <c r="BK18" s="293"/>
      <c r="BL18" s="62"/>
      <c r="BM18" s="117" t="str">
        <f t="shared" si="13"/>
        <v/>
      </c>
      <c r="BN18" s="75"/>
      <c r="BO18" s="261"/>
    </row>
    <row r="19" spans="1:70" s="280" customFormat="1" ht="17.100000000000001" customHeight="1">
      <c r="A19" s="261"/>
      <c r="B19" s="1039"/>
      <c r="C19" s="1023"/>
      <c r="D19" s="281" t="s">
        <v>82</v>
      </c>
      <c r="E19" s="1004"/>
      <c r="F19" s="251"/>
      <c r="G19" s="282" t="s">
        <v>112</v>
      </c>
      <c r="H19" s="283">
        <f t="shared" si="9"/>
        <v>2</v>
      </c>
      <c r="I19" s="57">
        <v>0</v>
      </c>
      <c r="J19" s="56">
        <v>0</v>
      </c>
      <c r="K19" s="57">
        <v>0</v>
      </c>
      <c r="L19" s="56">
        <v>2</v>
      </c>
      <c r="M19" s="283">
        <f t="shared" si="1"/>
        <v>30</v>
      </c>
      <c r="N19" s="284">
        <f t="shared" si="2"/>
        <v>22.5</v>
      </c>
      <c r="O19" s="285" t="s">
        <v>75</v>
      </c>
      <c r="P19" s="55" t="s">
        <v>1</v>
      </c>
      <c r="Q19" s="58" t="s">
        <v>122</v>
      </c>
      <c r="R19" s="56" t="s">
        <v>1</v>
      </c>
      <c r="S19" s="287" t="s">
        <v>122</v>
      </c>
      <c r="T19" s="119"/>
      <c r="U19" s="333" t="str">
        <f t="shared" si="10"/>
        <v/>
      </c>
      <c r="V19" s="334"/>
      <c r="W19" s="54" t="str">
        <f t="shared" si="4"/>
        <v/>
      </c>
      <c r="X19" s="271"/>
      <c r="Y19" s="55"/>
      <c r="Z19" s="56"/>
      <c r="AA19" s="57"/>
      <c r="AB19" s="58" t="s">
        <v>193</v>
      </c>
      <c r="AC19" s="58"/>
      <c r="AD19" s="56"/>
      <c r="AE19" s="57"/>
      <c r="AF19" s="58"/>
      <c r="AG19" s="58"/>
      <c r="AH19" s="58"/>
      <c r="AI19" s="56"/>
      <c r="AJ19" s="57"/>
      <c r="AK19" s="58"/>
      <c r="AL19" s="59"/>
      <c r="AM19" s="35"/>
      <c r="AN19" s="289" t="s">
        <v>122</v>
      </c>
      <c r="AO19" s="246"/>
      <c r="AP19" s="233">
        <f t="shared" si="5"/>
        <v>30</v>
      </c>
      <c r="AQ19" s="251"/>
      <c r="AR19" s="150" t="str">
        <f t="shared" si="11"/>
        <v/>
      </c>
      <c r="AS19" s="296"/>
      <c r="AT19" s="125"/>
      <c r="AU19" s="124"/>
      <c r="AV19" s="124"/>
      <c r="AW19" s="124"/>
      <c r="AX19" s="124"/>
      <c r="AY19" s="119"/>
      <c r="AZ19" s="125"/>
      <c r="BA19" s="125"/>
      <c r="BB19" s="125"/>
      <c r="BC19" s="121"/>
      <c r="BD19" s="593" t="str">
        <f t="shared" si="6"/>
        <v/>
      </c>
      <c r="BE19" s="126"/>
      <c r="BF19" s="333" t="str">
        <f t="shared" si="12"/>
        <v/>
      </c>
      <c r="BG19" s="334"/>
      <c r="BH19" s="261"/>
      <c r="BI19" s="156"/>
      <c r="BJ19" s="74"/>
      <c r="BK19" s="335"/>
      <c r="BL19" s="119"/>
      <c r="BM19" s="117" t="str">
        <f t="shared" si="13"/>
        <v/>
      </c>
      <c r="BN19" s="121"/>
      <c r="BO19" s="261"/>
    </row>
    <row r="20" spans="1:70" s="280" customFormat="1" ht="17.100000000000001" customHeight="1">
      <c r="A20" s="261"/>
      <c r="B20" s="1039"/>
      <c r="C20" s="1023"/>
      <c r="D20" s="281" t="s">
        <v>82</v>
      </c>
      <c r="E20" s="1004"/>
      <c r="F20" s="251"/>
      <c r="G20" s="282" t="s">
        <v>113</v>
      </c>
      <c r="H20" s="283">
        <f t="shared" si="9"/>
        <v>2</v>
      </c>
      <c r="I20" s="57">
        <v>0</v>
      </c>
      <c r="J20" s="56">
        <v>0</v>
      </c>
      <c r="K20" s="57">
        <v>0</v>
      </c>
      <c r="L20" s="56">
        <v>2</v>
      </c>
      <c r="M20" s="283">
        <f t="shared" si="1"/>
        <v>30</v>
      </c>
      <c r="N20" s="284">
        <f t="shared" si="2"/>
        <v>22.5</v>
      </c>
      <c r="O20" s="285" t="s">
        <v>75</v>
      </c>
      <c r="P20" s="55"/>
      <c r="Q20" s="58" t="s">
        <v>9</v>
      </c>
      <c r="R20" s="56" t="s">
        <v>1</v>
      </c>
      <c r="S20" s="287" t="s">
        <v>9</v>
      </c>
      <c r="T20" s="119"/>
      <c r="U20" s="333" t="str">
        <f t="shared" si="10"/>
        <v/>
      </c>
      <c r="V20" s="334"/>
      <c r="W20" s="54" t="str">
        <f t="shared" si="4"/>
        <v/>
      </c>
      <c r="X20" s="271"/>
      <c r="Y20" s="55"/>
      <c r="Z20" s="56"/>
      <c r="AA20" s="57"/>
      <c r="AB20" s="58" t="s">
        <v>122</v>
      </c>
      <c r="AC20" s="58"/>
      <c r="AD20" s="56"/>
      <c r="AE20" s="57"/>
      <c r="AF20" s="58"/>
      <c r="AG20" s="58"/>
      <c r="AH20" s="58"/>
      <c r="AI20" s="56"/>
      <c r="AJ20" s="57"/>
      <c r="AK20" s="58"/>
      <c r="AL20" s="59"/>
      <c r="AM20" s="35"/>
      <c r="AN20" s="289" t="s">
        <v>9</v>
      </c>
      <c r="AO20" s="246"/>
      <c r="AP20" s="233">
        <f t="shared" si="5"/>
        <v>30</v>
      </c>
      <c r="AQ20" s="251"/>
      <c r="AR20" s="157"/>
      <c r="AS20" s="296"/>
      <c r="AT20" s="125"/>
      <c r="AU20" s="124"/>
      <c r="AV20" s="124"/>
      <c r="AW20" s="124"/>
      <c r="AX20" s="124"/>
      <c r="AY20" s="119"/>
      <c r="AZ20" s="125"/>
      <c r="BA20" s="125"/>
      <c r="BB20" s="58" t="str">
        <f>IF(ISNUMBER($AO20),IF(AND($AO20&gt;=60,$AO20&lt;=100),"●",""),"")</f>
        <v/>
      </c>
      <c r="BC20" s="121"/>
      <c r="BD20" s="593" t="str">
        <f t="shared" si="6"/>
        <v/>
      </c>
      <c r="BE20" s="126"/>
      <c r="BF20" s="333" t="str">
        <f t="shared" si="12"/>
        <v/>
      </c>
      <c r="BG20" s="334"/>
      <c r="BH20" s="261"/>
      <c r="BI20" s="156"/>
      <c r="BJ20" s="74"/>
      <c r="BK20" s="335"/>
      <c r="BL20" s="119"/>
      <c r="BM20" s="117" t="str">
        <f t="shared" si="13"/>
        <v/>
      </c>
      <c r="BN20" s="121"/>
      <c r="BO20" s="261"/>
    </row>
    <row r="21" spans="1:70" s="280" customFormat="1" ht="17.100000000000001" customHeight="1">
      <c r="A21" s="261"/>
      <c r="B21" s="1039"/>
      <c r="C21" s="1023"/>
      <c r="D21" s="281" t="s">
        <v>82</v>
      </c>
      <c r="E21" s="1004"/>
      <c r="F21" s="251"/>
      <c r="G21" s="282" t="s">
        <v>222</v>
      </c>
      <c r="H21" s="283">
        <f t="shared" si="9"/>
        <v>2</v>
      </c>
      <c r="I21" s="57">
        <v>0</v>
      </c>
      <c r="J21" s="56">
        <v>2</v>
      </c>
      <c r="K21" s="57">
        <v>0</v>
      </c>
      <c r="L21" s="56">
        <v>0</v>
      </c>
      <c r="M21" s="283">
        <f t="shared" si="1"/>
        <v>30</v>
      </c>
      <c r="N21" s="284">
        <f t="shared" si="2"/>
        <v>22.5</v>
      </c>
      <c r="O21" s="285" t="s">
        <v>75</v>
      </c>
      <c r="P21" s="55" t="s">
        <v>122</v>
      </c>
      <c r="Q21" s="421" t="s">
        <v>122</v>
      </c>
      <c r="R21" s="56"/>
      <c r="S21" s="336" t="s">
        <v>122</v>
      </c>
      <c r="T21" s="119"/>
      <c r="U21" s="333" t="str">
        <f t="shared" si="10"/>
        <v/>
      </c>
      <c r="V21" s="334"/>
      <c r="W21" s="337" t="str">
        <f t="shared" si="4"/>
        <v/>
      </c>
      <c r="X21" s="271"/>
      <c r="Y21" s="55"/>
      <c r="Z21" s="56"/>
      <c r="AA21" s="57" t="s">
        <v>193</v>
      </c>
      <c r="AB21" s="58"/>
      <c r="AC21" s="58"/>
      <c r="AD21" s="56"/>
      <c r="AE21" s="57"/>
      <c r="AF21" s="58"/>
      <c r="AG21" s="58"/>
      <c r="AH21" s="58"/>
      <c r="AI21" s="56"/>
      <c r="AJ21" s="57"/>
      <c r="AK21" s="58"/>
      <c r="AL21" s="59"/>
      <c r="AM21" s="35"/>
      <c r="AN21" s="338" t="s">
        <v>122</v>
      </c>
      <c r="AO21" s="246"/>
      <c r="AP21" s="233">
        <f t="shared" si="5"/>
        <v>30</v>
      </c>
      <c r="AQ21" s="251"/>
      <c r="AR21" s="150" t="str">
        <f t="shared" si="11"/>
        <v/>
      </c>
      <c r="AS21" s="296"/>
      <c r="AT21" s="74"/>
      <c r="AU21" s="64"/>
      <c r="AV21" s="64"/>
      <c r="AW21" s="64"/>
      <c r="AX21" s="64"/>
      <c r="AY21" s="62"/>
      <c r="AZ21" s="74"/>
      <c r="BA21" s="74"/>
      <c r="BB21" s="74"/>
      <c r="BC21" s="75"/>
      <c r="BD21" s="593" t="str">
        <f t="shared" si="6"/>
        <v/>
      </c>
      <c r="BE21" s="126"/>
      <c r="BF21" s="333" t="str">
        <f t="shared" si="12"/>
        <v/>
      </c>
      <c r="BG21" s="334"/>
      <c r="BH21" s="261"/>
      <c r="BI21" s="156"/>
      <c r="BJ21" s="74"/>
      <c r="BK21" s="293"/>
      <c r="BL21" s="62"/>
      <c r="BM21" s="117" t="str">
        <f t="shared" si="13"/>
        <v/>
      </c>
      <c r="BN21" s="75"/>
      <c r="BO21" s="261"/>
    </row>
    <row r="22" spans="1:70" s="280" customFormat="1" ht="17.100000000000001" customHeight="1">
      <c r="A22" s="261"/>
      <c r="B22" s="1039"/>
      <c r="C22" s="1023"/>
      <c r="D22" s="301" t="s">
        <v>82</v>
      </c>
      <c r="E22" s="1005"/>
      <c r="F22" s="251"/>
      <c r="G22" s="302" t="s">
        <v>223</v>
      </c>
      <c r="H22" s="303">
        <f t="shared" si="9"/>
        <v>2</v>
      </c>
      <c r="I22" s="89"/>
      <c r="J22" s="88">
        <v>0</v>
      </c>
      <c r="K22" s="89">
        <v>2</v>
      </c>
      <c r="L22" s="88">
        <v>0</v>
      </c>
      <c r="M22" s="303">
        <f t="shared" si="1"/>
        <v>30</v>
      </c>
      <c r="N22" s="304">
        <f t="shared" si="2"/>
        <v>22.5</v>
      </c>
      <c r="O22" s="305" t="s">
        <v>75</v>
      </c>
      <c r="P22" s="323" t="s">
        <v>122</v>
      </c>
      <c r="Q22" s="90" t="s">
        <v>144</v>
      </c>
      <c r="R22" s="88"/>
      <c r="S22" s="307" t="s">
        <v>229</v>
      </c>
      <c r="T22" s="130"/>
      <c r="U22" s="339" t="str">
        <f t="shared" si="10"/>
        <v/>
      </c>
      <c r="V22" s="340"/>
      <c r="W22" s="86" t="str">
        <f t="shared" si="4"/>
        <v/>
      </c>
      <c r="X22" s="271"/>
      <c r="Y22" s="87"/>
      <c r="Z22" s="88"/>
      <c r="AA22" s="89" t="s">
        <v>193</v>
      </c>
      <c r="AB22" s="90" t="s">
        <v>193</v>
      </c>
      <c r="AC22" s="90"/>
      <c r="AD22" s="88"/>
      <c r="AE22" s="89"/>
      <c r="AF22" s="90"/>
      <c r="AG22" s="90"/>
      <c r="AH22" s="90"/>
      <c r="AI22" s="88"/>
      <c r="AJ22" s="89"/>
      <c r="AK22" s="90"/>
      <c r="AL22" s="91"/>
      <c r="AM22" s="35"/>
      <c r="AN22" s="309" t="s">
        <v>229</v>
      </c>
      <c r="AO22" s="248"/>
      <c r="AP22" s="235">
        <f t="shared" si="5"/>
        <v>30</v>
      </c>
      <c r="AQ22" s="251"/>
      <c r="AR22" s="310" t="str">
        <f t="shared" si="11"/>
        <v/>
      </c>
      <c r="AS22" s="311"/>
      <c r="AT22" s="95"/>
      <c r="AU22" s="96"/>
      <c r="AV22" s="96"/>
      <c r="AW22" s="96"/>
      <c r="AX22" s="96"/>
      <c r="AY22" s="97"/>
      <c r="AZ22" s="128" t="str">
        <f>IF(ISNUMBER($AO22),IF(AND($AO22&gt;=60,$AO22&lt;=100),"●",""),"")</f>
        <v/>
      </c>
      <c r="BA22" s="95"/>
      <c r="BB22" s="95"/>
      <c r="BC22" s="98"/>
      <c r="BD22" s="593" t="str">
        <f t="shared" si="6"/>
        <v/>
      </c>
      <c r="BE22" s="138"/>
      <c r="BF22" s="339" t="str">
        <f t="shared" si="12"/>
        <v/>
      </c>
      <c r="BG22" s="340"/>
      <c r="BH22" s="261"/>
      <c r="BI22" s="313"/>
      <c r="BJ22" s="95"/>
      <c r="BK22" s="314"/>
      <c r="BL22" s="97"/>
      <c r="BM22" s="128" t="str">
        <f t="shared" si="13"/>
        <v/>
      </c>
      <c r="BN22" s="98"/>
      <c r="BO22" s="261"/>
    </row>
    <row r="23" spans="1:70" s="280" customFormat="1" ht="17.100000000000001" customHeight="1">
      <c r="A23" s="261"/>
      <c r="B23" s="1039"/>
      <c r="C23" s="1022" t="s">
        <v>139</v>
      </c>
      <c r="D23" s="600" t="s">
        <v>74</v>
      </c>
      <c r="E23" s="341">
        <v>2</v>
      </c>
      <c r="F23" s="251"/>
      <c r="G23" s="325" t="s">
        <v>146</v>
      </c>
      <c r="H23" s="326">
        <f t="shared" si="9"/>
        <v>2</v>
      </c>
      <c r="I23" s="602">
        <v>2</v>
      </c>
      <c r="J23" s="109">
        <v>0</v>
      </c>
      <c r="K23" s="602">
        <v>0</v>
      </c>
      <c r="L23" s="109">
        <v>0</v>
      </c>
      <c r="M23" s="326">
        <f>H23*15*1</f>
        <v>30</v>
      </c>
      <c r="N23" s="327">
        <f t="shared" si="2"/>
        <v>22.5</v>
      </c>
      <c r="O23" s="328" t="s">
        <v>75</v>
      </c>
      <c r="P23" s="108" t="s">
        <v>122</v>
      </c>
      <c r="Q23" s="110"/>
      <c r="R23" s="109"/>
      <c r="S23" s="537" t="s">
        <v>122</v>
      </c>
      <c r="T23" s="40"/>
      <c r="U23" s="41"/>
      <c r="V23" s="342" t="str">
        <f t="shared" ref="V23:V43" si="14">IF($W23="○",$N23,"")</f>
        <v/>
      </c>
      <c r="W23" s="34" t="str">
        <f t="shared" si="4"/>
        <v/>
      </c>
      <c r="X23" s="271"/>
      <c r="Y23" s="420"/>
      <c r="Z23" s="604"/>
      <c r="AA23" s="264"/>
      <c r="AB23" s="421"/>
      <c r="AC23" s="421"/>
      <c r="AD23" s="604"/>
      <c r="AE23" s="264"/>
      <c r="AF23" s="421"/>
      <c r="AG23" s="421" t="s">
        <v>193</v>
      </c>
      <c r="AH23" s="421"/>
      <c r="AI23" s="604"/>
      <c r="AJ23" s="264"/>
      <c r="AK23" s="421"/>
      <c r="AL23" s="601"/>
      <c r="AM23" s="35"/>
      <c r="AN23" s="300" t="s">
        <v>122</v>
      </c>
      <c r="AO23" s="249"/>
      <c r="AP23" s="231">
        <f t="shared" si="5"/>
        <v>30</v>
      </c>
      <c r="AQ23" s="251"/>
      <c r="AR23" s="319" t="str">
        <f t="shared" si="11"/>
        <v/>
      </c>
      <c r="AS23" s="320"/>
      <c r="AT23" s="41"/>
      <c r="AU23" s="42"/>
      <c r="AV23" s="42"/>
      <c r="AW23" s="42"/>
      <c r="AX23" s="42"/>
      <c r="AY23" s="40"/>
      <c r="AZ23" s="41"/>
      <c r="BA23" s="41"/>
      <c r="BB23" s="41"/>
      <c r="BC23" s="43"/>
      <c r="BD23" s="592" t="str">
        <f t="shared" si="6"/>
        <v/>
      </c>
      <c r="BE23" s="145"/>
      <c r="BF23" s="41"/>
      <c r="BG23" s="342" t="str">
        <f t="shared" ref="BG23:BG43" si="15">IF(ISNUMBER($AO23),IF(AND($AO23&gt;=60,$AO23&lt;=100),$AP23*45/60,""),"")</f>
        <v/>
      </c>
      <c r="BH23" s="261"/>
      <c r="BI23" s="145"/>
      <c r="BJ23" s="41"/>
      <c r="BK23" s="102" t="str">
        <f t="shared" ref="BK23:BK31" si="16">IF(ISNUMBER($AO23),IF(AND($AO23&gt;=60,$AO23&lt;=100),$H23,""),"")</f>
        <v/>
      </c>
      <c r="BL23" s="40"/>
      <c r="BM23" s="41"/>
      <c r="BN23" s="43"/>
      <c r="BO23" s="261"/>
    </row>
    <row r="24" spans="1:70" s="280" customFormat="1" ht="17.100000000000001" customHeight="1">
      <c r="A24" s="261"/>
      <c r="B24" s="1039"/>
      <c r="C24" s="1023"/>
      <c r="D24" s="600" t="s">
        <v>216</v>
      </c>
      <c r="E24" s="341">
        <v>1</v>
      </c>
      <c r="F24" s="251"/>
      <c r="G24" s="282" t="s">
        <v>224</v>
      </c>
      <c r="H24" s="283">
        <f t="shared" si="9"/>
        <v>1</v>
      </c>
      <c r="I24" s="57">
        <v>1</v>
      </c>
      <c r="J24" s="56"/>
      <c r="K24" s="57"/>
      <c r="L24" s="56"/>
      <c r="M24" s="283">
        <f>H24*15*2</f>
        <v>30</v>
      </c>
      <c r="N24" s="284">
        <f t="shared" si="2"/>
        <v>22.5</v>
      </c>
      <c r="O24" s="285" t="s">
        <v>192</v>
      </c>
      <c r="P24" s="55" t="s">
        <v>122</v>
      </c>
      <c r="Q24" s="58"/>
      <c r="R24" s="56" t="s">
        <v>122</v>
      </c>
      <c r="S24" s="287" t="s">
        <v>122</v>
      </c>
      <c r="T24" s="62"/>
      <c r="U24" s="74"/>
      <c r="V24" s="147" t="str">
        <f t="shared" si="14"/>
        <v/>
      </c>
      <c r="W24" s="54" t="str">
        <f t="shared" si="4"/>
        <v/>
      </c>
      <c r="X24" s="271"/>
      <c r="Y24" s="420"/>
      <c r="Z24" s="604" t="s">
        <v>193</v>
      </c>
      <c r="AA24" s="264"/>
      <c r="AB24" s="421"/>
      <c r="AC24" s="421"/>
      <c r="AD24" s="604"/>
      <c r="AE24" s="264"/>
      <c r="AF24" s="421"/>
      <c r="AG24" s="421"/>
      <c r="AH24" s="421"/>
      <c r="AI24" s="604"/>
      <c r="AJ24" s="264"/>
      <c r="AK24" s="421"/>
      <c r="AL24" s="601"/>
      <c r="AM24" s="35"/>
      <c r="AN24" s="300" t="s">
        <v>122</v>
      </c>
      <c r="AO24" s="247"/>
      <c r="AP24" s="233">
        <f t="shared" si="5"/>
        <v>30</v>
      </c>
      <c r="AQ24" s="251"/>
      <c r="AR24" s="423" t="str">
        <f t="shared" si="11"/>
        <v/>
      </c>
      <c r="AS24" s="424"/>
      <c r="AT24" s="152"/>
      <c r="AU24" s="153"/>
      <c r="AV24" s="153"/>
      <c r="AW24" s="153"/>
      <c r="AX24" s="153"/>
      <c r="AY24" s="154"/>
      <c r="AZ24" s="152"/>
      <c r="BA24" s="152"/>
      <c r="BB24" s="152"/>
      <c r="BC24" s="155"/>
      <c r="BD24" s="380" t="str">
        <f t="shared" si="6"/>
        <v/>
      </c>
      <c r="BE24" s="425"/>
      <c r="BF24" s="152"/>
      <c r="BG24" s="422" t="str">
        <f t="shared" si="15"/>
        <v/>
      </c>
      <c r="BH24" s="261"/>
      <c r="BI24" s="425"/>
      <c r="BJ24" s="152"/>
      <c r="BK24" s="351" t="str">
        <f t="shared" si="16"/>
        <v/>
      </c>
      <c r="BL24" s="154"/>
      <c r="BM24" s="152"/>
      <c r="BN24" s="155"/>
      <c r="BO24" s="261"/>
    </row>
    <row r="25" spans="1:70" s="280" customFormat="1" ht="17.100000000000001" customHeight="1">
      <c r="A25" s="261"/>
      <c r="B25" s="1039"/>
      <c r="C25" s="1023"/>
      <c r="D25" s="281" t="s">
        <v>74</v>
      </c>
      <c r="E25" s="343">
        <v>3</v>
      </c>
      <c r="F25" s="251"/>
      <c r="G25" s="282" t="s">
        <v>111</v>
      </c>
      <c r="H25" s="283">
        <f t="shared" si="9"/>
        <v>3</v>
      </c>
      <c r="I25" s="57"/>
      <c r="J25" s="56">
        <v>1</v>
      </c>
      <c r="K25" s="57">
        <v>1</v>
      </c>
      <c r="L25" s="56">
        <v>1</v>
      </c>
      <c r="M25" s="283">
        <f>H25*15*2</f>
        <v>90</v>
      </c>
      <c r="N25" s="284">
        <f t="shared" si="2"/>
        <v>67.5</v>
      </c>
      <c r="O25" s="285" t="s">
        <v>161</v>
      </c>
      <c r="P25" s="55" t="s">
        <v>122</v>
      </c>
      <c r="Q25" s="344"/>
      <c r="R25" s="56" t="s">
        <v>122</v>
      </c>
      <c r="S25" s="287" t="s">
        <v>122</v>
      </c>
      <c r="T25" s="62"/>
      <c r="U25" s="74"/>
      <c r="V25" s="147" t="str">
        <f t="shared" si="14"/>
        <v/>
      </c>
      <c r="W25" s="54" t="str">
        <f t="shared" si="4"/>
        <v/>
      </c>
      <c r="X25" s="271"/>
      <c r="Y25" s="55"/>
      <c r="Z25" s="56" t="s">
        <v>193</v>
      </c>
      <c r="AA25" s="57"/>
      <c r="AB25" s="58"/>
      <c r="AC25" s="58"/>
      <c r="AD25" s="56"/>
      <c r="AE25" s="57"/>
      <c r="AF25" s="58"/>
      <c r="AG25" s="58"/>
      <c r="AH25" s="58"/>
      <c r="AI25" s="56"/>
      <c r="AJ25" s="57"/>
      <c r="AK25" s="58"/>
      <c r="AL25" s="59"/>
      <c r="AM25" s="35"/>
      <c r="AN25" s="289" t="s">
        <v>122</v>
      </c>
      <c r="AO25" s="246"/>
      <c r="AP25" s="233">
        <f t="shared" si="5"/>
        <v>90</v>
      </c>
      <c r="AQ25" s="251"/>
      <c r="AR25" s="150" t="str">
        <f t="shared" si="11"/>
        <v/>
      </c>
      <c r="AS25" s="296"/>
      <c r="AT25" s="74"/>
      <c r="AU25" s="64"/>
      <c r="AV25" s="64"/>
      <c r="AW25" s="64"/>
      <c r="AX25" s="64"/>
      <c r="AY25" s="62"/>
      <c r="AZ25" s="74"/>
      <c r="BA25" s="74"/>
      <c r="BB25" s="74"/>
      <c r="BC25" s="75"/>
      <c r="BD25" s="593" t="str">
        <f t="shared" si="6"/>
        <v/>
      </c>
      <c r="BE25" s="156"/>
      <c r="BF25" s="74"/>
      <c r="BG25" s="147" t="str">
        <f t="shared" si="15"/>
        <v/>
      </c>
      <c r="BH25" s="261"/>
      <c r="BI25" s="156"/>
      <c r="BJ25" s="74"/>
      <c r="BK25" s="117" t="str">
        <f t="shared" si="16"/>
        <v/>
      </c>
      <c r="BL25" s="62"/>
      <c r="BM25" s="74"/>
      <c r="BN25" s="75"/>
      <c r="BO25" s="261"/>
    </row>
    <row r="26" spans="1:70" s="280" customFormat="1" ht="17.100000000000001" customHeight="1">
      <c r="A26" s="261"/>
      <c r="B26" s="1039"/>
      <c r="C26" s="1023"/>
      <c r="D26" s="1025" t="s">
        <v>94</v>
      </c>
      <c r="E26" s="1027">
        <v>4</v>
      </c>
      <c r="F26" s="251"/>
      <c r="G26" s="282" t="s">
        <v>72</v>
      </c>
      <c r="H26" s="283">
        <f t="shared" si="9"/>
        <v>4</v>
      </c>
      <c r="I26" s="57">
        <v>2</v>
      </c>
      <c r="J26" s="56">
        <v>2</v>
      </c>
      <c r="K26" s="57">
        <v>0</v>
      </c>
      <c r="L26" s="56">
        <v>0</v>
      </c>
      <c r="M26" s="283">
        <f>H26*15*3</f>
        <v>180</v>
      </c>
      <c r="N26" s="284">
        <f>M26*45/60</f>
        <v>135</v>
      </c>
      <c r="O26" s="285" t="s">
        <v>149</v>
      </c>
      <c r="P26" s="55" t="s">
        <v>228</v>
      </c>
      <c r="Q26" s="58"/>
      <c r="R26" s="56" t="s">
        <v>228</v>
      </c>
      <c r="S26" s="287" t="s">
        <v>228</v>
      </c>
      <c r="T26" s="62"/>
      <c r="U26" s="74"/>
      <c r="V26" s="147" t="str">
        <f t="shared" si="14"/>
        <v/>
      </c>
      <c r="W26" s="54" t="str">
        <f t="shared" si="4"/>
        <v/>
      </c>
      <c r="X26" s="271"/>
      <c r="Y26" s="55"/>
      <c r="Z26" s="56" t="s">
        <v>122</v>
      </c>
      <c r="AA26" s="57"/>
      <c r="AB26" s="58"/>
      <c r="AC26" s="58"/>
      <c r="AD26" s="56"/>
      <c r="AE26" s="57"/>
      <c r="AF26" s="58"/>
      <c r="AG26" s="58"/>
      <c r="AH26" s="58"/>
      <c r="AI26" s="56"/>
      <c r="AJ26" s="57"/>
      <c r="AK26" s="58"/>
      <c r="AL26" s="59"/>
      <c r="AM26" s="35"/>
      <c r="AN26" s="289" t="s">
        <v>228</v>
      </c>
      <c r="AO26" s="247"/>
      <c r="AP26" s="233">
        <f t="shared" si="5"/>
        <v>180</v>
      </c>
      <c r="AQ26" s="251"/>
      <c r="AR26" s="157"/>
      <c r="AS26" s="296"/>
      <c r="AT26" s="74"/>
      <c r="AU26" s="64"/>
      <c r="AV26" s="64"/>
      <c r="AW26" s="64"/>
      <c r="AX26" s="118" t="str">
        <f>IF(ISNUMBER($AO26),IF(AND($AO26&gt;=60,$AO26&lt;=100),"●",""),"")</f>
        <v/>
      </c>
      <c r="AY26" s="62"/>
      <c r="AZ26" s="74"/>
      <c r="BA26" s="74"/>
      <c r="BB26" s="74"/>
      <c r="BC26" s="75"/>
      <c r="BD26" s="593" t="str">
        <f t="shared" si="6"/>
        <v/>
      </c>
      <c r="BE26" s="156"/>
      <c r="BF26" s="74"/>
      <c r="BG26" s="147" t="str">
        <f t="shared" si="15"/>
        <v/>
      </c>
      <c r="BH26" s="261"/>
      <c r="BI26" s="156"/>
      <c r="BJ26" s="74"/>
      <c r="BK26" s="117" t="str">
        <f t="shared" si="16"/>
        <v/>
      </c>
      <c r="BL26" s="62"/>
      <c r="BM26" s="74"/>
      <c r="BN26" s="75"/>
      <c r="BO26" s="261"/>
      <c r="BQ26" s="978" t="s">
        <v>232</v>
      </c>
      <c r="BR26"/>
    </row>
    <row r="27" spans="1:70" s="280" customFormat="1" ht="17.100000000000001" customHeight="1">
      <c r="A27" s="261"/>
      <c r="B27" s="1039"/>
      <c r="C27" s="1023"/>
      <c r="D27" s="1026"/>
      <c r="E27" s="1028"/>
      <c r="F27" s="251"/>
      <c r="G27" s="282" t="s">
        <v>4</v>
      </c>
      <c r="H27" s="283">
        <f t="shared" si="9"/>
        <v>4</v>
      </c>
      <c r="I27" s="57">
        <v>2</v>
      </c>
      <c r="J27" s="56">
        <v>2</v>
      </c>
      <c r="K27" s="57">
        <v>0</v>
      </c>
      <c r="L27" s="56">
        <v>0</v>
      </c>
      <c r="M27" s="283">
        <f>H27*15*3</f>
        <v>180</v>
      </c>
      <c r="N27" s="284">
        <f>M27*45/60</f>
        <v>135</v>
      </c>
      <c r="O27" s="285" t="s">
        <v>149</v>
      </c>
      <c r="P27" s="55" t="s">
        <v>228</v>
      </c>
      <c r="Q27" s="58"/>
      <c r="R27" s="56" t="s">
        <v>228</v>
      </c>
      <c r="S27" s="287" t="s">
        <v>228</v>
      </c>
      <c r="T27" s="62"/>
      <c r="U27" s="74"/>
      <c r="V27" s="147" t="str">
        <f t="shared" si="14"/>
        <v/>
      </c>
      <c r="W27" s="54" t="str">
        <f t="shared" si="4"/>
        <v/>
      </c>
      <c r="X27" s="271"/>
      <c r="Y27" s="55"/>
      <c r="Z27" s="56" t="s">
        <v>122</v>
      </c>
      <c r="AA27" s="57"/>
      <c r="AB27" s="58"/>
      <c r="AC27" s="58"/>
      <c r="AD27" s="56"/>
      <c r="AE27" s="57"/>
      <c r="AF27" s="58"/>
      <c r="AG27" s="58"/>
      <c r="AH27" s="58"/>
      <c r="AI27" s="56"/>
      <c r="AJ27" s="57"/>
      <c r="AK27" s="58"/>
      <c r="AL27" s="59"/>
      <c r="AM27" s="35"/>
      <c r="AN27" s="289" t="s">
        <v>228</v>
      </c>
      <c r="AO27" s="246"/>
      <c r="AP27" s="233">
        <f t="shared" si="5"/>
        <v>180</v>
      </c>
      <c r="AQ27" s="251"/>
      <c r="AR27" s="157"/>
      <c r="AS27" s="296"/>
      <c r="AT27" s="74"/>
      <c r="AU27" s="64"/>
      <c r="AV27" s="64"/>
      <c r="AW27" s="64"/>
      <c r="AX27" s="118" t="str">
        <f>IF(ISNUMBER($AO27),IF(AND($AO27&gt;=60,$AO27&lt;=100),"●",""),"")</f>
        <v/>
      </c>
      <c r="AY27" s="62"/>
      <c r="AZ27" s="74"/>
      <c r="BA27" s="74"/>
      <c r="BB27" s="74"/>
      <c r="BC27" s="75"/>
      <c r="BD27" s="593" t="str">
        <f t="shared" si="6"/>
        <v/>
      </c>
      <c r="BE27" s="156"/>
      <c r="BF27" s="74"/>
      <c r="BG27" s="147" t="str">
        <f t="shared" si="15"/>
        <v/>
      </c>
      <c r="BH27" s="261"/>
      <c r="BI27" s="156"/>
      <c r="BJ27" s="74"/>
      <c r="BK27" s="117" t="str">
        <f t="shared" si="16"/>
        <v/>
      </c>
      <c r="BL27" s="62"/>
      <c r="BM27" s="74"/>
      <c r="BN27" s="75"/>
      <c r="BO27" s="261"/>
      <c r="BQ27" s="979"/>
      <c r="BR27"/>
    </row>
    <row r="28" spans="1:70" s="280" customFormat="1" ht="17.100000000000001" customHeight="1">
      <c r="A28" s="261"/>
      <c r="B28" s="1039"/>
      <c r="C28" s="1023"/>
      <c r="D28" s="600" t="s">
        <v>74</v>
      </c>
      <c r="E28" s="341">
        <v>2</v>
      </c>
      <c r="F28" s="251"/>
      <c r="G28" s="282" t="s">
        <v>36</v>
      </c>
      <c r="H28" s="283">
        <f t="shared" si="9"/>
        <v>2</v>
      </c>
      <c r="I28" s="1029">
        <v>2</v>
      </c>
      <c r="J28" s="1030"/>
      <c r="K28" s="57">
        <v>0</v>
      </c>
      <c r="L28" s="56">
        <v>0</v>
      </c>
      <c r="M28" s="283">
        <f>H28*15*3</f>
        <v>90</v>
      </c>
      <c r="N28" s="284">
        <f t="shared" si="2"/>
        <v>67.5</v>
      </c>
      <c r="O28" s="285" t="s">
        <v>149</v>
      </c>
      <c r="P28" s="55" t="s">
        <v>122</v>
      </c>
      <c r="Q28" s="58"/>
      <c r="R28" s="56" t="s">
        <v>122</v>
      </c>
      <c r="S28" s="287" t="s">
        <v>122</v>
      </c>
      <c r="T28" s="62"/>
      <c r="U28" s="74"/>
      <c r="V28" s="345" t="str">
        <f t="shared" si="14"/>
        <v/>
      </c>
      <c r="W28" s="54" t="str">
        <f t="shared" si="4"/>
        <v/>
      </c>
      <c r="X28" s="271"/>
      <c r="Y28" s="55" t="s">
        <v>122</v>
      </c>
      <c r="Z28" s="56"/>
      <c r="AA28" s="57"/>
      <c r="AB28" s="58"/>
      <c r="AC28" s="58" t="s">
        <v>193</v>
      </c>
      <c r="AD28" s="56"/>
      <c r="AE28" s="57"/>
      <c r="AF28" s="58"/>
      <c r="AG28" s="58"/>
      <c r="AH28" s="58"/>
      <c r="AI28" s="56" t="s">
        <v>193</v>
      </c>
      <c r="AJ28" s="57"/>
      <c r="AK28" s="58" t="s">
        <v>122</v>
      </c>
      <c r="AL28" s="59" t="s">
        <v>193</v>
      </c>
      <c r="AM28" s="35"/>
      <c r="AN28" s="300" t="s">
        <v>122</v>
      </c>
      <c r="AO28" s="247"/>
      <c r="AP28" s="233">
        <f t="shared" si="5"/>
        <v>90</v>
      </c>
      <c r="AQ28" s="251"/>
      <c r="AR28" s="150" t="str">
        <f t="shared" si="11"/>
        <v/>
      </c>
      <c r="AS28" s="296"/>
      <c r="AT28" s="74"/>
      <c r="AU28" s="64"/>
      <c r="AV28" s="64"/>
      <c r="AW28" s="64"/>
      <c r="AX28" s="64"/>
      <c r="AY28" s="62"/>
      <c r="AZ28" s="74"/>
      <c r="BA28" s="74"/>
      <c r="BB28" s="74"/>
      <c r="BC28" s="75"/>
      <c r="BD28" s="380" t="str">
        <f t="shared" si="6"/>
        <v/>
      </c>
      <c r="BE28" s="156"/>
      <c r="BF28" s="74"/>
      <c r="BG28" s="345" t="str">
        <f t="shared" si="15"/>
        <v/>
      </c>
      <c r="BH28" s="261"/>
      <c r="BI28" s="156"/>
      <c r="BJ28" s="74"/>
      <c r="BK28" s="117" t="str">
        <f t="shared" si="16"/>
        <v/>
      </c>
      <c r="BL28" s="62"/>
      <c r="BM28" s="74"/>
      <c r="BN28" s="75"/>
      <c r="BO28" s="261"/>
    </row>
    <row r="29" spans="1:70" s="280" customFormat="1" ht="17.100000000000001" customHeight="1">
      <c r="A29" s="261"/>
      <c r="B29" s="1039"/>
      <c r="C29" s="1023"/>
      <c r="D29" s="281" t="s">
        <v>74</v>
      </c>
      <c r="E29" s="343">
        <v>2</v>
      </c>
      <c r="F29" s="251"/>
      <c r="G29" s="282" t="s">
        <v>96</v>
      </c>
      <c r="H29" s="283">
        <f t="shared" si="9"/>
        <v>2</v>
      </c>
      <c r="I29" s="57">
        <v>1</v>
      </c>
      <c r="J29" s="56">
        <v>1</v>
      </c>
      <c r="K29" s="57">
        <v>0</v>
      </c>
      <c r="L29" s="56">
        <v>0</v>
      </c>
      <c r="M29" s="283">
        <f>H29*15*2</f>
        <v>60</v>
      </c>
      <c r="N29" s="284">
        <f t="shared" si="2"/>
        <v>45</v>
      </c>
      <c r="O29" s="285" t="s">
        <v>161</v>
      </c>
      <c r="P29" s="55" t="s">
        <v>122</v>
      </c>
      <c r="Q29" s="58"/>
      <c r="R29" s="56" t="s">
        <v>122</v>
      </c>
      <c r="S29" s="287" t="s">
        <v>122</v>
      </c>
      <c r="T29" s="62"/>
      <c r="U29" s="74"/>
      <c r="V29" s="345" t="str">
        <f t="shared" si="14"/>
        <v/>
      </c>
      <c r="W29" s="54" t="str">
        <f t="shared" si="4"/>
        <v/>
      </c>
      <c r="X29" s="271"/>
      <c r="Y29" s="55" t="s">
        <v>122</v>
      </c>
      <c r="Z29" s="56"/>
      <c r="AA29" s="57"/>
      <c r="AB29" s="58"/>
      <c r="AC29" s="58" t="s">
        <v>193</v>
      </c>
      <c r="AD29" s="56"/>
      <c r="AE29" s="57"/>
      <c r="AF29" s="58"/>
      <c r="AG29" s="58"/>
      <c r="AH29" s="58"/>
      <c r="AI29" s="56"/>
      <c r="AJ29" s="57"/>
      <c r="AK29" s="58"/>
      <c r="AL29" s="59"/>
      <c r="AM29" s="35"/>
      <c r="AN29" s="338" t="s">
        <v>122</v>
      </c>
      <c r="AO29" s="246"/>
      <c r="AP29" s="233">
        <f t="shared" si="5"/>
        <v>60</v>
      </c>
      <c r="AQ29" s="251"/>
      <c r="AR29" s="150" t="str">
        <f t="shared" si="11"/>
        <v/>
      </c>
      <c r="AS29" s="296"/>
      <c r="AT29" s="74"/>
      <c r="AU29" s="64"/>
      <c r="AV29" s="64"/>
      <c r="AW29" s="64"/>
      <c r="AX29" s="64"/>
      <c r="AY29" s="62"/>
      <c r="AZ29" s="74"/>
      <c r="BA29" s="74"/>
      <c r="BB29" s="74"/>
      <c r="BC29" s="75"/>
      <c r="BD29" s="593" t="str">
        <f t="shared" si="6"/>
        <v/>
      </c>
      <c r="BE29" s="156"/>
      <c r="BF29" s="74"/>
      <c r="BG29" s="345" t="str">
        <f t="shared" si="15"/>
        <v/>
      </c>
      <c r="BH29" s="261"/>
      <c r="BI29" s="156"/>
      <c r="BJ29" s="74"/>
      <c r="BK29" s="117" t="str">
        <f t="shared" si="16"/>
        <v/>
      </c>
      <c r="BL29" s="62"/>
      <c r="BM29" s="74"/>
      <c r="BN29" s="75"/>
      <c r="BO29" s="261"/>
    </row>
    <row r="30" spans="1:70" s="280" customFormat="1" ht="17.100000000000001" customHeight="1">
      <c r="A30" s="261"/>
      <c r="B30" s="1039"/>
      <c r="C30" s="1023"/>
      <c r="D30" s="417" t="s">
        <v>74</v>
      </c>
      <c r="E30" s="343">
        <v>6</v>
      </c>
      <c r="F30" s="251"/>
      <c r="G30" s="282" t="s">
        <v>225</v>
      </c>
      <c r="H30" s="283">
        <f t="shared" si="9"/>
        <v>6</v>
      </c>
      <c r="I30" s="57">
        <v>3</v>
      </c>
      <c r="J30" s="56">
        <v>3</v>
      </c>
      <c r="K30" s="57"/>
      <c r="L30" s="56"/>
      <c r="M30" s="283">
        <f>H30*15*3</f>
        <v>270</v>
      </c>
      <c r="N30" s="284">
        <f t="shared" si="2"/>
        <v>202.5</v>
      </c>
      <c r="O30" s="285" t="s">
        <v>3</v>
      </c>
      <c r="P30" s="55" t="s">
        <v>122</v>
      </c>
      <c r="Q30" s="58"/>
      <c r="R30" s="56" t="s">
        <v>122</v>
      </c>
      <c r="S30" s="287" t="s">
        <v>122</v>
      </c>
      <c r="T30" s="62"/>
      <c r="U30" s="74"/>
      <c r="V30" s="345" t="str">
        <f t="shared" si="14"/>
        <v/>
      </c>
      <c r="W30" s="54" t="str">
        <f t="shared" si="4"/>
        <v/>
      </c>
      <c r="X30" s="271"/>
      <c r="Y30" s="55" t="s">
        <v>193</v>
      </c>
      <c r="Z30" s="56" t="s">
        <v>193</v>
      </c>
      <c r="AA30" s="57"/>
      <c r="AB30" s="58"/>
      <c r="AC30" s="58" t="s">
        <v>193</v>
      </c>
      <c r="AD30" s="56" t="s">
        <v>193</v>
      </c>
      <c r="AE30" s="57"/>
      <c r="AF30" s="58"/>
      <c r="AG30" s="58"/>
      <c r="AH30" s="58"/>
      <c r="AI30" s="56" t="s">
        <v>193</v>
      </c>
      <c r="AJ30" s="57"/>
      <c r="AK30" s="58" t="s">
        <v>193</v>
      </c>
      <c r="AL30" s="59" t="s">
        <v>193</v>
      </c>
      <c r="AM30" s="35"/>
      <c r="AN30" s="289" t="s">
        <v>122</v>
      </c>
      <c r="AO30" s="246"/>
      <c r="AP30" s="233">
        <f t="shared" si="5"/>
        <v>270</v>
      </c>
      <c r="AQ30" s="251"/>
      <c r="AR30" s="150" t="str">
        <f t="shared" si="11"/>
        <v/>
      </c>
      <c r="AS30" s="415"/>
      <c r="AT30" s="66"/>
      <c r="AU30" s="164"/>
      <c r="AV30" s="164"/>
      <c r="AW30" s="164"/>
      <c r="AX30" s="164"/>
      <c r="AY30" s="65"/>
      <c r="AZ30" s="66"/>
      <c r="BA30" s="66"/>
      <c r="BB30" s="66"/>
      <c r="BC30" s="67"/>
      <c r="BD30" s="593" t="str">
        <f t="shared" si="6"/>
        <v/>
      </c>
      <c r="BE30" s="416"/>
      <c r="BF30" s="66"/>
      <c r="BG30" s="345" t="str">
        <f t="shared" si="15"/>
        <v/>
      </c>
      <c r="BH30" s="261"/>
      <c r="BI30" s="416"/>
      <c r="BJ30" s="66"/>
      <c r="BK30" s="117" t="str">
        <f t="shared" si="16"/>
        <v/>
      </c>
      <c r="BL30" s="65"/>
      <c r="BM30" s="66"/>
      <c r="BN30" s="67"/>
      <c r="BO30" s="261"/>
    </row>
    <row r="31" spans="1:70" s="280" customFormat="1" ht="17.100000000000001" customHeight="1">
      <c r="A31" s="261"/>
      <c r="B31" s="1039"/>
      <c r="C31" s="1023"/>
      <c r="D31" s="418" t="s">
        <v>74</v>
      </c>
      <c r="E31" s="346">
        <v>8</v>
      </c>
      <c r="F31" s="251"/>
      <c r="G31" s="302" t="s">
        <v>226</v>
      </c>
      <c r="H31" s="303">
        <f t="shared" si="9"/>
        <v>8</v>
      </c>
      <c r="I31" s="89"/>
      <c r="J31" s="88"/>
      <c r="K31" s="89">
        <v>4</v>
      </c>
      <c r="L31" s="88">
        <v>4</v>
      </c>
      <c r="M31" s="303">
        <f>H31*15*3</f>
        <v>360</v>
      </c>
      <c r="N31" s="304">
        <f t="shared" si="2"/>
        <v>270</v>
      </c>
      <c r="O31" s="305" t="s">
        <v>3</v>
      </c>
      <c r="P31" s="87" t="s">
        <v>122</v>
      </c>
      <c r="Q31" s="90"/>
      <c r="R31" s="88" t="s">
        <v>122</v>
      </c>
      <c r="S31" s="307" t="s">
        <v>122</v>
      </c>
      <c r="T31" s="97"/>
      <c r="U31" s="95"/>
      <c r="V31" s="347" t="str">
        <f t="shared" si="14"/>
        <v/>
      </c>
      <c r="W31" s="86" t="str">
        <f t="shared" si="4"/>
        <v/>
      </c>
      <c r="X31" s="271"/>
      <c r="Y31" s="87" t="s">
        <v>193</v>
      </c>
      <c r="Z31" s="88" t="s">
        <v>193</v>
      </c>
      <c r="AA31" s="89"/>
      <c r="AB31" s="90"/>
      <c r="AC31" s="90" t="s">
        <v>193</v>
      </c>
      <c r="AD31" s="88" t="s">
        <v>193</v>
      </c>
      <c r="AE31" s="89"/>
      <c r="AF31" s="90"/>
      <c r="AG31" s="90"/>
      <c r="AH31" s="90"/>
      <c r="AI31" s="88" t="s">
        <v>193</v>
      </c>
      <c r="AJ31" s="89"/>
      <c r="AK31" s="90" t="s">
        <v>193</v>
      </c>
      <c r="AL31" s="91" t="s">
        <v>193</v>
      </c>
      <c r="AM31" s="35"/>
      <c r="AN31" s="309" t="s">
        <v>122</v>
      </c>
      <c r="AO31" s="248"/>
      <c r="AP31" s="235">
        <f t="shared" si="5"/>
        <v>360</v>
      </c>
      <c r="AQ31" s="251"/>
      <c r="AR31" s="310" t="str">
        <f t="shared" si="11"/>
        <v/>
      </c>
      <c r="AS31" s="311"/>
      <c r="AT31" s="95"/>
      <c r="AU31" s="96"/>
      <c r="AV31" s="96"/>
      <c r="AW31" s="96"/>
      <c r="AX31" s="96"/>
      <c r="AY31" s="97"/>
      <c r="AZ31" s="95"/>
      <c r="BA31" s="95"/>
      <c r="BB31" s="95"/>
      <c r="BC31" s="98"/>
      <c r="BD31" s="379" t="str">
        <f t="shared" si="6"/>
        <v/>
      </c>
      <c r="BE31" s="313"/>
      <c r="BF31" s="95"/>
      <c r="BG31" s="347" t="str">
        <f t="shared" si="15"/>
        <v/>
      </c>
      <c r="BH31" s="261"/>
      <c r="BI31" s="313"/>
      <c r="BJ31" s="95"/>
      <c r="BK31" s="128" t="str">
        <f t="shared" si="16"/>
        <v/>
      </c>
      <c r="BL31" s="97"/>
      <c r="BM31" s="95"/>
      <c r="BN31" s="98"/>
      <c r="BO31" s="261"/>
    </row>
    <row r="32" spans="1:70" s="280" customFormat="1" ht="17.100000000000001" customHeight="1">
      <c r="A32" s="261"/>
      <c r="B32" s="1039"/>
      <c r="C32" s="1023"/>
      <c r="D32" s="600" t="s">
        <v>82</v>
      </c>
      <c r="E32" s="980" t="s">
        <v>172</v>
      </c>
      <c r="F32" s="251"/>
      <c r="G32" s="325" t="s">
        <v>176</v>
      </c>
      <c r="H32" s="326">
        <f t="shared" si="9"/>
        <v>2</v>
      </c>
      <c r="I32" s="602">
        <v>2</v>
      </c>
      <c r="J32" s="109">
        <v>0</v>
      </c>
      <c r="K32" s="602">
        <v>0</v>
      </c>
      <c r="L32" s="109">
        <v>0</v>
      </c>
      <c r="M32" s="326">
        <f t="shared" ref="M32:M39" si="17">H32*15*1</f>
        <v>30</v>
      </c>
      <c r="N32" s="327">
        <f t="shared" si="2"/>
        <v>22.5</v>
      </c>
      <c r="O32" s="328" t="s">
        <v>75</v>
      </c>
      <c r="P32" s="108" t="s">
        <v>153</v>
      </c>
      <c r="Q32" s="110" t="s">
        <v>10</v>
      </c>
      <c r="R32" s="109" t="s">
        <v>1</v>
      </c>
      <c r="S32" s="537" t="s">
        <v>211</v>
      </c>
      <c r="T32" s="40"/>
      <c r="U32" s="348"/>
      <c r="V32" s="342" t="str">
        <f t="shared" si="14"/>
        <v/>
      </c>
      <c r="W32" s="34" t="str">
        <f t="shared" si="4"/>
        <v/>
      </c>
      <c r="X32" s="271"/>
      <c r="Y32" s="420"/>
      <c r="Z32" s="604"/>
      <c r="AA32" s="264"/>
      <c r="AB32" s="421" t="s">
        <v>122</v>
      </c>
      <c r="AC32" s="421"/>
      <c r="AD32" s="604"/>
      <c r="AE32" s="264"/>
      <c r="AF32" s="421"/>
      <c r="AG32" s="421"/>
      <c r="AH32" s="421"/>
      <c r="AI32" s="604"/>
      <c r="AJ32" s="264"/>
      <c r="AK32" s="421"/>
      <c r="AL32" s="601"/>
      <c r="AM32" s="35"/>
      <c r="AN32" s="300" t="s">
        <v>211</v>
      </c>
      <c r="AO32" s="247"/>
      <c r="AP32" s="395">
        <f t="shared" si="5"/>
        <v>30</v>
      </c>
      <c r="AQ32" s="251"/>
      <c r="AR32" s="143"/>
      <c r="AS32" s="430"/>
      <c r="AT32" s="41"/>
      <c r="AU32" s="42"/>
      <c r="AV32" s="349" t="str">
        <f>IF(ISNUMBER($AO32),IF(AND($AO32&gt;=60,$AO32&lt;=100),"●",""),"")</f>
        <v/>
      </c>
      <c r="AW32" s="42"/>
      <c r="AX32" s="42"/>
      <c r="AY32" s="144" t="str">
        <f>IF(ISNUMBER($AO32),IF(AND($AO32&gt;=60,$AO32&lt;=100),"●",""),"")</f>
        <v/>
      </c>
      <c r="AZ32" s="41"/>
      <c r="BA32" s="41"/>
      <c r="BB32" s="41"/>
      <c r="BC32" s="43"/>
      <c r="BD32" s="380" t="str">
        <f t="shared" si="6"/>
        <v/>
      </c>
      <c r="BE32" s="145"/>
      <c r="BF32" s="348"/>
      <c r="BG32" s="342" t="str">
        <f t="shared" si="15"/>
        <v/>
      </c>
      <c r="BH32" s="261"/>
      <c r="BI32" s="145"/>
      <c r="BJ32" s="41"/>
      <c r="BK32" s="322"/>
      <c r="BL32" s="40"/>
      <c r="BM32" s="41"/>
      <c r="BN32" s="321" t="str">
        <f t="shared" ref="BN32:BN43" si="18">IF(ISNUMBER($AO32),IF(AND($AO32&gt;=60,$AO32&lt;=100),$H32,""),"")</f>
        <v/>
      </c>
      <c r="BO32" s="261"/>
    </row>
    <row r="33" spans="1:67" s="280" customFormat="1" ht="17.100000000000001" customHeight="1">
      <c r="A33" s="261"/>
      <c r="B33" s="1039"/>
      <c r="C33" s="1023"/>
      <c r="D33" s="281" t="s">
        <v>82</v>
      </c>
      <c r="E33" s="981"/>
      <c r="F33" s="251"/>
      <c r="G33" s="282" t="s">
        <v>182</v>
      </c>
      <c r="H33" s="283">
        <f t="shared" si="9"/>
        <v>2</v>
      </c>
      <c r="I33" s="57">
        <v>0</v>
      </c>
      <c r="J33" s="56">
        <v>0</v>
      </c>
      <c r="K33" s="57"/>
      <c r="L33" s="56">
        <v>2</v>
      </c>
      <c r="M33" s="283">
        <f t="shared" si="17"/>
        <v>30</v>
      </c>
      <c r="N33" s="284">
        <f t="shared" si="2"/>
        <v>22.5</v>
      </c>
      <c r="O33" s="285" t="s">
        <v>75</v>
      </c>
      <c r="P33" s="55"/>
      <c r="Q33" s="58" t="s">
        <v>1</v>
      </c>
      <c r="R33" s="56" t="s">
        <v>1</v>
      </c>
      <c r="S33" s="287" t="s">
        <v>1</v>
      </c>
      <c r="T33" s="62"/>
      <c r="U33" s="52"/>
      <c r="V33" s="345" t="str">
        <f t="shared" si="14"/>
        <v/>
      </c>
      <c r="W33" s="54" t="str">
        <f t="shared" si="4"/>
        <v/>
      </c>
      <c r="X33" s="271"/>
      <c r="Y33" s="55"/>
      <c r="Z33" s="56"/>
      <c r="AA33" s="57"/>
      <c r="AB33" s="58" t="s">
        <v>122</v>
      </c>
      <c r="AC33" s="58"/>
      <c r="AD33" s="56"/>
      <c r="AE33" s="57"/>
      <c r="AF33" s="58"/>
      <c r="AG33" s="58"/>
      <c r="AH33" s="58"/>
      <c r="AI33" s="56"/>
      <c r="AJ33" s="57"/>
      <c r="AK33" s="58"/>
      <c r="AL33" s="59"/>
      <c r="AM33" s="35"/>
      <c r="AN33" s="289" t="s">
        <v>1</v>
      </c>
      <c r="AO33" s="246"/>
      <c r="AP33" s="395">
        <f t="shared" si="5"/>
        <v>30</v>
      </c>
      <c r="AQ33" s="251"/>
      <c r="AR33" s="157"/>
      <c r="AS33" s="296"/>
      <c r="AT33" s="74"/>
      <c r="AU33" s="64"/>
      <c r="AV33" s="64"/>
      <c r="AW33" s="64"/>
      <c r="AX33" s="64"/>
      <c r="AY33" s="62"/>
      <c r="AZ33" s="74"/>
      <c r="BA33" s="74"/>
      <c r="BB33" s="74"/>
      <c r="BC33" s="75"/>
      <c r="BD33" s="593" t="str">
        <f t="shared" si="6"/>
        <v/>
      </c>
      <c r="BE33" s="156"/>
      <c r="BF33" s="52"/>
      <c r="BG33" s="345" t="str">
        <f t="shared" si="15"/>
        <v/>
      </c>
      <c r="BH33" s="261"/>
      <c r="BI33" s="156"/>
      <c r="BJ33" s="74"/>
      <c r="BK33" s="293"/>
      <c r="BL33" s="62"/>
      <c r="BM33" s="74"/>
      <c r="BN33" s="240" t="str">
        <f t="shared" si="18"/>
        <v/>
      </c>
      <c r="BO33" s="261"/>
    </row>
    <row r="34" spans="1:67" s="280" customFormat="1" ht="17.100000000000001" customHeight="1">
      <c r="A34" s="261"/>
      <c r="B34" s="1039"/>
      <c r="C34" s="1023"/>
      <c r="D34" s="281" t="s">
        <v>82</v>
      </c>
      <c r="E34" s="981"/>
      <c r="F34" s="251"/>
      <c r="G34" s="282" t="s">
        <v>20</v>
      </c>
      <c r="H34" s="283">
        <f t="shared" si="9"/>
        <v>2</v>
      </c>
      <c r="I34" s="57">
        <v>0</v>
      </c>
      <c r="J34" s="56">
        <v>0</v>
      </c>
      <c r="K34" s="57">
        <v>0</v>
      </c>
      <c r="L34" s="56">
        <v>2</v>
      </c>
      <c r="M34" s="283">
        <f t="shared" si="17"/>
        <v>30</v>
      </c>
      <c r="N34" s="284">
        <f t="shared" si="2"/>
        <v>22.5</v>
      </c>
      <c r="O34" s="285" t="s">
        <v>75</v>
      </c>
      <c r="P34" s="55"/>
      <c r="Q34" s="58" t="s">
        <v>1</v>
      </c>
      <c r="R34" s="56" t="s">
        <v>1</v>
      </c>
      <c r="S34" s="287" t="s">
        <v>1</v>
      </c>
      <c r="T34" s="62"/>
      <c r="U34" s="52"/>
      <c r="V34" s="345" t="str">
        <f t="shared" si="14"/>
        <v/>
      </c>
      <c r="W34" s="54" t="str">
        <f t="shared" si="4"/>
        <v/>
      </c>
      <c r="X34" s="271"/>
      <c r="Y34" s="55"/>
      <c r="Z34" s="56"/>
      <c r="AA34" s="57"/>
      <c r="AB34" s="58" t="s">
        <v>122</v>
      </c>
      <c r="AC34" s="58"/>
      <c r="AD34" s="56"/>
      <c r="AE34" s="57"/>
      <c r="AF34" s="58"/>
      <c r="AG34" s="58"/>
      <c r="AH34" s="58"/>
      <c r="AI34" s="56"/>
      <c r="AJ34" s="57"/>
      <c r="AK34" s="58"/>
      <c r="AL34" s="59"/>
      <c r="AM34" s="35"/>
      <c r="AN34" s="289" t="s">
        <v>1</v>
      </c>
      <c r="AO34" s="246"/>
      <c r="AP34" s="233">
        <f t="shared" si="5"/>
        <v>30</v>
      </c>
      <c r="AQ34" s="251"/>
      <c r="AR34" s="157"/>
      <c r="AS34" s="296"/>
      <c r="AT34" s="74"/>
      <c r="AU34" s="64"/>
      <c r="AV34" s="64"/>
      <c r="AW34" s="64"/>
      <c r="AX34" s="64"/>
      <c r="AY34" s="62"/>
      <c r="AZ34" s="74"/>
      <c r="BA34" s="74"/>
      <c r="BB34" s="74"/>
      <c r="BC34" s="75"/>
      <c r="BD34" s="593" t="str">
        <f t="shared" si="6"/>
        <v/>
      </c>
      <c r="BE34" s="156"/>
      <c r="BF34" s="52"/>
      <c r="BG34" s="345" t="str">
        <f t="shared" si="15"/>
        <v/>
      </c>
      <c r="BH34" s="261"/>
      <c r="BI34" s="156"/>
      <c r="BJ34" s="74"/>
      <c r="BK34" s="293"/>
      <c r="BL34" s="62"/>
      <c r="BM34" s="74"/>
      <c r="BN34" s="240" t="str">
        <f t="shared" si="18"/>
        <v/>
      </c>
      <c r="BO34" s="261"/>
    </row>
    <row r="35" spans="1:67" s="280" customFormat="1" ht="17.100000000000001" customHeight="1">
      <c r="A35" s="261"/>
      <c r="B35" s="1039"/>
      <c r="C35" s="1023"/>
      <c r="D35" s="281" t="s">
        <v>82</v>
      </c>
      <c r="E35" s="981"/>
      <c r="F35" s="251"/>
      <c r="G35" s="282" t="s">
        <v>148</v>
      </c>
      <c r="H35" s="283">
        <f t="shared" si="9"/>
        <v>2</v>
      </c>
      <c r="I35" s="57">
        <v>0</v>
      </c>
      <c r="J35" s="56">
        <v>0</v>
      </c>
      <c r="K35" s="57">
        <v>2</v>
      </c>
      <c r="L35" s="56">
        <v>0</v>
      </c>
      <c r="M35" s="283">
        <f t="shared" si="17"/>
        <v>30</v>
      </c>
      <c r="N35" s="284">
        <f t="shared" si="2"/>
        <v>22.5</v>
      </c>
      <c r="O35" s="285" t="s">
        <v>75</v>
      </c>
      <c r="P35" s="76"/>
      <c r="Q35" s="58"/>
      <c r="R35" s="350" t="s">
        <v>1</v>
      </c>
      <c r="S35" s="71"/>
      <c r="T35" s="62"/>
      <c r="U35" s="52"/>
      <c r="V35" s="345" t="str">
        <f t="shared" si="14"/>
        <v/>
      </c>
      <c r="W35" s="54" t="str">
        <f t="shared" si="4"/>
        <v/>
      </c>
      <c r="X35" s="271"/>
      <c r="Y35" s="55"/>
      <c r="Z35" s="56"/>
      <c r="AA35" s="57"/>
      <c r="AB35" s="58" t="s">
        <v>122</v>
      </c>
      <c r="AC35" s="58"/>
      <c r="AD35" s="56"/>
      <c r="AE35" s="57"/>
      <c r="AF35" s="58"/>
      <c r="AG35" s="58"/>
      <c r="AH35" s="58"/>
      <c r="AI35" s="56"/>
      <c r="AJ35" s="57"/>
      <c r="AK35" s="58"/>
      <c r="AL35" s="59"/>
      <c r="AM35" s="35"/>
      <c r="AN35" s="123"/>
      <c r="AO35" s="246"/>
      <c r="AP35" s="233">
        <f t="shared" si="5"/>
        <v>30</v>
      </c>
      <c r="AQ35" s="251"/>
      <c r="AR35" s="157"/>
      <c r="AS35" s="296"/>
      <c r="AT35" s="74"/>
      <c r="AU35" s="64"/>
      <c r="AV35" s="64"/>
      <c r="AW35" s="64"/>
      <c r="AX35" s="64"/>
      <c r="AY35" s="62"/>
      <c r="AZ35" s="74"/>
      <c r="BA35" s="74"/>
      <c r="BB35" s="74"/>
      <c r="BC35" s="75"/>
      <c r="BD35" s="593" t="str">
        <f t="shared" si="6"/>
        <v/>
      </c>
      <c r="BE35" s="156"/>
      <c r="BF35" s="52"/>
      <c r="BG35" s="345" t="str">
        <f t="shared" si="15"/>
        <v/>
      </c>
      <c r="BH35" s="261"/>
      <c r="BI35" s="156"/>
      <c r="BJ35" s="74"/>
      <c r="BK35" s="293"/>
      <c r="BL35" s="62"/>
      <c r="BM35" s="74"/>
      <c r="BN35" s="240" t="str">
        <f t="shared" si="18"/>
        <v/>
      </c>
      <c r="BO35" s="261"/>
    </row>
    <row r="36" spans="1:67" s="280" customFormat="1" ht="17.100000000000001" customHeight="1">
      <c r="A36" s="261"/>
      <c r="B36" s="1039"/>
      <c r="C36" s="1023"/>
      <c r="D36" s="281" t="s">
        <v>217</v>
      </c>
      <c r="E36" s="981"/>
      <c r="F36" s="251"/>
      <c r="G36" s="282" t="s">
        <v>183</v>
      </c>
      <c r="H36" s="283">
        <f t="shared" si="9"/>
        <v>2</v>
      </c>
      <c r="I36" s="57"/>
      <c r="J36" s="56"/>
      <c r="K36" s="57">
        <v>2</v>
      </c>
      <c r="L36" s="56"/>
      <c r="M36" s="283">
        <f t="shared" si="17"/>
        <v>30</v>
      </c>
      <c r="N36" s="284">
        <f t="shared" si="2"/>
        <v>22.5</v>
      </c>
      <c r="O36" s="285" t="s">
        <v>75</v>
      </c>
      <c r="P36" s="55" t="s">
        <v>8</v>
      </c>
      <c r="Q36" s="58" t="s">
        <v>9</v>
      </c>
      <c r="R36" s="56" t="s">
        <v>1</v>
      </c>
      <c r="S36" s="287" t="s">
        <v>7</v>
      </c>
      <c r="T36" s="406"/>
      <c r="U36" s="407"/>
      <c r="V36" s="504" t="str">
        <f t="shared" si="14"/>
        <v/>
      </c>
      <c r="W36" s="538" t="str">
        <f t="shared" si="4"/>
        <v/>
      </c>
      <c r="X36" s="408"/>
      <c r="Y36" s="409"/>
      <c r="Z36" s="410"/>
      <c r="AA36" s="411"/>
      <c r="AB36" s="58" t="s">
        <v>122</v>
      </c>
      <c r="AC36" s="412"/>
      <c r="AD36" s="410"/>
      <c r="AE36" s="411"/>
      <c r="AF36" s="412"/>
      <c r="AG36" s="412"/>
      <c r="AH36" s="412"/>
      <c r="AI36" s="410"/>
      <c r="AJ36" s="411"/>
      <c r="AK36" s="412"/>
      <c r="AL36" s="413"/>
      <c r="AM36" s="35"/>
      <c r="AN36" s="338" t="s">
        <v>7</v>
      </c>
      <c r="AO36" s="246"/>
      <c r="AP36" s="233">
        <f t="shared" si="5"/>
        <v>30</v>
      </c>
      <c r="AQ36" s="251"/>
      <c r="AR36" s="157"/>
      <c r="AS36" s="296"/>
      <c r="AT36" s="74"/>
      <c r="AU36" s="64"/>
      <c r="AV36" s="64"/>
      <c r="AW36" s="118" t="str">
        <f>IF(ISNUMBER($AO36),IF(AND($AO36&gt;=60,$AO36&lt;=100),"●",""),"")</f>
        <v/>
      </c>
      <c r="AX36" s="64"/>
      <c r="AY36" s="62"/>
      <c r="AZ36" s="74"/>
      <c r="BA36" s="74"/>
      <c r="BB36" s="117" t="str">
        <f>IF(ISNUMBER($AO36),IF(AND($AO36&gt;=60,$AO36&lt;=100),"●",""),"")</f>
        <v/>
      </c>
      <c r="BC36" s="75"/>
      <c r="BD36" s="593" t="str">
        <f t="shared" si="6"/>
        <v/>
      </c>
      <c r="BE36" s="156"/>
      <c r="BF36" s="52"/>
      <c r="BG36" s="345" t="str">
        <f t="shared" si="15"/>
        <v/>
      </c>
      <c r="BH36" s="261"/>
      <c r="BI36" s="156"/>
      <c r="BJ36" s="74"/>
      <c r="BK36" s="293"/>
      <c r="BL36" s="62"/>
      <c r="BM36" s="74"/>
      <c r="BN36" s="240" t="str">
        <f t="shared" si="18"/>
        <v/>
      </c>
      <c r="BO36" s="261"/>
    </row>
    <row r="37" spans="1:67" s="280" customFormat="1" ht="17.100000000000001" customHeight="1">
      <c r="A37" s="261"/>
      <c r="B37" s="1039"/>
      <c r="C37" s="1023"/>
      <c r="D37" s="281" t="s">
        <v>82</v>
      </c>
      <c r="E37" s="981"/>
      <c r="F37" s="251"/>
      <c r="G37" s="577" t="s">
        <v>48</v>
      </c>
      <c r="H37" s="578">
        <f t="shared" si="9"/>
        <v>2</v>
      </c>
      <c r="I37" s="579">
        <v>0</v>
      </c>
      <c r="J37" s="586">
        <v>0</v>
      </c>
      <c r="K37" s="579"/>
      <c r="L37" s="586">
        <v>2</v>
      </c>
      <c r="M37" s="578">
        <f t="shared" si="17"/>
        <v>30</v>
      </c>
      <c r="N37" s="284">
        <f t="shared" si="2"/>
        <v>22.5</v>
      </c>
      <c r="O37" s="285" t="s">
        <v>75</v>
      </c>
      <c r="P37" s="55"/>
      <c r="Q37" s="58"/>
      <c r="R37" s="56"/>
      <c r="S37" s="287"/>
      <c r="T37" s="62"/>
      <c r="U37" s="52"/>
      <c r="V37" s="345" t="str">
        <f>IF($W37="○",$N37,"")</f>
        <v/>
      </c>
      <c r="W37" s="54" t="str">
        <f t="shared" si="4"/>
        <v/>
      </c>
      <c r="X37" s="271"/>
      <c r="Y37" s="55"/>
      <c r="Z37" s="56"/>
      <c r="AA37" s="57"/>
      <c r="AB37" s="58" t="s">
        <v>122</v>
      </c>
      <c r="AC37" s="58"/>
      <c r="AD37" s="56"/>
      <c r="AE37" s="57"/>
      <c r="AF37" s="58"/>
      <c r="AG37" s="58"/>
      <c r="AH37" s="58"/>
      <c r="AI37" s="56"/>
      <c r="AJ37" s="57"/>
      <c r="AK37" s="58"/>
      <c r="AL37" s="59"/>
      <c r="AM37" s="35"/>
      <c r="AN37" s="289"/>
      <c r="AO37" s="246"/>
      <c r="AP37" s="233">
        <f t="shared" si="5"/>
        <v>30</v>
      </c>
      <c r="AQ37" s="251"/>
      <c r="AR37" s="157"/>
      <c r="AS37" s="296"/>
      <c r="AT37" s="74"/>
      <c r="AU37" s="64"/>
      <c r="AV37" s="64"/>
      <c r="AW37" s="64"/>
      <c r="AX37" s="64"/>
      <c r="AY37" s="62"/>
      <c r="AZ37" s="74"/>
      <c r="BA37" s="74"/>
      <c r="BB37" s="74"/>
      <c r="BC37" s="75"/>
      <c r="BD37" s="593" t="str">
        <f t="shared" si="6"/>
        <v/>
      </c>
      <c r="BE37" s="156"/>
      <c r="BF37" s="52"/>
      <c r="BG37" s="345" t="str">
        <f t="shared" si="15"/>
        <v/>
      </c>
      <c r="BH37" s="261"/>
      <c r="BI37" s="156"/>
      <c r="BJ37" s="74"/>
      <c r="BK37" s="293"/>
      <c r="BL37" s="62"/>
      <c r="BM37" s="74"/>
      <c r="BN37" s="240" t="str">
        <f t="shared" si="18"/>
        <v/>
      </c>
      <c r="BO37" s="261"/>
    </row>
    <row r="38" spans="1:67" s="280" customFormat="1" ht="17.100000000000001" customHeight="1">
      <c r="A38" s="261"/>
      <c r="B38" s="1039"/>
      <c r="C38" s="1023"/>
      <c r="D38" s="281" t="s">
        <v>82</v>
      </c>
      <c r="E38" s="981"/>
      <c r="F38" s="251"/>
      <c r="G38" s="577" t="s">
        <v>190</v>
      </c>
      <c r="H38" s="578">
        <f t="shared" si="9"/>
        <v>2</v>
      </c>
      <c r="I38" s="579"/>
      <c r="J38" s="586">
        <v>2</v>
      </c>
      <c r="K38" s="579"/>
      <c r="L38" s="586"/>
      <c r="M38" s="578">
        <f t="shared" si="17"/>
        <v>30</v>
      </c>
      <c r="N38" s="284">
        <f t="shared" si="2"/>
        <v>22.5</v>
      </c>
      <c r="O38" s="285" t="s">
        <v>75</v>
      </c>
      <c r="P38" s="55"/>
      <c r="Q38" s="58"/>
      <c r="R38" s="56"/>
      <c r="S38" s="287"/>
      <c r="T38" s="62"/>
      <c r="U38" s="52"/>
      <c r="V38" s="345" t="str">
        <f t="shared" si="14"/>
        <v/>
      </c>
      <c r="W38" s="54" t="str">
        <f t="shared" si="4"/>
        <v/>
      </c>
      <c r="X38" s="271"/>
      <c r="Y38" s="55"/>
      <c r="Z38" s="56"/>
      <c r="AA38" s="57"/>
      <c r="AB38" s="412" t="s">
        <v>212</v>
      </c>
      <c r="AC38" s="58"/>
      <c r="AD38" s="56"/>
      <c r="AE38" s="57"/>
      <c r="AF38" s="58"/>
      <c r="AG38" s="58"/>
      <c r="AH38" s="58"/>
      <c r="AI38" s="56"/>
      <c r="AJ38" s="57"/>
      <c r="AK38" s="58"/>
      <c r="AL38" s="59"/>
      <c r="AM38" s="35"/>
      <c r="AN38" s="300"/>
      <c r="AO38" s="247"/>
      <c r="AP38" s="233">
        <f t="shared" si="5"/>
        <v>30</v>
      </c>
      <c r="AQ38" s="251"/>
      <c r="AR38" s="157"/>
      <c r="AS38" s="296"/>
      <c r="AT38" s="74"/>
      <c r="AU38" s="64"/>
      <c r="AV38" s="64"/>
      <c r="AW38" s="64"/>
      <c r="AX38" s="64"/>
      <c r="AY38" s="62"/>
      <c r="AZ38" s="74"/>
      <c r="BA38" s="74"/>
      <c r="BB38" s="74"/>
      <c r="BC38" s="75"/>
      <c r="BD38" s="593" t="str">
        <f t="shared" si="6"/>
        <v/>
      </c>
      <c r="BE38" s="156"/>
      <c r="BF38" s="52"/>
      <c r="BG38" s="345" t="str">
        <f t="shared" si="15"/>
        <v/>
      </c>
      <c r="BH38" s="261"/>
      <c r="BI38" s="156"/>
      <c r="BJ38" s="74"/>
      <c r="BK38" s="293"/>
      <c r="BL38" s="62"/>
      <c r="BM38" s="74"/>
      <c r="BN38" s="240" t="str">
        <f t="shared" si="18"/>
        <v/>
      </c>
      <c r="BO38" s="261"/>
    </row>
    <row r="39" spans="1:67" s="280" customFormat="1" ht="17.100000000000001" customHeight="1">
      <c r="A39" s="261"/>
      <c r="B39" s="1039"/>
      <c r="C39" s="1023"/>
      <c r="D39" s="600" t="s">
        <v>82</v>
      </c>
      <c r="E39" s="981"/>
      <c r="F39" s="251"/>
      <c r="G39" s="577" t="s">
        <v>107</v>
      </c>
      <c r="H39" s="578">
        <f t="shared" si="9"/>
        <v>2</v>
      </c>
      <c r="I39" s="579">
        <v>0</v>
      </c>
      <c r="J39" s="586">
        <v>2</v>
      </c>
      <c r="K39" s="579">
        <v>0</v>
      </c>
      <c r="L39" s="586">
        <v>0</v>
      </c>
      <c r="M39" s="578">
        <f t="shared" si="17"/>
        <v>30</v>
      </c>
      <c r="N39" s="284">
        <f t="shared" si="2"/>
        <v>22.5</v>
      </c>
      <c r="O39" s="285" t="s">
        <v>154</v>
      </c>
      <c r="P39" s="55" t="s">
        <v>122</v>
      </c>
      <c r="Q39" s="117" t="s">
        <v>108</v>
      </c>
      <c r="R39" s="350"/>
      <c r="S39" s="71" t="s">
        <v>108</v>
      </c>
      <c r="T39" s="62"/>
      <c r="U39" s="52"/>
      <c r="V39" s="345" t="str">
        <f t="shared" si="14"/>
        <v/>
      </c>
      <c r="W39" s="54" t="str">
        <f t="shared" si="4"/>
        <v/>
      </c>
      <c r="X39" s="271"/>
      <c r="Y39" s="55"/>
      <c r="Z39" s="56"/>
      <c r="AA39" s="57"/>
      <c r="AB39" s="58" t="s">
        <v>193</v>
      </c>
      <c r="AC39" s="58"/>
      <c r="AD39" s="56"/>
      <c r="AE39" s="57"/>
      <c r="AF39" s="58"/>
      <c r="AG39" s="58"/>
      <c r="AH39" s="58"/>
      <c r="AI39" s="56"/>
      <c r="AJ39" s="57"/>
      <c r="AK39" s="58"/>
      <c r="AL39" s="59"/>
      <c r="AM39" s="35"/>
      <c r="AN39" s="149" t="s">
        <v>108</v>
      </c>
      <c r="AO39" s="247"/>
      <c r="AP39" s="233">
        <f t="shared" si="5"/>
        <v>30</v>
      </c>
      <c r="AQ39" s="251"/>
      <c r="AR39" s="150" t="str">
        <f>IF(ISNUMBER($AO39),IF(AND($AO39&gt;=60,$AO39&lt;=100),"●",""),"")</f>
        <v/>
      </c>
      <c r="AS39" s="296"/>
      <c r="AT39" s="74"/>
      <c r="AU39" s="64"/>
      <c r="AV39" s="64"/>
      <c r="AW39" s="64"/>
      <c r="AX39" s="64"/>
      <c r="AY39" s="62"/>
      <c r="AZ39" s="74"/>
      <c r="BA39" s="117" t="str">
        <f>IF(ISNUMBER($AO39),IF(AND($AO39&gt;=60,$AO39&lt;=100),"●",""),"")</f>
        <v/>
      </c>
      <c r="BB39" s="74"/>
      <c r="BC39" s="75"/>
      <c r="BD39" s="380" t="str">
        <f t="shared" si="6"/>
        <v/>
      </c>
      <c r="BE39" s="156"/>
      <c r="BF39" s="52"/>
      <c r="BG39" s="345" t="str">
        <f t="shared" si="15"/>
        <v/>
      </c>
      <c r="BH39" s="261"/>
      <c r="BI39" s="156"/>
      <c r="BJ39" s="74"/>
      <c r="BK39" s="293"/>
      <c r="BL39" s="62"/>
      <c r="BM39" s="74"/>
      <c r="BN39" s="240" t="str">
        <f t="shared" si="18"/>
        <v/>
      </c>
      <c r="BO39" s="261"/>
    </row>
    <row r="40" spans="1:67" s="280" customFormat="1" ht="17.100000000000001" customHeight="1">
      <c r="A40" s="261"/>
      <c r="B40" s="1039"/>
      <c r="C40" s="1023"/>
      <c r="D40" s="281" t="s">
        <v>218</v>
      </c>
      <c r="E40" s="981"/>
      <c r="F40" s="251"/>
      <c r="G40" s="577" t="s">
        <v>35</v>
      </c>
      <c r="H40" s="578">
        <f t="shared" si="9"/>
        <v>2</v>
      </c>
      <c r="I40" s="579">
        <v>0</v>
      </c>
      <c r="J40" s="586">
        <v>2</v>
      </c>
      <c r="K40" s="579">
        <v>0</v>
      </c>
      <c r="L40" s="586">
        <v>0</v>
      </c>
      <c r="M40" s="578">
        <f>H40*15*2</f>
        <v>60</v>
      </c>
      <c r="N40" s="284">
        <f t="shared" si="2"/>
        <v>45</v>
      </c>
      <c r="O40" s="285" t="s">
        <v>161</v>
      </c>
      <c r="P40" s="55" t="s">
        <v>122</v>
      </c>
      <c r="Q40" s="58" t="s">
        <v>144</v>
      </c>
      <c r="R40" s="56"/>
      <c r="S40" s="287" t="s">
        <v>229</v>
      </c>
      <c r="T40" s="62"/>
      <c r="U40" s="333" t="str">
        <f>IF($W40="○",$N40,"")</f>
        <v/>
      </c>
      <c r="V40" s="288"/>
      <c r="W40" s="54" t="str">
        <f t="shared" si="4"/>
        <v/>
      </c>
      <c r="X40" s="271"/>
      <c r="Y40" s="55"/>
      <c r="Z40" s="56"/>
      <c r="AA40" s="57"/>
      <c r="AB40" s="58" t="s">
        <v>193</v>
      </c>
      <c r="AC40" s="58"/>
      <c r="AD40" s="56"/>
      <c r="AE40" s="57"/>
      <c r="AF40" s="58"/>
      <c r="AG40" s="58"/>
      <c r="AH40" s="58"/>
      <c r="AI40" s="56"/>
      <c r="AJ40" s="57"/>
      <c r="AK40" s="58"/>
      <c r="AL40" s="59"/>
      <c r="AM40" s="35"/>
      <c r="AN40" s="289" t="s">
        <v>229</v>
      </c>
      <c r="AO40" s="246"/>
      <c r="AP40" s="233">
        <f t="shared" si="5"/>
        <v>60</v>
      </c>
      <c r="AQ40" s="251"/>
      <c r="AR40" s="150" t="str">
        <f>IF(ISNUMBER($AO40),IF(AND($AO40&gt;=60,$AO40&lt;=100),"●",""),"")</f>
        <v/>
      </c>
      <c r="AS40" s="296"/>
      <c r="AT40" s="74"/>
      <c r="AU40" s="64"/>
      <c r="AV40" s="64"/>
      <c r="AW40" s="64"/>
      <c r="AX40" s="64"/>
      <c r="AY40" s="62"/>
      <c r="AZ40" s="117" t="str">
        <f>IF(ISNUMBER($AO40),IF(AND($AO40&gt;=60,$AO40&lt;=100),"●",""),"")</f>
        <v/>
      </c>
      <c r="BA40" s="74"/>
      <c r="BB40" s="74"/>
      <c r="BC40" s="75"/>
      <c r="BD40" s="593" t="str">
        <f t="shared" si="6"/>
        <v/>
      </c>
      <c r="BE40" s="156"/>
      <c r="BF40" s="333" t="str">
        <f>IF(ISNUMBER($AO40),IF(AND($AO40&gt;=60,$AO40&lt;=100),$AP40*45/60,""),"")</f>
        <v/>
      </c>
      <c r="BG40" s="288"/>
      <c r="BH40" s="261"/>
      <c r="BI40" s="156"/>
      <c r="BJ40" s="74"/>
      <c r="BK40" s="293"/>
      <c r="BL40" s="62"/>
      <c r="BM40" s="74"/>
      <c r="BN40" s="240" t="str">
        <f t="shared" si="18"/>
        <v/>
      </c>
      <c r="BO40" s="261"/>
    </row>
    <row r="41" spans="1:67" s="280" customFormat="1" ht="17.100000000000001" customHeight="1">
      <c r="A41" s="261"/>
      <c r="B41" s="1039"/>
      <c r="C41" s="1023"/>
      <c r="D41" s="600" t="s">
        <v>82</v>
      </c>
      <c r="E41" s="981"/>
      <c r="F41" s="251"/>
      <c r="G41" s="577" t="s">
        <v>79</v>
      </c>
      <c r="H41" s="578">
        <f t="shared" si="9"/>
        <v>2</v>
      </c>
      <c r="I41" s="579">
        <v>2</v>
      </c>
      <c r="J41" s="586">
        <v>0</v>
      </c>
      <c r="K41" s="579">
        <v>0</v>
      </c>
      <c r="L41" s="586">
        <v>0</v>
      </c>
      <c r="M41" s="578">
        <f>H41*15*2</f>
        <v>60</v>
      </c>
      <c r="N41" s="284">
        <f t="shared" si="2"/>
        <v>45</v>
      </c>
      <c r="O41" s="285" t="s">
        <v>161</v>
      </c>
      <c r="P41" s="55" t="s">
        <v>153</v>
      </c>
      <c r="Q41" s="58" t="s">
        <v>10</v>
      </c>
      <c r="R41" s="56"/>
      <c r="S41" s="287" t="s">
        <v>211</v>
      </c>
      <c r="T41" s="62"/>
      <c r="U41" s="52"/>
      <c r="V41" s="345" t="str">
        <f t="shared" si="14"/>
        <v/>
      </c>
      <c r="W41" s="54" t="str">
        <f t="shared" si="4"/>
        <v/>
      </c>
      <c r="X41" s="271"/>
      <c r="Y41" s="55"/>
      <c r="Z41" s="56"/>
      <c r="AA41" s="57"/>
      <c r="AB41" s="58" t="s">
        <v>193</v>
      </c>
      <c r="AC41" s="58"/>
      <c r="AD41" s="56"/>
      <c r="AE41" s="57"/>
      <c r="AF41" s="58"/>
      <c r="AG41" s="58"/>
      <c r="AH41" s="58"/>
      <c r="AI41" s="56"/>
      <c r="AJ41" s="57"/>
      <c r="AK41" s="58"/>
      <c r="AL41" s="59"/>
      <c r="AM41" s="35"/>
      <c r="AN41" s="300" t="s">
        <v>211</v>
      </c>
      <c r="AO41" s="247"/>
      <c r="AP41" s="233">
        <f t="shared" si="5"/>
        <v>60</v>
      </c>
      <c r="AQ41" s="251"/>
      <c r="AR41" s="157"/>
      <c r="AS41" s="296"/>
      <c r="AT41" s="74"/>
      <c r="AU41" s="64"/>
      <c r="AV41" s="118" t="str">
        <f>IF(ISNUMBER($AO41),IF(AND($AO41&gt;=60,$AO41&lt;=100),"●",""),"")</f>
        <v/>
      </c>
      <c r="AW41" s="64"/>
      <c r="AX41" s="64"/>
      <c r="AY41" s="77" t="str">
        <f>IF(ISNUMBER($AO41),IF(AND($AO41&gt;=60,$AO41&lt;=100),"●",""),"")</f>
        <v/>
      </c>
      <c r="AZ41" s="74"/>
      <c r="BA41" s="74"/>
      <c r="BB41" s="74"/>
      <c r="BC41" s="75"/>
      <c r="BD41" s="380" t="str">
        <f t="shared" si="6"/>
        <v/>
      </c>
      <c r="BE41" s="156"/>
      <c r="BF41" s="52"/>
      <c r="BG41" s="345" t="str">
        <f t="shared" si="15"/>
        <v/>
      </c>
      <c r="BH41" s="261"/>
      <c r="BI41" s="156"/>
      <c r="BJ41" s="74"/>
      <c r="BK41" s="293"/>
      <c r="BL41" s="62"/>
      <c r="BM41" s="74"/>
      <c r="BN41" s="240" t="str">
        <f t="shared" si="18"/>
        <v/>
      </c>
      <c r="BO41" s="261"/>
    </row>
    <row r="42" spans="1:67" s="280" customFormat="1" ht="17.100000000000001" customHeight="1">
      <c r="A42" s="261"/>
      <c r="B42" s="1039"/>
      <c r="C42" s="1023"/>
      <c r="D42" s="281" t="s">
        <v>82</v>
      </c>
      <c r="E42" s="981"/>
      <c r="F42" s="251"/>
      <c r="G42" s="577" t="s">
        <v>175</v>
      </c>
      <c r="H42" s="578">
        <f t="shared" si="9"/>
        <v>2</v>
      </c>
      <c r="I42" s="579">
        <v>0</v>
      </c>
      <c r="J42" s="586">
        <v>0</v>
      </c>
      <c r="K42" s="579">
        <v>2</v>
      </c>
      <c r="L42" s="586">
        <v>0</v>
      </c>
      <c r="M42" s="578">
        <f>H42*15*3</f>
        <v>90</v>
      </c>
      <c r="N42" s="284">
        <f t="shared" si="2"/>
        <v>67.5</v>
      </c>
      <c r="O42" s="285" t="s">
        <v>3</v>
      </c>
      <c r="P42" s="55" t="s">
        <v>122</v>
      </c>
      <c r="Q42" s="58"/>
      <c r="R42" s="56" t="s">
        <v>122</v>
      </c>
      <c r="S42" s="287" t="s">
        <v>122</v>
      </c>
      <c r="T42" s="62"/>
      <c r="U42" s="52"/>
      <c r="V42" s="345" t="str">
        <f t="shared" si="14"/>
        <v/>
      </c>
      <c r="W42" s="54" t="str">
        <f t="shared" si="4"/>
        <v/>
      </c>
      <c r="X42" s="271"/>
      <c r="Y42" s="55" t="s">
        <v>122</v>
      </c>
      <c r="Z42" s="56"/>
      <c r="AA42" s="57"/>
      <c r="AB42" s="58" t="s">
        <v>193</v>
      </c>
      <c r="AC42" s="58" t="s">
        <v>193</v>
      </c>
      <c r="AD42" s="56"/>
      <c r="AE42" s="57"/>
      <c r="AF42" s="58"/>
      <c r="AG42" s="58"/>
      <c r="AH42" s="58"/>
      <c r="AI42" s="56"/>
      <c r="AJ42" s="57"/>
      <c r="AK42" s="58" t="s">
        <v>193</v>
      </c>
      <c r="AL42" s="59"/>
      <c r="AM42" s="35"/>
      <c r="AN42" s="289" t="s">
        <v>122</v>
      </c>
      <c r="AO42" s="246"/>
      <c r="AP42" s="233">
        <f t="shared" si="5"/>
        <v>90</v>
      </c>
      <c r="AQ42" s="251"/>
      <c r="AR42" s="150" t="str">
        <f>IF(ISNUMBER($AO42),IF(AND($AO42&gt;=60,$AO42&lt;=100),"●",""),"")</f>
        <v/>
      </c>
      <c r="AS42" s="296"/>
      <c r="AT42" s="74"/>
      <c r="AU42" s="64"/>
      <c r="AV42" s="64"/>
      <c r="AW42" s="64"/>
      <c r="AX42" s="64"/>
      <c r="AY42" s="62"/>
      <c r="AZ42" s="74"/>
      <c r="BA42" s="74"/>
      <c r="BB42" s="74"/>
      <c r="BC42" s="75"/>
      <c r="BD42" s="593" t="str">
        <f t="shared" si="6"/>
        <v/>
      </c>
      <c r="BE42" s="156"/>
      <c r="BF42" s="52"/>
      <c r="BG42" s="345" t="str">
        <f t="shared" si="15"/>
        <v/>
      </c>
      <c r="BH42" s="261"/>
      <c r="BI42" s="156"/>
      <c r="BJ42" s="74"/>
      <c r="BK42" s="293"/>
      <c r="BL42" s="62"/>
      <c r="BM42" s="74"/>
      <c r="BN42" s="240" t="str">
        <f t="shared" si="18"/>
        <v/>
      </c>
      <c r="BO42" s="261"/>
    </row>
    <row r="43" spans="1:67" s="280" customFormat="1" ht="17.100000000000001" customHeight="1" thickBot="1">
      <c r="A43" s="261"/>
      <c r="B43" s="1040"/>
      <c r="C43" s="1024"/>
      <c r="D43" s="353" t="s">
        <v>82</v>
      </c>
      <c r="E43" s="982"/>
      <c r="F43" s="251"/>
      <c r="G43" s="587" t="s">
        <v>158</v>
      </c>
      <c r="H43" s="588">
        <f t="shared" si="9"/>
        <v>2</v>
      </c>
      <c r="I43" s="589">
        <v>2</v>
      </c>
      <c r="J43" s="590"/>
      <c r="K43" s="589"/>
      <c r="L43" s="590">
        <v>0</v>
      </c>
      <c r="M43" s="588">
        <f>H43*15*1</f>
        <v>30</v>
      </c>
      <c r="N43" s="539">
        <f t="shared" si="2"/>
        <v>22.5</v>
      </c>
      <c r="O43" s="540" t="s">
        <v>154</v>
      </c>
      <c r="P43" s="596" t="s">
        <v>8</v>
      </c>
      <c r="Q43" s="598" t="s">
        <v>9</v>
      </c>
      <c r="R43" s="605"/>
      <c r="S43" s="354" t="s">
        <v>7</v>
      </c>
      <c r="T43" s="171"/>
      <c r="U43" s="355"/>
      <c r="V43" s="356" t="str">
        <f t="shared" si="14"/>
        <v/>
      </c>
      <c r="W43" s="357" t="str">
        <f t="shared" si="4"/>
        <v/>
      </c>
      <c r="X43" s="271"/>
      <c r="Y43" s="596"/>
      <c r="Z43" s="605"/>
      <c r="AA43" s="603"/>
      <c r="AB43" s="598" t="s">
        <v>122</v>
      </c>
      <c r="AC43" s="598"/>
      <c r="AD43" s="605"/>
      <c r="AE43" s="603"/>
      <c r="AF43" s="598"/>
      <c r="AG43" s="598"/>
      <c r="AH43" s="598"/>
      <c r="AI43" s="605"/>
      <c r="AJ43" s="603"/>
      <c r="AK43" s="598"/>
      <c r="AL43" s="173"/>
      <c r="AM43" s="35"/>
      <c r="AN43" s="358" t="s">
        <v>7</v>
      </c>
      <c r="AO43" s="250"/>
      <c r="AP43" s="396">
        <f t="shared" si="5"/>
        <v>30</v>
      </c>
      <c r="AQ43" s="251"/>
      <c r="AR43" s="359"/>
      <c r="AS43" s="360"/>
      <c r="AT43" s="172"/>
      <c r="AU43" s="174"/>
      <c r="AV43" s="174"/>
      <c r="AW43" s="170" t="str">
        <f>IF(ISNUMBER($AO43),IF(AND($AO43&gt;=60,$AO43&lt;=100),"●",""),"")</f>
        <v/>
      </c>
      <c r="AX43" s="174"/>
      <c r="AY43" s="171"/>
      <c r="AZ43" s="172"/>
      <c r="BA43" s="172"/>
      <c r="BB43" s="169" t="str">
        <f>IF(ISNUMBER($AO43),IF(AND($AO43&gt;=60,$AO43&lt;=100),"●",""),"")</f>
        <v/>
      </c>
      <c r="BC43" s="175"/>
      <c r="BD43" s="434" t="str">
        <f t="shared" si="6"/>
        <v/>
      </c>
      <c r="BE43" s="176"/>
      <c r="BF43" s="355"/>
      <c r="BG43" s="356" t="str">
        <f t="shared" si="15"/>
        <v/>
      </c>
      <c r="BH43" s="261"/>
      <c r="BI43" s="176"/>
      <c r="BJ43" s="172"/>
      <c r="BK43" s="361"/>
      <c r="BL43" s="171"/>
      <c r="BM43" s="172"/>
      <c r="BN43" s="242" t="str">
        <f t="shared" si="18"/>
        <v/>
      </c>
      <c r="BO43" s="261"/>
    </row>
    <row r="44" spans="1:67" ht="3.95" customHeight="1" thickBot="1">
      <c r="A44" s="4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6"/>
      <c r="BE44" s="184"/>
      <c r="BF44" s="184"/>
      <c r="BG44" s="184"/>
      <c r="BH44" s="4"/>
      <c r="BI44" s="184"/>
      <c r="BJ44" s="184"/>
      <c r="BK44" s="184"/>
      <c r="BL44" s="184"/>
      <c r="BM44" s="184"/>
      <c r="BN44" s="184"/>
      <c r="BO44" s="4"/>
    </row>
    <row r="45" spans="1:67" ht="35.1" customHeight="1">
      <c r="A45" s="4"/>
      <c r="B45" s="184"/>
      <c r="C45" s="184"/>
      <c r="D45" s="184"/>
      <c r="E45" s="184"/>
      <c r="F45" s="184"/>
      <c r="G45" s="764" t="s">
        <v>102</v>
      </c>
      <c r="H45" s="764"/>
      <c r="I45" s="764"/>
      <c r="J45" s="764"/>
      <c r="K45" s="764"/>
      <c r="L45" s="764"/>
      <c r="M45" s="764"/>
      <c r="N45" s="764"/>
      <c r="O45" s="764"/>
      <c r="P45" s="764"/>
      <c r="Q45" s="764"/>
      <c r="R45" s="764"/>
      <c r="S45" s="184"/>
      <c r="T45" s="765" t="s">
        <v>52</v>
      </c>
      <c r="U45" s="766"/>
      <c r="V45" s="767"/>
      <c r="W45" s="184"/>
      <c r="X45" s="184"/>
      <c r="Y45" s="184"/>
      <c r="Z45" s="184"/>
      <c r="AA45" s="184"/>
      <c r="AB45" s="251"/>
      <c r="AC45" s="251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184"/>
      <c r="AR45" s="765" t="s">
        <v>117</v>
      </c>
      <c r="AS45" s="768"/>
      <c r="AT45" s="768"/>
      <c r="AU45" s="768"/>
      <c r="AV45" s="768"/>
      <c r="AW45" s="768"/>
      <c r="AX45" s="768"/>
      <c r="AY45" s="768"/>
      <c r="AZ45" s="768"/>
      <c r="BA45" s="768"/>
      <c r="BB45" s="768"/>
      <c r="BC45" s="769"/>
      <c r="BD45" s="401" t="s">
        <v>177</v>
      </c>
      <c r="BE45" s="765" t="s">
        <v>261</v>
      </c>
      <c r="BF45" s="766"/>
      <c r="BG45" s="767"/>
      <c r="BH45" s="4"/>
      <c r="BI45" s="863" t="s">
        <v>164</v>
      </c>
      <c r="BJ45" s="864"/>
      <c r="BK45" s="993"/>
      <c r="BL45" s="983" t="s">
        <v>165</v>
      </c>
      <c r="BM45" s="864"/>
      <c r="BN45" s="865"/>
      <c r="BO45" s="4"/>
    </row>
    <row r="46" spans="1:67" ht="21.95" customHeight="1">
      <c r="A46" s="4"/>
      <c r="B46" s="362"/>
      <c r="C46" s="362"/>
      <c r="D46" s="241"/>
      <c r="E46" s="241"/>
      <c r="F46" s="251"/>
      <c r="G46" s="764"/>
      <c r="H46" s="764"/>
      <c r="I46" s="764"/>
      <c r="J46" s="764"/>
      <c r="K46" s="764"/>
      <c r="L46" s="764"/>
      <c r="M46" s="764"/>
      <c r="N46" s="764"/>
      <c r="O46" s="764"/>
      <c r="P46" s="764"/>
      <c r="Q46" s="764"/>
      <c r="R46" s="764"/>
      <c r="S46" s="241"/>
      <c r="T46" s="186">
        <f>SUM(T7:T43)+'（A）17H29-18H30プログラム入学 41b'!T50</f>
        <v>0</v>
      </c>
      <c r="U46" s="187">
        <f>SUM(U7:U43)+'（A）17H29-18H30プログラム入学 41b'!U50</f>
        <v>0</v>
      </c>
      <c r="V46" s="188">
        <f>SUM(V7:V43)+'（A）17H29-18H30プログラム入学 41b'!V50</f>
        <v>0</v>
      </c>
      <c r="W46" s="184"/>
      <c r="X46" s="184"/>
      <c r="Y46" s="251"/>
      <c r="Z46" s="251"/>
      <c r="AA46" s="251"/>
      <c r="AB46" s="251"/>
      <c r="AC46" s="251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251"/>
      <c r="AR46" s="1036">
        <f>COUNTIF(AR7:AR43,"●")+'（A）17H29-18H30プログラム入学 41b'!AR50</f>
        <v>0</v>
      </c>
      <c r="AS46" s="1037">
        <f>COUNTIF(AS7:AS43,"●")+'（A）17H29-18H30プログラム入学 41b'!AS50</f>
        <v>0</v>
      </c>
      <c r="AT46" s="1037">
        <f>COUNTIF(AT7:AT43,"●")+'（A）17H29-18H30プログラム入学 41b'!AT50</f>
        <v>0</v>
      </c>
      <c r="AU46" s="1037">
        <f>COUNTIF(AU7:AU43,"●")+'（A）17H29-18H30プログラム入学 41b'!AU50</f>
        <v>0</v>
      </c>
      <c r="AV46" s="988">
        <f>COUNTIF(AV7:AV43,"●")+'（A）17H29-18H30プログラム入学 41b'!AV50</f>
        <v>0</v>
      </c>
      <c r="AW46" s="988">
        <f>COUNTIF(AW7:AW43,"●")+'（A）17H29-18H30プログラム入学 41b'!AW50</f>
        <v>0</v>
      </c>
      <c r="AX46" s="989">
        <f>COUNTIF(AX7:AX43,"●")+'（A）17H29-18H30プログラム入学 41b'!AX50</f>
        <v>0</v>
      </c>
      <c r="AY46" s="363">
        <f>COUNTIF(AY7:AY43,"●")+'（A）17H29-18H30プログラム入学 41b'!AY50</f>
        <v>0</v>
      </c>
      <c r="AZ46" s="421">
        <f>COUNTIF(AZ7:AZ43,"●")+'（A）17H29-18H30プログラム入学 41b'!AZ50</f>
        <v>0</v>
      </c>
      <c r="BA46" s="421">
        <f>COUNTIF(BA7:BA43,"●")+'（A）17H29-18H30プログラム入学 41b'!BA50</f>
        <v>0</v>
      </c>
      <c r="BB46" s="421">
        <f>COUNTIF(BB7:BB43,"●")+'（A）17H29-18H30プログラム入学 41b'!BB50</f>
        <v>0</v>
      </c>
      <c r="BC46" s="601">
        <f>COUNTIF(BC7:BC43,"●")+'（A）17H29-18H30プログラム入学 41b'!BC50</f>
        <v>0</v>
      </c>
      <c r="BD46" s="991">
        <f>SUM(BD7:BD43)+'（A）17H29-18H30プログラム入学 41b'!BD50</f>
        <v>0</v>
      </c>
      <c r="BE46" s="186">
        <f>SUM(BE7:BE43)+'（A）17H29-18H30プログラム入学 41b'!BE50</f>
        <v>0</v>
      </c>
      <c r="BF46" s="187">
        <f>SUM(BF7:BF43)+'（A）17H29-18H30プログラム入学 41b'!BF50</f>
        <v>0</v>
      </c>
      <c r="BG46" s="188">
        <f>SUM(BG7:BG43)+'（A）17H29-18H30プログラム入学 41b'!BG50</f>
        <v>0</v>
      </c>
      <c r="BH46" s="4"/>
      <c r="BI46" s="381">
        <f t="shared" ref="BI46:BN46" si="19">SUM(BI7:BI43)</f>
        <v>0</v>
      </c>
      <c r="BJ46" s="382">
        <f t="shared" si="19"/>
        <v>0</v>
      </c>
      <c r="BK46" s="383">
        <f t="shared" si="19"/>
        <v>0</v>
      </c>
      <c r="BL46" s="384">
        <f t="shared" si="19"/>
        <v>0</v>
      </c>
      <c r="BM46" s="382">
        <f t="shared" si="19"/>
        <v>0</v>
      </c>
      <c r="BN46" s="385">
        <f t="shared" si="19"/>
        <v>0</v>
      </c>
      <c r="BO46" s="4"/>
    </row>
    <row r="47" spans="1:67" s="185" customFormat="1" ht="21.95" customHeight="1" thickBot="1">
      <c r="A47" s="200"/>
      <c r="B47" s="362"/>
      <c r="C47" s="362"/>
      <c r="D47" s="241"/>
      <c r="E47" s="241"/>
      <c r="F47" s="251"/>
      <c r="G47" s="764"/>
      <c r="H47" s="764"/>
      <c r="I47" s="764"/>
      <c r="J47" s="764"/>
      <c r="K47" s="764"/>
      <c r="L47" s="764"/>
      <c r="M47" s="764"/>
      <c r="N47" s="764"/>
      <c r="O47" s="764"/>
      <c r="P47" s="764"/>
      <c r="Q47" s="764"/>
      <c r="R47" s="764"/>
      <c r="T47" s="753">
        <f>T46+U46+V46</f>
        <v>0</v>
      </c>
      <c r="U47" s="754"/>
      <c r="V47" s="755"/>
      <c r="W47" s="184"/>
      <c r="X47" s="184"/>
      <c r="AD47"/>
      <c r="AE47"/>
      <c r="AF47"/>
      <c r="AG47"/>
      <c r="AH47"/>
      <c r="AI47"/>
      <c r="AJ47"/>
      <c r="AK47"/>
      <c r="AL47"/>
      <c r="AM47"/>
      <c r="AN47"/>
      <c r="AO47"/>
      <c r="AP47"/>
      <c r="AR47" s="771"/>
      <c r="AS47" s="773"/>
      <c r="AT47" s="773"/>
      <c r="AU47" s="773"/>
      <c r="AV47" s="748"/>
      <c r="AW47" s="748"/>
      <c r="AX47" s="990"/>
      <c r="AY47" s="756">
        <f>SUM(AY46:BC46)</f>
        <v>0</v>
      </c>
      <c r="AZ47" s="757"/>
      <c r="BA47" s="757"/>
      <c r="BB47" s="757"/>
      <c r="BC47" s="758"/>
      <c r="BD47" s="752"/>
      <c r="BE47" s="759">
        <f>BE46+BF46+BG46</f>
        <v>0</v>
      </c>
      <c r="BF47" s="760"/>
      <c r="BG47" s="761"/>
      <c r="BH47" s="200"/>
      <c r="BI47" s="992">
        <f>SUM(BI46:BN46)</f>
        <v>0</v>
      </c>
      <c r="BJ47" s="904"/>
      <c r="BK47" s="904"/>
      <c r="BL47" s="904"/>
      <c r="BM47" s="904"/>
      <c r="BN47" s="905"/>
      <c r="BO47" s="200"/>
    </row>
    <row r="48" spans="1:67" ht="11.25" customHeight="1">
      <c r="A48" s="4"/>
      <c r="B48" s="4"/>
      <c r="C48" s="4"/>
      <c r="D48" s="252"/>
      <c r="E48" s="252"/>
      <c r="F48" s="4"/>
      <c r="G48" s="4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3"/>
      <c r="W48" s="252"/>
      <c r="X48" s="252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252"/>
      <c r="AN48" s="252"/>
      <c r="AO48" s="252"/>
      <c r="AP48" s="1"/>
      <c r="AQ48" s="4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4"/>
      <c r="BC48" s="4"/>
      <c r="BD48" s="200"/>
      <c r="BE48" s="1"/>
      <c r="BF48" s="1"/>
      <c r="BG48" s="1"/>
      <c r="BH48" s="4"/>
      <c r="BI48" s="1"/>
      <c r="BJ48" s="1"/>
      <c r="BK48" s="1"/>
      <c r="BL48" s="1"/>
      <c r="BM48" s="1"/>
      <c r="BN48" s="4"/>
      <c r="BO48" s="4"/>
    </row>
    <row r="49" spans="1:68" customFormat="1" ht="11.25" customHeight="1" thickBot="1"/>
    <row r="50" spans="1:68" ht="21.95" customHeight="1">
      <c r="A50"/>
      <c r="B50" s="251"/>
      <c r="C50" s="251"/>
      <c r="D50" s="241"/>
      <c r="E50" s="241"/>
      <c r="F50" s="251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241"/>
      <c r="T50" s="364" t="str">
        <f>IF(T46&gt;=250,"合","-")</f>
        <v>-</v>
      </c>
      <c r="U50" s="365" t="str">
        <f>IF(U46&gt;=250,"合","-")</f>
        <v>-</v>
      </c>
      <c r="V50" s="366" t="str">
        <f>IF(V46&gt;=900,"合","-")</f>
        <v>-</v>
      </c>
      <c r="W50" s="241"/>
      <c r="X50" s="241"/>
      <c r="Y50" s="251"/>
      <c r="Z50" s="251"/>
      <c r="AA50" s="251"/>
      <c r="AB50" s="251"/>
      <c r="AC50" s="251"/>
      <c r="AD50"/>
      <c r="AE50"/>
      <c r="AF50"/>
      <c r="AG50"/>
      <c r="AH50"/>
      <c r="AI50"/>
      <c r="AJ50"/>
      <c r="AK50"/>
      <c r="AL50"/>
      <c r="AM50"/>
      <c r="AN50"/>
      <c r="AO50"/>
      <c r="AP50" s="966" t="s">
        <v>71</v>
      </c>
      <c r="AQ50" s="251"/>
      <c r="AR50" s="969" t="str">
        <f>IF(AR46&gt;=31,"合","-")</f>
        <v>-</v>
      </c>
      <c r="AS50" s="951" t="str">
        <f t="shared" ref="AS50:BC50" si="20">IF(AS46&gt;=1,"合","-")</f>
        <v>-</v>
      </c>
      <c r="AT50" s="951" t="str">
        <f t="shared" si="20"/>
        <v>-</v>
      </c>
      <c r="AU50" s="951" t="str">
        <f t="shared" si="20"/>
        <v>-</v>
      </c>
      <c r="AV50" s="951" t="str">
        <f t="shared" si="20"/>
        <v>-</v>
      </c>
      <c r="AW50" s="951" t="str">
        <f t="shared" si="20"/>
        <v>-</v>
      </c>
      <c r="AX50" s="953" t="str">
        <f t="shared" si="20"/>
        <v>-</v>
      </c>
      <c r="AY50" s="367" t="str">
        <f t="shared" si="20"/>
        <v>-</v>
      </c>
      <c r="AZ50" s="368" t="str">
        <f t="shared" si="20"/>
        <v>-</v>
      </c>
      <c r="BA50" s="368" t="str">
        <f t="shared" si="20"/>
        <v>-</v>
      </c>
      <c r="BB50" s="368" t="str">
        <f t="shared" si="20"/>
        <v>-</v>
      </c>
      <c r="BC50" s="369" t="str">
        <f t="shared" si="20"/>
        <v>-</v>
      </c>
      <c r="BD50" s="955" t="str">
        <f>IF(BD46&gt;=124,"合","-")</f>
        <v>-</v>
      </c>
      <c r="BE50" s="370" t="str">
        <f>IF(BE46&gt;=250,"合","-")</f>
        <v>-</v>
      </c>
      <c r="BF50" s="371" t="str">
        <f>IF(BF46&gt;=250,"合","-")</f>
        <v>-</v>
      </c>
      <c r="BG50" s="372" t="str">
        <f>IF(BG46&gt;=900,"合","-")</f>
        <v>-</v>
      </c>
      <c r="BH50"/>
      <c r="BI50" s="386" t="str">
        <f>IF(BI46&gt;=2,"合","-")</f>
        <v>-</v>
      </c>
      <c r="BJ50" s="368" t="str">
        <f>IF(BJ46&gt;=4,"合","-")</f>
        <v>-</v>
      </c>
      <c r="BK50" s="368" t="str">
        <f>IF(BK46&gt;=28,"合","-")</f>
        <v>-</v>
      </c>
      <c r="BL50" s="367" t="str">
        <f>IF(BL46&gt;=4,"合","-")</f>
        <v>-</v>
      </c>
      <c r="BM50" s="368" t="str">
        <f>IF(BM46&gt;=4,"合","-")</f>
        <v>-</v>
      </c>
      <c r="BN50" s="369" t="str">
        <f>IF(BN46&gt;=10,"合","-")</f>
        <v>-</v>
      </c>
      <c r="BO50"/>
    </row>
    <row r="51" spans="1:68" ht="21.95" customHeight="1" thickBot="1">
      <c r="A51"/>
      <c r="B51" s="251"/>
      <c r="C51" s="251"/>
      <c r="D51" s="241"/>
      <c r="E51" s="241"/>
      <c r="F51" s="251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241"/>
      <c r="T51" s="957" t="str">
        <f>IF(T47&gt;=1600,"合","-")</f>
        <v>-</v>
      </c>
      <c r="U51" s="958"/>
      <c r="V51" s="959"/>
      <c r="W51" s="241"/>
      <c r="X51" s="241"/>
      <c r="Y51" s="251"/>
      <c r="Z51" s="251"/>
      <c r="AA51" s="251"/>
      <c r="AB51" s="184"/>
      <c r="AC51" s="184"/>
      <c r="AD51"/>
      <c r="AE51"/>
      <c r="AF51"/>
      <c r="AG51"/>
      <c r="AH51"/>
      <c r="AI51"/>
      <c r="AJ51"/>
      <c r="AK51"/>
      <c r="AL51"/>
      <c r="AM51"/>
      <c r="AN51"/>
      <c r="AO51"/>
      <c r="AP51" s="967"/>
      <c r="AQ51" s="251"/>
      <c r="AR51" s="970"/>
      <c r="AS51" s="952"/>
      <c r="AT51" s="952"/>
      <c r="AU51" s="952"/>
      <c r="AV51" s="952"/>
      <c r="AW51" s="952"/>
      <c r="AX51" s="954"/>
      <c r="AY51" s="960" t="str">
        <f>IF(AY47&gt;=6,"合","-")</f>
        <v>-</v>
      </c>
      <c r="AZ51" s="961"/>
      <c r="BA51" s="961"/>
      <c r="BB51" s="961"/>
      <c r="BC51" s="962"/>
      <c r="BD51" s="956"/>
      <c r="BE51" s="963" t="str">
        <f>IF(BE47&gt;=1600,"合","-")</f>
        <v>-</v>
      </c>
      <c r="BF51" s="964"/>
      <c r="BG51" s="965"/>
      <c r="BH51"/>
      <c r="BI51" s="921" t="str">
        <f>IF(BI47&gt;=62,"合","-")</f>
        <v>-</v>
      </c>
      <c r="BJ51" s="922"/>
      <c r="BK51" s="922"/>
      <c r="BL51" s="922"/>
      <c r="BM51" s="922"/>
      <c r="BN51" s="923"/>
      <c r="BO51"/>
    </row>
    <row r="52" spans="1:68" ht="21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 s="967"/>
      <c r="AQ52"/>
      <c r="AR52" s="924" t="s">
        <v>117</v>
      </c>
      <c r="AS52" s="925"/>
      <c r="AT52" s="925"/>
      <c r="AU52" s="925"/>
      <c r="AV52" s="925"/>
      <c r="AW52" s="925"/>
      <c r="AX52" s="925"/>
      <c r="AY52" s="925"/>
      <c r="AZ52" s="925"/>
      <c r="BA52" s="925"/>
      <c r="BB52" s="925"/>
      <c r="BC52" s="926"/>
      <c r="BD52" s="927" t="s">
        <v>178</v>
      </c>
      <c r="BE52" s="930" t="s">
        <v>62</v>
      </c>
      <c r="BF52" s="931"/>
      <c r="BG52" s="932"/>
      <c r="BH52" s="5"/>
      <c r="BI52"/>
      <c r="BJ52"/>
      <c r="BK52"/>
      <c r="BL52"/>
      <c r="BM52"/>
      <c r="BN52"/>
      <c r="BO52"/>
      <c r="BP52"/>
    </row>
    <row r="53" spans="1:68" ht="21.95" customHeight="1">
      <c r="AM53" s="373"/>
      <c r="AP53" s="967"/>
      <c r="AQ53" s="5"/>
      <c r="AR53" s="933" t="s">
        <v>205</v>
      </c>
      <c r="AS53" s="936" t="s">
        <v>58</v>
      </c>
      <c r="AT53" s="937"/>
      <c r="AU53" s="937"/>
      <c r="AV53" s="937"/>
      <c r="AW53" s="937"/>
      <c r="AX53" s="938"/>
      <c r="AY53" s="940" t="s">
        <v>12</v>
      </c>
      <c r="AZ53" s="940"/>
      <c r="BA53" s="940"/>
      <c r="BB53" s="940"/>
      <c r="BC53" s="945"/>
      <c r="BD53" s="928"/>
      <c r="BE53" s="948" t="s">
        <v>128</v>
      </c>
      <c r="BF53" s="949" t="s">
        <v>128</v>
      </c>
      <c r="BG53" s="950" t="s">
        <v>99</v>
      </c>
      <c r="BH53" s="5"/>
      <c r="BI53" s="6"/>
      <c r="BN53" s="5"/>
    </row>
    <row r="54" spans="1:68" ht="21.95" customHeight="1">
      <c r="K54" s="201"/>
      <c r="L54" s="201"/>
      <c r="M54" s="201"/>
      <c r="N54" s="201"/>
      <c r="O54" s="201"/>
      <c r="AB54" s="201"/>
      <c r="AC54" s="201"/>
      <c r="AD54" s="201"/>
      <c r="AE54" s="201"/>
      <c r="AM54" s="373"/>
      <c r="AP54" s="967"/>
      <c r="AQ54" s="5"/>
      <c r="AR54" s="934"/>
      <c r="AS54" s="939"/>
      <c r="AT54" s="940"/>
      <c r="AU54" s="940"/>
      <c r="AV54" s="940"/>
      <c r="AW54" s="940"/>
      <c r="AX54" s="941"/>
      <c r="AY54" s="946"/>
      <c r="AZ54" s="946"/>
      <c r="BA54" s="946"/>
      <c r="BB54" s="946"/>
      <c r="BC54" s="947"/>
      <c r="BD54" s="928"/>
      <c r="BE54" s="948"/>
      <c r="BF54" s="949"/>
      <c r="BG54" s="950"/>
      <c r="BH54" s="5"/>
      <c r="BI54" s="6"/>
      <c r="BN54" s="5"/>
    </row>
    <row r="55" spans="1:68" ht="21.95" customHeight="1">
      <c r="AB55" s="201"/>
      <c r="AC55" s="201"/>
      <c r="AD55" s="201"/>
      <c r="AE55" s="201"/>
      <c r="AM55" s="373"/>
      <c r="AP55" s="967"/>
      <c r="AQ55" s="5"/>
      <c r="AR55" s="934"/>
      <c r="AS55" s="939"/>
      <c r="AT55" s="940"/>
      <c r="AU55" s="940"/>
      <c r="AV55" s="940"/>
      <c r="AW55" s="940"/>
      <c r="AX55" s="941"/>
      <c r="AY55" s="971" t="s">
        <v>81</v>
      </c>
      <c r="AZ55" s="971"/>
      <c r="BA55" s="971"/>
      <c r="BB55" s="971"/>
      <c r="BC55" s="972"/>
      <c r="BD55" s="928"/>
      <c r="BE55" s="948"/>
      <c r="BF55" s="949"/>
      <c r="BG55" s="950"/>
      <c r="BH55" s="5"/>
      <c r="BI55" s="6"/>
      <c r="BN55" s="5"/>
    </row>
    <row r="56" spans="1:68" ht="21.95" customHeight="1" thickBot="1">
      <c r="AM56" s="373"/>
      <c r="AP56" s="968"/>
      <c r="AQ56" s="5"/>
      <c r="AR56" s="935"/>
      <c r="AS56" s="942"/>
      <c r="AT56" s="943"/>
      <c r="AU56" s="943"/>
      <c r="AV56" s="943"/>
      <c r="AW56" s="943"/>
      <c r="AX56" s="944"/>
      <c r="AY56" s="973"/>
      <c r="AZ56" s="973"/>
      <c r="BA56" s="973"/>
      <c r="BB56" s="973"/>
      <c r="BC56" s="974"/>
      <c r="BD56" s="929"/>
      <c r="BE56" s="975" t="s">
        <v>57</v>
      </c>
      <c r="BF56" s="976"/>
      <c r="BG56" s="977"/>
      <c r="BH56" s="5"/>
      <c r="BI56" s="6"/>
      <c r="BN56" s="5"/>
    </row>
    <row r="57" spans="1:68" ht="15" customHeight="1">
      <c r="AM57" s="373"/>
      <c r="AP57" s="6"/>
      <c r="AQ57" s="5"/>
      <c r="AR57" s="6"/>
      <c r="BB57" s="5"/>
      <c r="BD57" s="185"/>
      <c r="BE57" s="6"/>
      <c r="BH57" s="5"/>
      <c r="BI57" s="6"/>
      <c r="BN57" s="5"/>
    </row>
    <row r="58" spans="1:68" ht="15" customHeight="1">
      <c r="AM58" s="373"/>
      <c r="AP58" s="6"/>
      <c r="AQ58" s="5"/>
      <c r="AR58" s="6"/>
      <c r="BB58" s="5"/>
      <c r="BD58" s="185"/>
      <c r="BE58" s="6"/>
      <c r="BH58" s="5"/>
      <c r="BI58" s="6"/>
      <c r="BN58" s="5"/>
    </row>
    <row r="59" spans="1:68" ht="15" customHeight="1">
      <c r="AM59" s="373"/>
      <c r="AP59" s="6"/>
      <c r="AQ59" s="5"/>
      <c r="AR59" s="6"/>
      <c r="BB59" s="5"/>
      <c r="BD59" s="185"/>
      <c r="BE59" s="6"/>
      <c r="BH59" s="5"/>
      <c r="BI59" s="6"/>
      <c r="BN59" s="5"/>
    </row>
    <row r="60" spans="1:68" ht="15" customHeight="1">
      <c r="AM60" s="373"/>
      <c r="AP60" s="6"/>
      <c r="AQ60" s="5"/>
      <c r="AR60" s="6"/>
      <c r="BB60" s="5"/>
      <c r="BD60" s="185"/>
      <c r="BE60" s="6"/>
      <c r="BH60" s="5"/>
      <c r="BI60" s="6"/>
      <c r="BN60" s="5"/>
    </row>
    <row r="61" spans="1:68" ht="15" customHeight="1">
      <c r="AM61" s="373"/>
      <c r="AP61" s="6"/>
      <c r="AQ61" s="5"/>
      <c r="AR61" s="6"/>
      <c r="BB61" s="5"/>
      <c r="BD61" s="185"/>
      <c r="BE61" s="6"/>
      <c r="BH61" s="5"/>
      <c r="BI61" s="6"/>
      <c r="BN61" s="5"/>
    </row>
    <row r="62" spans="1:68" ht="15" customHeight="1">
      <c r="AM62" s="373"/>
      <c r="AP62" s="6"/>
      <c r="AQ62" s="5"/>
      <c r="AR62" s="6"/>
      <c r="BB62" s="5"/>
      <c r="BD62" s="185"/>
      <c r="BE62" s="6"/>
      <c r="BH62" s="5"/>
      <c r="BI62" s="6"/>
      <c r="BN62" s="5"/>
    </row>
    <row r="63" spans="1:68" ht="15" customHeight="1">
      <c r="AM63" s="373"/>
      <c r="AP63" s="6"/>
      <c r="AQ63" s="5"/>
      <c r="AR63" s="6"/>
      <c r="BB63" s="5"/>
      <c r="BD63" s="185"/>
      <c r="BE63" s="6"/>
      <c r="BH63" s="5"/>
      <c r="BI63" s="6"/>
      <c r="BN63" s="5"/>
    </row>
  </sheetData>
  <mergeCells count="96">
    <mergeCell ref="BI4:BN4"/>
    <mergeCell ref="I5:J5"/>
    <mergeCell ref="K5:L5"/>
    <mergeCell ref="S5:S6"/>
    <mergeCell ref="O4:O6"/>
    <mergeCell ref="P4:V4"/>
    <mergeCell ref="W4:W6"/>
    <mergeCell ref="Y4:AL4"/>
    <mergeCell ref="Y5:Z5"/>
    <mergeCell ref="AA5:AD5"/>
    <mergeCell ref="AE5:AI5"/>
    <mergeCell ref="N4:N5"/>
    <mergeCell ref="Y1:BI1"/>
    <mergeCell ref="B3:Q3"/>
    <mergeCell ref="R3:W3"/>
    <mergeCell ref="BI3:BN3"/>
    <mergeCell ref="M4:M5"/>
    <mergeCell ref="B1:C1"/>
    <mergeCell ref="D1:E1"/>
    <mergeCell ref="G1:L1"/>
    <mergeCell ref="P1:W1"/>
    <mergeCell ref="AO4:AP4"/>
    <mergeCell ref="AR4:BC4"/>
    <mergeCell ref="BE4:BG4"/>
    <mergeCell ref="AN4:AN6"/>
    <mergeCell ref="G4:G6"/>
    <mergeCell ref="H4:H6"/>
    <mergeCell ref="I4:L4"/>
    <mergeCell ref="B14:B43"/>
    <mergeCell ref="C14:C22"/>
    <mergeCell ref="E14:E15"/>
    <mergeCell ref="K15:L15"/>
    <mergeCell ref="E16:E22"/>
    <mergeCell ref="C23:C43"/>
    <mergeCell ref="D26:D27"/>
    <mergeCell ref="E26:E27"/>
    <mergeCell ref="I28:J28"/>
    <mergeCell ref="BI45:BK45"/>
    <mergeCell ref="BE6:BG6"/>
    <mergeCell ref="BI6:BK6"/>
    <mergeCell ref="BL6:BN6"/>
    <mergeCell ref="B7:C13"/>
    <mergeCell ref="E8:E13"/>
    <mergeCell ref="AO5:AO6"/>
    <mergeCell ref="AP5:AP6"/>
    <mergeCell ref="AR5:AR6"/>
    <mergeCell ref="AS5:AX5"/>
    <mergeCell ref="AY5:BC5"/>
    <mergeCell ref="P6:R6"/>
    <mergeCell ref="T6:V6"/>
    <mergeCell ref="AJ5:AL5"/>
    <mergeCell ref="B4:C6"/>
    <mergeCell ref="D4:E6"/>
    <mergeCell ref="BQ26:BQ27"/>
    <mergeCell ref="E32:E43"/>
    <mergeCell ref="BL45:BN45"/>
    <mergeCell ref="AR46:AR47"/>
    <mergeCell ref="AS46:AS47"/>
    <mergeCell ref="AT46:AT47"/>
    <mergeCell ref="AU46:AU47"/>
    <mergeCell ref="AV46:AV47"/>
    <mergeCell ref="AW46:AW47"/>
    <mergeCell ref="AX46:AX47"/>
    <mergeCell ref="BD46:BD47"/>
    <mergeCell ref="BI47:BN47"/>
    <mergeCell ref="G45:R47"/>
    <mergeCell ref="T45:V45"/>
    <mergeCell ref="AR45:BC45"/>
    <mergeCell ref="BE45:BG45"/>
    <mergeCell ref="T51:V51"/>
    <mergeCell ref="AY51:BC51"/>
    <mergeCell ref="BE51:BG51"/>
    <mergeCell ref="T47:V47"/>
    <mergeCell ref="AY47:BC47"/>
    <mergeCell ref="BE47:BG47"/>
    <mergeCell ref="AP50:AP56"/>
    <mergeCell ref="AR50:AR51"/>
    <mergeCell ref="AS50:AS51"/>
    <mergeCell ref="AT50:AT51"/>
    <mergeCell ref="AU50:AU51"/>
    <mergeCell ref="AY55:BC56"/>
    <mergeCell ref="BE56:BG56"/>
    <mergeCell ref="BI51:BN51"/>
    <mergeCell ref="AR52:BC52"/>
    <mergeCell ref="BD52:BD56"/>
    <mergeCell ref="BE52:BG52"/>
    <mergeCell ref="AR53:AR56"/>
    <mergeCell ref="AS53:AX56"/>
    <mergeCell ref="AY53:BC54"/>
    <mergeCell ref="BE53:BE55"/>
    <mergeCell ref="BF53:BF55"/>
    <mergeCell ref="BG53:BG55"/>
    <mergeCell ref="AW50:AW51"/>
    <mergeCell ref="AX50:AX51"/>
    <mergeCell ref="BD50:BD51"/>
    <mergeCell ref="AV50:AV51"/>
  </mergeCells>
  <phoneticPr fontId="2"/>
  <conditionalFormatting sqref="AO7:AO29 AO31:AO43">
    <cfRule type="cellIs" dxfId="1" priority="2" stopIfTrue="1" operator="notBetween">
      <formula>100</formula>
      <formula>0</formula>
    </cfRule>
  </conditionalFormatting>
  <conditionalFormatting sqref="AO30">
    <cfRule type="cellIs" dxfId="0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42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（A）20R02プログラム入学 41a</vt:lpstr>
      <vt:lpstr>（A）19H31以降プログラム入学 41b</vt:lpstr>
      <vt:lpstr>（A）17H29-18H30プログラム入学 41b</vt:lpstr>
      <vt:lpstr>（Ａ）20Ｒ02以降専攻科入学 42a</vt:lpstr>
      <vt:lpstr>（Ａ）17H29-10H31専攻科入学 42b </vt:lpstr>
      <vt:lpstr>'（Ａ）17H29-10H31専攻科入学 42b '!Print_Area</vt:lpstr>
      <vt:lpstr>'（A）17H29-18H30プログラム入学 41b'!Print_Area</vt:lpstr>
      <vt:lpstr>'（A）19H31以降プログラム入学 41b'!Print_Area</vt:lpstr>
      <vt:lpstr>'（A）20R02プログラム入学 41a'!Print_Area</vt:lpstr>
      <vt:lpstr>'（Ａ）20Ｒ02以降専攻科入学 42a'!Print_Area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kawabata</dc:creator>
  <cp:lastModifiedBy>都城工業高等専門学校</cp:lastModifiedBy>
  <cp:lastPrinted>2020-03-12T05:59:41Z</cp:lastPrinted>
  <dcterms:created xsi:type="dcterms:W3CDTF">2002-04-29T05:28:51Z</dcterms:created>
  <dcterms:modified xsi:type="dcterms:W3CDTF">2020-11-02T06:59:38Z</dcterms:modified>
</cp:coreProperties>
</file>