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autoCompressPictures="0"/>
  <mc:AlternateContent xmlns:mc="http://schemas.openxmlformats.org/markup-compatibility/2006">
    <mc:Choice Requires="x15">
      <x15ac:absPath xmlns:x15ac="http://schemas.microsoft.com/office/spreadsheetml/2010/11/ac" url="\\10.10.0.112\03教務係\30 成績管理担当\30 生産デザイン工学プログラム（JABEE）\R6年度\表6(R6用)\"/>
    </mc:Choice>
  </mc:AlternateContent>
  <xr:revisionPtr revIDLastSave="0" documentId="13_ncr:1_{7E8F9C40-D0D6-41B6-A714-348FFC902C65}" xr6:coauthVersionLast="36" xr6:coauthVersionMax="47" xr10:uidLastSave="{00000000-0000-0000-0000-000000000000}"/>
  <bookViews>
    <workbookView xWindow="0" yWindow="0" windowWidth="28800" windowHeight="12015" tabRatio="786" xr2:uid="{00000000-000D-0000-FFFF-FFFF00000000}"/>
  </bookViews>
  <sheets>
    <sheet name="（E）R03本入　R06プロ入21a" sheetId="25" r:id="rId1"/>
    <sheet name="（E）R08専攻科入学22a " sheetId="26" r:id="rId2"/>
    <sheet name="R06年度以降（その他の評価一覧）" sheetId="15" r:id="rId3"/>
  </sheets>
  <definedNames>
    <definedName name="_xlnm.Print_Area" localSheetId="0">'（E）R03本入　R06プロ入21a'!$B$3:$R$50</definedName>
    <definedName name="_xlnm.Print_Area" localSheetId="1">'（E）R08専攻科入学22a '!$B$3:$R$57</definedName>
    <definedName name="_xlnm.Print_Area" localSheetId="2">'R06年度以降（その他の評価一覧）'!$B$3:$H$38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3" i="15" l="1"/>
  <c r="AW18" i="25"/>
  <c r="AM18" i="25"/>
  <c r="R18" i="25"/>
  <c r="H18" i="25"/>
  <c r="AL27" i="26" l="1"/>
  <c r="R27" i="26" l="1"/>
  <c r="H27" i="26"/>
  <c r="BD53" i="26"/>
  <c r="AW53" i="26"/>
  <c r="AS53" i="26"/>
  <c r="R53" i="26"/>
  <c r="H53" i="26"/>
  <c r="AR52" i="26"/>
  <c r="AL52" i="26"/>
  <c r="R52" i="26"/>
  <c r="H52" i="26"/>
  <c r="BD52" i="26" s="1"/>
  <c r="BD51" i="26"/>
  <c r="AW51" i="26"/>
  <c r="AT51" i="26"/>
  <c r="R51" i="26"/>
  <c r="H51" i="26"/>
  <c r="BD50" i="26"/>
  <c r="AW50" i="26"/>
  <c r="AT50" i="26"/>
  <c r="R50" i="26"/>
  <c r="H50" i="26"/>
  <c r="BD49" i="26"/>
  <c r="AW49" i="26"/>
  <c r="AT49" i="26"/>
  <c r="R49" i="26"/>
  <c r="H49" i="26"/>
  <c r="BD48" i="26"/>
  <c r="AW48" i="26"/>
  <c r="AT48" i="26"/>
  <c r="R48" i="26"/>
  <c r="H48" i="26"/>
  <c r="AT47" i="26"/>
  <c r="AL47" i="26"/>
  <c r="R47" i="26"/>
  <c r="H47" i="26"/>
  <c r="BD47" i="26" s="1"/>
  <c r="AS46" i="26"/>
  <c r="AL46" i="26"/>
  <c r="R46" i="26"/>
  <c r="H46" i="26"/>
  <c r="BD46" i="26" s="1"/>
  <c r="BD45" i="26"/>
  <c r="AW45" i="26"/>
  <c r="R45" i="26"/>
  <c r="H45" i="26"/>
  <c r="BD44" i="26"/>
  <c r="AW44" i="26"/>
  <c r="AS44" i="26"/>
  <c r="R44" i="26"/>
  <c r="H44" i="26"/>
  <c r="AS43" i="26"/>
  <c r="AL43" i="26"/>
  <c r="R43" i="26"/>
  <c r="H43" i="26"/>
  <c r="AW43" i="26" s="1"/>
  <c r="BD42" i="26"/>
  <c r="AW42" i="26"/>
  <c r="AR42" i="26"/>
  <c r="AQ42" i="26"/>
  <c r="AP42" i="26"/>
  <c r="R42" i="26"/>
  <c r="H42" i="26"/>
  <c r="BD41" i="26"/>
  <c r="AW41" i="26"/>
  <c r="AU41" i="26"/>
  <c r="AQ41" i="26"/>
  <c r="R41" i="26"/>
  <c r="H41" i="26"/>
  <c r="BD40" i="26"/>
  <c r="AW40" i="26"/>
  <c r="AU40" i="26"/>
  <c r="AQ40" i="26"/>
  <c r="AP40" i="26"/>
  <c r="R40" i="26"/>
  <c r="H40" i="26"/>
  <c r="BD39" i="26"/>
  <c r="AW39" i="26"/>
  <c r="AU39" i="26"/>
  <c r="AQ39" i="26"/>
  <c r="R39" i="26"/>
  <c r="H39" i="26"/>
  <c r="BD38" i="26"/>
  <c r="AW38" i="26"/>
  <c r="AT38" i="26"/>
  <c r="AQ38" i="26"/>
  <c r="R38" i="26"/>
  <c r="H38" i="26"/>
  <c r="BD37" i="26"/>
  <c r="AW37" i="26"/>
  <c r="AT37" i="26"/>
  <c r="AQ37" i="26"/>
  <c r="R37" i="26"/>
  <c r="H37" i="26"/>
  <c r="AR36" i="26"/>
  <c r="AQ36" i="26"/>
  <c r="AP36" i="26"/>
  <c r="R36" i="26"/>
  <c r="H36" i="26"/>
  <c r="BD36" i="26" s="1"/>
  <c r="BD35" i="26"/>
  <c r="AW35" i="26"/>
  <c r="AQ35" i="26"/>
  <c r="R35" i="26"/>
  <c r="H35" i="26"/>
  <c r="BD34" i="26"/>
  <c r="AW34" i="26"/>
  <c r="AR34" i="26"/>
  <c r="AQ34" i="26"/>
  <c r="AP34" i="26"/>
  <c r="R34" i="26"/>
  <c r="H34" i="26"/>
  <c r="AU33" i="26"/>
  <c r="AQ33" i="26"/>
  <c r="R33" i="26"/>
  <c r="H33" i="26"/>
  <c r="BD33" i="26" s="1"/>
  <c r="AL32" i="26"/>
  <c r="R32" i="26"/>
  <c r="H32" i="26"/>
  <c r="BA32" i="26" s="1"/>
  <c r="AL31" i="26"/>
  <c r="R31" i="26"/>
  <c r="H31" i="26"/>
  <c r="BA31" i="26" s="1"/>
  <c r="AL30" i="26"/>
  <c r="R30" i="26"/>
  <c r="H30" i="26"/>
  <c r="AW30" i="26" s="1"/>
  <c r="AL29" i="26"/>
  <c r="R29" i="26"/>
  <c r="H29" i="26"/>
  <c r="BA29" i="26" s="1"/>
  <c r="BA28" i="26"/>
  <c r="AL28" i="26"/>
  <c r="R28" i="26"/>
  <c r="H28" i="26"/>
  <c r="AW28" i="26" s="1"/>
  <c r="AL26" i="26"/>
  <c r="R26" i="26"/>
  <c r="H26" i="26"/>
  <c r="BA26" i="26" s="1"/>
  <c r="AL25" i="26"/>
  <c r="R25" i="26"/>
  <c r="H25" i="26"/>
  <c r="BA25" i="26" s="1"/>
  <c r="BA24" i="26"/>
  <c r="AW24" i="26"/>
  <c r="AL24" i="26"/>
  <c r="R24" i="26"/>
  <c r="H24" i="26"/>
  <c r="BC23" i="26"/>
  <c r="AW23" i="26"/>
  <c r="R23" i="26"/>
  <c r="AL22" i="26"/>
  <c r="R22" i="26"/>
  <c r="H22" i="26"/>
  <c r="BC22" i="26" s="1"/>
  <c r="AL21" i="26"/>
  <c r="R21" i="26"/>
  <c r="H21" i="26"/>
  <c r="BC21" i="26" s="1"/>
  <c r="BC20" i="26"/>
  <c r="AW20" i="26"/>
  <c r="AU20" i="26"/>
  <c r="R20" i="26"/>
  <c r="H20" i="26"/>
  <c r="AL19" i="26"/>
  <c r="R19" i="26"/>
  <c r="H19" i="26"/>
  <c r="BC19" i="26" s="1"/>
  <c r="AL18" i="26"/>
  <c r="R18" i="26"/>
  <c r="H18" i="26"/>
  <c r="BC18" i="26" s="1"/>
  <c r="BC17" i="26"/>
  <c r="AW17" i="26"/>
  <c r="R17" i="26"/>
  <c r="H17" i="26"/>
  <c r="AL16" i="26"/>
  <c r="R16" i="26"/>
  <c r="H16" i="26"/>
  <c r="AW16" i="26" s="1"/>
  <c r="AL15" i="26"/>
  <c r="R15" i="26"/>
  <c r="H15" i="26"/>
  <c r="AZ15" i="26" s="1"/>
  <c r="AZ14" i="26"/>
  <c r="AW14" i="26"/>
  <c r="AV14" i="26"/>
  <c r="AL14" i="26"/>
  <c r="R14" i="26"/>
  <c r="H14" i="26"/>
  <c r="BB13" i="26"/>
  <c r="AW13" i="26"/>
  <c r="R13" i="26"/>
  <c r="H13" i="26"/>
  <c r="BB12" i="26"/>
  <c r="AW12" i="26"/>
  <c r="R12" i="26"/>
  <c r="H12" i="26"/>
  <c r="AL11" i="26"/>
  <c r="R11" i="26"/>
  <c r="H11" i="26"/>
  <c r="BB11" i="26" s="1"/>
  <c r="AL10" i="26"/>
  <c r="R10" i="26"/>
  <c r="H10" i="26"/>
  <c r="BB10" i="26" s="1"/>
  <c r="BB9" i="26"/>
  <c r="AW9" i="26"/>
  <c r="R9" i="26"/>
  <c r="H9" i="26"/>
  <c r="AL8" i="26"/>
  <c r="R8" i="26"/>
  <c r="H8" i="26"/>
  <c r="BB8" i="26" s="1"/>
  <c r="AY7" i="26"/>
  <c r="AY56" i="26" s="1"/>
  <c r="AW7" i="26"/>
  <c r="AL7" i="26"/>
  <c r="R7" i="26"/>
  <c r="H7" i="26"/>
  <c r="AV49" i="25"/>
  <c r="AU49" i="25"/>
  <c r="AQ49" i="25"/>
  <c r="AP49" i="25"/>
  <c r="AW46" i="25"/>
  <c r="AS46" i="25"/>
  <c r="R46" i="25"/>
  <c r="H46" i="25"/>
  <c r="AW45" i="25"/>
  <c r="AS45" i="25"/>
  <c r="R45" i="25"/>
  <c r="H45" i="25"/>
  <c r="AW44" i="25"/>
  <c r="AS44" i="25"/>
  <c r="R44" i="25"/>
  <c r="H44" i="25"/>
  <c r="AW43" i="25"/>
  <c r="AS43" i="25"/>
  <c r="R43" i="25"/>
  <c r="H43" i="25"/>
  <c r="AW42" i="25"/>
  <c r="R42" i="25"/>
  <c r="H42" i="25"/>
  <c r="AW41" i="25"/>
  <c r="R41" i="25"/>
  <c r="H41" i="25"/>
  <c r="AW40" i="25"/>
  <c r="R40" i="25"/>
  <c r="H40" i="25"/>
  <c r="AW39" i="25"/>
  <c r="AR39" i="25"/>
  <c r="R39" i="25"/>
  <c r="H39" i="25"/>
  <c r="AW38" i="25"/>
  <c r="AR38" i="25"/>
  <c r="R38" i="25"/>
  <c r="H38" i="25"/>
  <c r="AW37" i="25"/>
  <c r="AL37" i="25"/>
  <c r="R37" i="25"/>
  <c r="H37" i="25"/>
  <c r="AW36" i="25"/>
  <c r="AL36" i="25"/>
  <c r="R36" i="25"/>
  <c r="AW35" i="25"/>
  <c r="AS35" i="25"/>
  <c r="AL35" i="25"/>
  <c r="R35" i="25"/>
  <c r="H35" i="25"/>
  <c r="AW34" i="25"/>
  <c r="AR34" i="25"/>
  <c r="AL34" i="25"/>
  <c r="R34" i="25"/>
  <c r="H34" i="25"/>
  <c r="AW33" i="25"/>
  <c r="AL33" i="25"/>
  <c r="R33" i="25"/>
  <c r="H33" i="25"/>
  <c r="AW32" i="25"/>
  <c r="AR32" i="25"/>
  <c r="AR49" i="25" s="1"/>
  <c r="AL32" i="25"/>
  <c r="R32" i="25"/>
  <c r="H32" i="25"/>
  <c r="AW31" i="25"/>
  <c r="AR31" i="25"/>
  <c r="AL31" i="25"/>
  <c r="R31" i="25"/>
  <c r="H31" i="25"/>
  <c r="AW30" i="25"/>
  <c r="AT30" i="25"/>
  <c r="AL30" i="25"/>
  <c r="R30" i="25"/>
  <c r="H30" i="25"/>
  <c r="AW29" i="25"/>
  <c r="AT29" i="25"/>
  <c r="AL29" i="25"/>
  <c r="R29" i="25"/>
  <c r="H29" i="25"/>
  <c r="AW28" i="25"/>
  <c r="AS28" i="25"/>
  <c r="AL28" i="25"/>
  <c r="R28" i="25"/>
  <c r="H28" i="25"/>
  <c r="AW27" i="25"/>
  <c r="AS27" i="25"/>
  <c r="AL27" i="25"/>
  <c r="R27" i="25"/>
  <c r="H27" i="25"/>
  <c r="AW26" i="25"/>
  <c r="AS26" i="25"/>
  <c r="AS49" i="25" s="1"/>
  <c r="AL26" i="25"/>
  <c r="R26" i="25"/>
  <c r="H26" i="25"/>
  <c r="AW25" i="25"/>
  <c r="AL25" i="25"/>
  <c r="R25" i="25"/>
  <c r="H25" i="25"/>
  <c r="AW24" i="25"/>
  <c r="AL24" i="25"/>
  <c r="R24" i="25"/>
  <c r="H24" i="25"/>
  <c r="AW23" i="25"/>
  <c r="AL23" i="25"/>
  <c r="R23" i="25"/>
  <c r="H23" i="25"/>
  <c r="AW22" i="25"/>
  <c r="AL22" i="25"/>
  <c r="R22" i="25"/>
  <c r="H22" i="25"/>
  <c r="AW21" i="25"/>
  <c r="AL21" i="25"/>
  <c r="R21" i="25"/>
  <c r="H21" i="25"/>
  <c r="AW20" i="25"/>
  <c r="AL20" i="25"/>
  <c r="R20" i="25"/>
  <c r="H20" i="25"/>
  <c r="AW19" i="25"/>
  <c r="AM19" i="25"/>
  <c r="R19" i="25"/>
  <c r="H19" i="25"/>
  <c r="AW17" i="25"/>
  <c r="AM17" i="25"/>
  <c r="R17" i="25"/>
  <c r="H17" i="25"/>
  <c r="AW16" i="25"/>
  <c r="AM16" i="25"/>
  <c r="AM49" i="25" s="1"/>
  <c r="AM56" i="26" s="1"/>
  <c r="R16" i="25"/>
  <c r="H16" i="25"/>
  <c r="AW15" i="25"/>
  <c r="AO15" i="25"/>
  <c r="R15" i="25"/>
  <c r="H15" i="25"/>
  <c r="AW14" i="25"/>
  <c r="AO14" i="25"/>
  <c r="R14" i="25"/>
  <c r="H14" i="25"/>
  <c r="AW13" i="25"/>
  <c r="AO13" i="25"/>
  <c r="R13" i="25"/>
  <c r="H13" i="25"/>
  <c r="AW12" i="25"/>
  <c r="AO12" i="25"/>
  <c r="AO49" i="25" s="1"/>
  <c r="AO56" i="26" s="1"/>
  <c r="R12" i="25"/>
  <c r="H12" i="25"/>
  <c r="AW11" i="25"/>
  <c r="AN11" i="25"/>
  <c r="R11" i="25"/>
  <c r="H11" i="25"/>
  <c r="AW10" i="25"/>
  <c r="AN10" i="25"/>
  <c r="AN49" i="25" s="1"/>
  <c r="R10" i="25"/>
  <c r="H10" i="25"/>
  <c r="AW9" i="25"/>
  <c r="AL9" i="25"/>
  <c r="R9" i="25"/>
  <c r="H9" i="25"/>
  <c r="AW8" i="25"/>
  <c r="AL8" i="25"/>
  <c r="R8" i="25"/>
  <c r="H8" i="25"/>
  <c r="AW7" i="25"/>
  <c r="AL7" i="25"/>
  <c r="R7" i="25"/>
  <c r="H7" i="25"/>
  <c r="AS56" i="26" l="1"/>
  <c r="AN56" i="26"/>
  <c r="AN60" i="26" s="1"/>
  <c r="AW21" i="26"/>
  <c r="BD43" i="26"/>
  <c r="BD56" i="26" s="1"/>
  <c r="BD60" i="26" s="1"/>
  <c r="AW29" i="26"/>
  <c r="AW26" i="26"/>
  <c r="AW18" i="26"/>
  <c r="AW25" i="26"/>
  <c r="AW15" i="26"/>
  <c r="AW32" i="26"/>
  <c r="AW52" i="26"/>
  <c r="AW36" i="26"/>
  <c r="AW8" i="26"/>
  <c r="AW22" i="26"/>
  <c r="AW33" i="26"/>
  <c r="AW47" i="26"/>
  <c r="AW11" i="26"/>
  <c r="BA30" i="26"/>
  <c r="BC16" i="26"/>
  <c r="AW10" i="26"/>
  <c r="AW31" i="26"/>
  <c r="BA27" i="26"/>
  <c r="BA56" i="26" s="1"/>
  <c r="BA60" i="26" s="1"/>
  <c r="AW27" i="26"/>
  <c r="AW46" i="26"/>
  <c r="AW19" i="26"/>
  <c r="AL49" i="25"/>
  <c r="AL56" i="26" s="1"/>
  <c r="AQ56" i="26"/>
  <c r="AU56" i="26"/>
  <c r="AP56" i="26"/>
  <c r="AV56" i="26"/>
  <c r="AR56" i="26"/>
  <c r="AT49" i="25"/>
  <c r="AR50" i="25" s="1"/>
  <c r="AZ56" i="26"/>
  <c r="AZ60" i="26" s="1"/>
  <c r="BB56" i="26"/>
  <c r="BB60" i="26" s="1"/>
  <c r="BC56" i="26"/>
  <c r="BC60" i="26" s="1"/>
  <c r="AW49" i="25"/>
  <c r="AY60" i="26"/>
  <c r="AW56" i="26" l="1"/>
  <c r="AT56" i="26"/>
  <c r="AY57" i="26"/>
  <c r="AY61" i="26" s="1"/>
  <c r="AU60" i="26" l="1"/>
  <c r="AP60" i="26"/>
  <c r="J4" i="15"/>
  <c r="J5" i="15"/>
  <c r="J11" i="15"/>
  <c r="J12" i="15"/>
  <c r="J13" i="15"/>
  <c r="J14" i="15"/>
  <c r="J15" i="15"/>
  <c r="J16" i="15"/>
  <c r="J17" i="15"/>
  <c r="J19" i="15"/>
  <c r="J20" i="15"/>
  <c r="J21" i="15"/>
  <c r="J22" i="15"/>
  <c r="J23" i="15"/>
  <c r="J24" i="15"/>
  <c r="J25" i="15"/>
  <c r="J26" i="15"/>
  <c r="J27" i="15"/>
  <c r="J28" i="15"/>
  <c r="J29" i="15"/>
  <c r="J30" i="15"/>
  <c r="J31" i="15"/>
  <c r="J32" i="15"/>
  <c r="J34" i="15"/>
  <c r="J35" i="15"/>
  <c r="J38" i="15" l="1"/>
  <c r="AO60" i="26"/>
  <c r="AL60" i="26"/>
  <c r="AM60" i="26"/>
  <c r="AQ60" i="26" l="1"/>
  <c r="AR60" i="26"/>
  <c r="AT60" i="26"/>
  <c r="AS60" i="26"/>
  <c r="AV60" i="26"/>
  <c r="AW60" i="26"/>
  <c r="AR57" i="26" l="1"/>
  <c r="AR61" i="26" s="1"/>
</calcChain>
</file>

<file path=xl/sharedStrings.xml><?xml version="1.0" encoding="utf-8"?>
<sst xmlns="http://schemas.openxmlformats.org/spreadsheetml/2006/main" count="939" uniqueCount="323">
  <si>
    <t>○</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</si>
  <si>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</si>
  <si>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</si>
  <si>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t>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</si>
  <si>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</si>
  <si>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</si>
  <si>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</si>
  <si>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</si>
  <si>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特別研究論文は、科学技術論文としてふさわしい表現で論理的に記述すること
 （論理的記述の評価が６割以上必要）（３段階法）</t>
    <phoneticPr fontId="6"/>
  </si>
  <si>
    <t>特別研究論文の評価が６割以上であること（50点法）</t>
    <rPh sb="22" eb="23">
      <t>テン</t>
    </rPh>
    <phoneticPr fontId="6"/>
  </si>
  <si>
    <t>特別研究論文の概要（梗概）の評価が６割以上であること（25点法）</t>
    <phoneticPr fontId="6"/>
  </si>
  <si>
    <t>発表会のプレゼンテーション能力(質疑応答能力を含む)の評価が６割以上であること（25点法）</t>
    <phoneticPr fontId="6"/>
  </si>
  <si>
    <t>実務実習報告書の評価が６割以上であること（100点法）</t>
    <phoneticPr fontId="6"/>
  </si>
  <si>
    <t>発表会のプレゼンテーション能力(質疑応答能力を含む)の評価が６割以上であること（100点法）</t>
    <phoneticPr fontId="6"/>
  </si>
  <si>
    <t>レポートと製作物の評価の平均が６割以上であること（100点法）</t>
    <phoneticPr fontId="6"/>
  </si>
  <si>
    <t>総合
判定</t>
    <rPh sb="0" eb="2">
      <t>ソウゴウ</t>
    </rPh>
    <rPh sb="3" eb="5">
      <t>ハンテイ</t>
    </rPh>
    <phoneticPr fontId="6"/>
  </si>
  <si>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</si>
  <si>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</si>
  <si>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</si>
  <si>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</si>
  <si>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</si>
  <si>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</si>
  <si>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</si>
  <si>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</si>
  <si>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達成度を総合評価で評価する以外の各達成度評価項目（表４より抜粋）</t>
    <rPh sb="22" eb="24">
      <t>コウモク</t>
    </rPh>
    <phoneticPr fontId="6"/>
  </si>
  <si>
    <t>実行力・人間性</t>
    <rPh sb="4" eb="7">
      <t>ニンゲンセイ</t>
    </rPh>
    <phoneticPr fontId="6"/>
  </si>
  <si>
    <t>卒業研究論文の緒言では、デザイン化における、性能・環境への影響・安全性・経済性または審美性などについて明確に記載すること（６割以上の評価が必要）（３段階法）</t>
    <rPh sb="76" eb="77">
      <t>ホウ</t>
    </rPh>
    <phoneticPr fontId="6"/>
  </si>
  <si>
    <t>卒業研究論文の評価が6割以上であること。（100点法）</t>
    <rPh sb="24" eb="26">
      <t>テンホウ</t>
    </rPh>
    <phoneticPr fontId="6"/>
  </si>
  <si>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</si>
  <si>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１年</t>
    <phoneticPr fontId="6"/>
  </si>
  <si>
    <t>①</t>
    <phoneticPr fontId="6"/>
  </si>
  <si>
    <t>学年</t>
  </si>
  <si>
    <t>A1</t>
  </si>
  <si>
    <t>A2</t>
  </si>
  <si>
    <t>B1</t>
  </si>
  <si>
    <t>B2</t>
  </si>
  <si>
    <t>B3</t>
  </si>
  <si>
    <t>B4</t>
  </si>
  <si>
    <t>C1</t>
  </si>
  <si>
    <t>C2</t>
  </si>
  <si>
    <t>C3</t>
  </si>
  <si>
    <t>C4</t>
  </si>
  <si>
    <t>C5</t>
  </si>
  <si>
    <t>C6</t>
  </si>
  <si>
    <t>D1</t>
  </si>
  <si>
    <t>D2</t>
  </si>
  <si>
    <t>D3</t>
  </si>
  <si>
    <t>工学実験</t>
  </si>
  <si>
    <t>①</t>
  </si>
  <si>
    <t>②</t>
  </si>
  <si>
    <t>③</t>
  </si>
  <si>
    <t>④</t>
  </si>
  <si>
    <t>⑤</t>
  </si>
  <si>
    <t>⑥</t>
  </si>
  <si>
    <t>⑦</t>
  </si>
  <si>
    <t>特別実験</t>
  </si>
  <si>
    <t>⑧</t>
  </si>
  <si>
    <t>⑨</t>
  </si>
  <si>
    <t>⑩</t>
  </si>
  <si>
    <t>⑪</t>
  </si>
  <si>
    <t>○⑤</t>
  </si>
  <si>
    <t>△ab</t>
  </si>
  <si>
    <t>△ab①</t>
  </si>
  <si>
    <t>△b</t>
  </si>
  <si>
    <t>電気情報工学ゼミ</t>
  </si>
  <si>
    <t>△B</t>
    <phoneticPr fontId="6"/>
  </si>
  <si>
    <t>△C</t>
    <phoneticPr fontId="4"/>
  </si>
  <si>
    <t>国際文化論Ⅱ</t>
    <phoneticPr fontId="2"/>
  </si>
  <si>
    <t>4単位以上</t>
    <rPh sb="1" eb="5">
      <t>タンイイジョウ</t>
    </rPh>
    <phoneticPr fontId="4"/>
  </si>
  <si>
    <t>　　</t>
    <phoneticPr fontId="4"/>
  </si>
  <si>
    <t>技術者倫理</t>
    <phoneticPr fontId="4"/>
  </si>
  <si>
    <t>本科専門科目</t>
    <rPh sb="0" eb="1">
      <t>ホン</t>
    </rPh>
    <rPh sb="1" eb="2">
      <t>カ</t>
    </rPh>
    <rPh sb="2" eb="4">
      <t>センモン</t>
    </rPh>
    <rPh sb="4" eb="6">
      <t>カモク</t>
    </rPh>
    <phoneticPr fontId="2"/>
  </si>
  <si>
    <t>前期</t>
    <rPh sb="0" eb="2">
      <t>ゼンキ</t>
    </rPh>
    <phoneticPr fontId="4"/>
  </si>
  <si>
    <t>専門科目</t>
    <rPh sb="0" eb="4">
      <t>センモンカモク</t>
    </rPh>
    <phoneticPr fontId="4"/>
  </si>
  <si>
    <t>後期</t>
    <rPh sb="0" eb="2">
      <t>コウキ</t>
    </rPh>
    <phoneticPr fontId="4"/>
  </si>
  <si>
    <t>一般科目</t>
    <rPh sb="0" eb="2">
      <t>イッパン</t>
    </rPh>
    <phoneticPr fontId="4"/>
  </si>
  <si>
    <t>本科一般科目</t>
    <rPh sb="0" eb="2">
      <t>ホンカ</t>
    </rPh>
    <rPh sb="2" eb="4">
      <t>イッパン</t>
    </rPh>
    <phoneticPr fontId="4"/>
  </si>
  <si>
    <t>国語</t>
    <rPh sb="0" eb="2">
      <t>コクゴ</t>
    </rPh>
    <phoneticPr fontId="4"/>
  </si>
  <si>
    <t>選択英語</t>
    <rPh sb="0" eb="4">
      <t>センタクエイゴ</t>
    </rPh>
    <phoneticPr fontId="4"/>
  </si>
  <si>
    <t>実験</t>
  </si>
  <si>
    <t>10単位以上</t>
    <rPh sb="2" eb="6">
      <t>タンイイジョウ</t>
    </rPh>
    <phoneticPr fontId="4"/>
  </si>
  <si>
    <t>実用英語</t>
  </si>
  <si>
    <t>△①</t>
  </si>
  <si>
    <t>○①</t>
  </si>
  <si>
    <t>Ⅴ・専門工学科目</t>
    <rPh sb="2" eb="4">
      <t>センモン</t>
    </rPh>
    <rPh sb="4" eb="8">
      <t>コウガクカモク</t>
    </rPh>
    <phoneticPr fontId="4"/>
  </si>
  <si>
    <t>4単位以上</t>
    <rPh sb="1" eb="3">
      <t>タンイ</t>
    </rPh>
    <rPh sb="3" eb="5">
      <t>イジョウ</t>
    </rPh>
    <phoneticPr fontId="4"/>
  </si>
  <si>
    <t>解析学特論</t>
    <phoneticPr fontId="4"/>
  </si>
  <si>
    <t>専攻科での区分</t>
    <rPh sb="0" eb="2">
      <t>センコウ</t>
    </rPh>
    <rPh sb="2" eb="3">
      <t>ホンカ</t>
    </rPh>
    <rPh sb="5" eb="7">
      <t>クブン</t>
    </rPh>
    <phoneticPr fontId="2"/>
  </si>
  <si>
    <t>本科５年（２年）</t>
    <rPh sb="0" eb="2">
      <t>ホンカ</t>
    </rPh>
    <rPh sb="3" eb="4">
      <t>ネン</t>
    </rPh>
    <rPh sb="6" eb="7">
      <t>ネン</t>
    </rPh>
    <phoneticPr fontId="4"/>
  </si>
  <si>
    <t>豊かな創造性</t>
    <rPh sb="0" eb="1">
      <t>ユタ</t>
    </rPh>
    <rPh sb="3" eb="6">
      <t>ソウゾウセイ</t>
    </rPh>
    <phoneticPr fontId="6"/>
  </si>
  <si>
    <r>
      <t>「生産デザイン工学」
プログラム修了要件</t>
    </r>
    <r>
      <rPr>
        <sz val="10"/>
        <rFont val="Century"/>
        <family val="1"/>
      </rPr>
      <t/>
    </r>
    <rPh sb="1" eb="3">
      <t>セイサン</t>
    </rPh>
    <rPh sb="7" eb="9">
      <t>コウガク</t>
    </rPh>
    <rPh sb="16" eb="18">
      <t>シュウリョウ</t>
    </rPh>
    <rPh sb="18" eb="20">
      <t>ヨウケン</t>
    </rPh>
    <phoneticPr fontId="4"/>
  </si>
  <si>
    <t>Ⅲ・Ⅳ・Ⅴ
修得チェック表</t>
    <rPh sb="6" eb="8">
      <t>シュウトク</t>
    </rPh>
    <rPh sb="12" eb="13">
      <t>ヒョウ</t>
    </rPh>
    <phoneticPr fontId="6"/>
  </si>
  <si>
    <t>専攻科目</t>
    <rPh sb="0" eb="4">
      <t>センコウカモク</t>
    </rPh>
    <phoneticPr fontId="4"/>
  </si>
  <si>
    <t>卒業研究</t>
  </si>
  <si>
    <t>実務実習</t>
  </si>
  <si>
    <t>一般科目</t>
    <rPh sb="0" eb="2">
      <t>イッパン</t>
    </rPh>
    <rPh sb="2" eb="4">
      <t>カモク</t>
    </rPh>
    <phoneticPr fontId="6"/>
  </si>
  <si>
    <t>共通科目</t>
    <rPh sb="0" eb="4">
      <t>キョウツウカモク</t>
    </rPh>
    <phoneticPr fontId="6"/>
  </si>
  <si>
    <t>専攻科目</t>
    <rPh sb="0" eb="4">
      <t>センコウカモク</t>
    </rPh>
    <phoneticPr fontId="6"/>
  </si>
  <si>
    <t>授業科目</t>
    <rPh sb="0" eb="2">
      <t>ジュギョウ</t>
    </rPh>
    <rPh sb="2" eb="4">
      <t>カモク</t>
    </rPh>
    <phoneticPr fontId="2"/>
  </si>
  <si>
    <t>単位数</t>
    <rPh sb="0" eb="3">
      <t>タンイスウ</t>
    </rPh>
    <phoneticPr fontId="2"/>
  </si>
  <si>
    <t>修得
単位数
124
単位
以上</t>
    <rPh sb="0" eb="5">
      <t>シュウトクタンイ</t>
    </rPh>
    <rPh sb="5" eb="6">
      <t>スウ</t>
    </rPh>
    <rPh sb="11" eb="13">
      <t>タンイ</t>
    </rPh>
    <rPh sb="14" eb="16">
      <t>イジョウ</t>
    </rPh>
    <phoneticPr fontId="6"/>
  </si>
  <si>
    <t>合否判定</t>
    <rPh sb="0" eb="2">
      <t>ゴウヒ</t>
    </rPh>
    <rPh sb="2" eb="4">
      <t>ハンテイ</t>
    </rPh>
    <phoneticPr fontId="2"/>
  </si>
  <si>
    <t>専攻科２年（４年）</t>
    <rPh sb="0" eb="3">
      <t>センコウカ</t>
    </rPh>
    <rPh sb="4" eb="5">
      <t>ネン</t>
    </rPh>
    <rPh sb="7" eb="8">
      <t>ネン</t>
    </rPh>
    <phoneticPr fontId="4"/>
  </si>
  <si>
    <t>演習</t>
  </si>
  <si>
    <t>微分方程式</t>
    <rPh sb="0" eb="2">
      <t>ビブン</t>
    </rPh>
    <rPh sb="2" eb="5">
      <t>ホウテイシキ</t>
    </rPh>
    <phoneticPr fontId="2"/>
  </si>
  <si>
    <t>講義</t>
    <rPh sb="0" eb="2">
      <t>コウギ</t>
    </rPh>
    <phoneticPr fontId="4"/>
  </si>
  <si>
    <t>科学技術英語</t>
  </si>
  <si>
    <t>機械電気工学特別実験</t>
  </si>
  <si>
    <t>機械電気工学特論</t>
  </si>
  <si>
    <t>◎</t>
  </si>
  <si>
    <t>選択科目</t>
    <rPh sb="0" eb="4">
      <t>センタクカモク</t>
    </rPh>
    <phoneticPr fontId="6"/>
  </si>
  <si>
    <t>○:必修、△:選択必修</t>
    <phoneticPr fontId="6"/>
  </si>
  <si>
    <t>③</t>
    <phoneticPr fontId="6"/>
  </si>
  <si>
    <t>④</t>
    <phoneticPr fontId="6"/>
  </si>
  <si>
    <t>　</t>
    <phoneticPr fontId="4"/>
  </si>
  <si>
    <t>○</t>
    <phoneticPr fontId="4"/>
  </si>
  <si>
    <t>△④</t>
    <phoneticPr fontId="6"/>
  </si>
  <si>
    <t>歴史学</t>
    <rPh sb="0" eb="3">
      <t>レキシガク</t>
    </rPh>
    <phoneticPr fontId="4"/>
  </si>
  <si>
    <t>必修・選択必修のまとめ</t>
  </si>
  <si>
    <t>入力部分</t>
    <rPh sb="0" eb="2">
      <t>ニュウリョク</t>
    </rPh>
    <rPh sb="2" eb="4">
      <t>ブブン</t>
    </rPh>
    <phoneticPr fontId="6"/>
  </si>
  <si>
    <t>Ⅳ・基礎工学の科目</t>
    <rPh sb="2" eb="6">
      <t>キソコウガク</t>
    </rPh>
    <rPh sb="7" eb="9">
      <t>カモク</t>
    </rPh>
    <phoneticPr fontId="4"/>
  </si>
  <si>
    <t>メカトロニクス特論</t>
  </si>
  <si>
    <t>熱移動と流れの工学</t>
  </si>
  <si>
    <t>変形加工学</t>
  </si>
  <si>
    <t>ＣＡＥ</t>
  </si>
  <si>
    <t>△②</t>
  </si>
  <si>
    <t>項目</t>
  </si>
  <si>
    <t>科目</t>
  </si>
  <si>
    <t>それぞれ
１科目以上</t>
    <phoneticPr fontId="6"/>
  </si>
  <si>
    <t>材料強度学</t>
  </si>
  <si>
    <t>流体力学特論</t>
  </si>
  <si>
    <t>機械設計特論</t>
  </si>
  <si>
    <t>材料力学特論</t>
  </si>
  <si>
    <t>振動工学</t>
  </si>
  <si>
    <t>電磁気学特論</t>
  </si>
  <si>
    <t>電子デバイス</t>
  </si>
  <si>
    <t>情報システム工学</t>
  </si>
  <si>
    <t>計測工学</t>
  </si>
  <si>
    <t>△ab④</t>
    <phoneticPr fontId="6"/>
  </si>
  <si>
    <t>必修科目・悲愁選択科目
修得チェック表</t>
    <rPh sb="0" eb="2">
      <t>ヒッシュウ</t>
    </rPh>
    <rPh sb="2" eb="4">
      <t>カモク</t>
    </rPh>
    <rPh sb="5" eb="9">
      <t>ヒシュウセンタク</t>
    </rPh>
    <rPh sb="9" eb="11">
      <t>カモク</t>
    </rPh>
    <rPh sb="12" eb="14">
      <t>シュウトク</t>
    </rPh>
    <rPh sb="18" eb="19">
      <t>ヒョウ</t>
    </rPh>
    <phoneticPr fontId="6"/>
  </si>
  <si>
    <t>一般力学</t>
  </si>
  <si>
    <t>豊かな人間性
確かな実行力</t>
    <rPh sb="0" eb="1">
      <t>ユタ</t>
    </rPh>
    <rPh sb="3" eb="6">
      <t>ニンゲンセイ</t>
    </rPh>
    <rPh sb="7" eb="8">
      <t>タシ</t>
    </rPh>
    <rPh sb="10" eb="13">
      <t>ジッコウリョク</t>
    </rPh>
    <phoneticPr fontId="6"/>
  </si>
  <si>
    <t>優れた知性</t>
    <rPh sb="0" eb="1">
      <t>スグ</t>
    </rPh>
    <rPh sb="3" eb="5">
      <t>チセイ</t>
    </rPh>
    <phoneticPr fontId="6"/>
  </si>
  <si>
    <t>高度な社会性</t>
    <rPh sb="0" eb="2">
      <t>コウド</t>
    </rPh>
    <rPh sb="3" eb="6">
      <t>シャカイセイ</t>
    </rPh>
    <phoneticPr fontId="6"/>
  </si>
  <si>
    <t>応用物理特論</t>
    <phoneticPr fontId="4"/>
  </si>
  <si>
    <t>実習</t>
  </si>
  <si>
    <t>回路網理論</t>
  </si>
  <si>
    <t>電子回路</t>
  </si>
  <si>
    <t>半導体工学</t>
  </si>
  <si>
    <t>電気材料工学</t>
  </si>
  <si>
    <t>計算機工学</t>
  </si>
  <si>
    <t>６科目以上</t>
    <rPh sb="1" eb="3">
      <t>カモク</t>
    </rPh>
    <rPh sb="3" eb="5">
      <t>イジョウ</t>
    </rPh>
    <phoneticPr fontId="6"/>
  </si>
  <si>
    <t>選択</t>
  </si>
  <si>
    <t>倫理学</t>
  </si>
  <si>
    <t>中国古典学</t>
  </si>
  <si>
    <t>N0.</t>
    <phoneticPr fontId="6"/>
  </si>
  <si>
    <t>分類　</t>
    <phoneticPr fontId="4"/>
  </si>
  <si>
    <t>成績</t>
    <phoneticPr fontId="6"/>
  </si>
  <si>
    <t>必修科目</t>
    <phoneticPr fontId="6"/>
  </si>
  <si>
    <t>選択必修科目</t>
    <phoneticPr fontId="6"/>
  </si>
  <si>
    <t>６・修得単位数</t>
    <phoneticPr fontId="6"/>
  </si>
  <si>
    <t>文章表現法</t>
  </si>
  <si>
    <t>共通科目</t>
  </si>
  <si>
    <t>線形数学</t>
  </si>
  <si>
    <t>A1</t>
    <phoneticPr fontId="4"/>
  </si>
  <si>
    <t>A2</t>
    <phoneticPr fontId="4"/>
  </si>
  <si>
    <t>B1</t>
    <phoneticPr fontId="4"/>
  </si>
  <si>
    <t>B2</t>
    <phoneticPr fontId="4"/>
  </si>
  <si>
    <t>B3</t>
    <phoneticPr fontId="4"/>
  </si>
  <si>
    <t>電気情報工学実験（4年）</t>
  </si>
  <si>
    <t>電気情報工学実験（5年）</t>
  </si>
  <si>
    <t>エネルギー変換工学</t>
  </si>
  <si>
    <t>電力輸送工学</t>
  </si>
  <si>
    <t>高電圧工学</t>
  </si>
  <si>
    <t>知的財産権</t>
    <rPh sb="2" eb="4">
      <t>ザイサン</t>
    </rPh>
    <phoneticPr fontId="4"/>
  </si>
  <si>
    <t>応用数学</t>
    <rPh sb="0" eb="4">
      <t>オウヨウスウガク</t>
    </rPh>
    <phoneticPr fontId="2"/>
  </si>
  <si>
    <t>専攻科の
修了要件</t>
    <rPh sb="0" eb="3">
      <t>センコウカ</t>
    </rPh>
    <rPh sb="5" eb="9">
      <t>シュウリョウヨウケン</t>
    </rPh>
    <phoneticPr fontId="6"/>
  </si>
  <si>
    <t>△B</t>
    <phoneticPr fontId="4"/>
  </si>
  <si>
    <t>△A</t>
    <phoneticPr fontId="6"/>
  </si>
  <si>
    <t>B4</t>
    <phoneticPr fontId="4"/>
  </si>
  <si>
    <t>氏　名</t>
    <rPh sb="0" eb="3">
      <t>シメイ</t>
    </rPh>
    <phoneticPr fontId="6"/>
  </si>
  <si>
    <t>総合英語</t>
  </si>
  <si>
    <t>必修</t>
  </si>
  <si>
    <t>講義</t>
  </si>
  <si>
    <t>法規及び施設管理</t>
  </si>
  <si>
    <t>知能情報処理</t>
  </si>
  <si>
    <t>国際文化論Ⅰ</t>
    <rPh sb="0" eb="2">
      <t>コクサイ</t>
    </rPh>
    <rPh sb="2" eb="5">
      <t>ブンカロン</t>
    </rPh>
    <phoneticPr fontId="4"/>
  </si>
  <si>
    <t>Ⅲ・教育目標達成度
　　評価科目</t>
    <phoneticPr fontId="4"/>
  </si>
  <si>
    <t>△b③</t>
  </si>
  <si>
    <t>△b④</t>
  </si>
  <si>
    <t>必修科目・選択必修科目 修得状況</t>
    <rPh sb="0" eb="2">
      <t>ヒッシュウ</t>
    </rPh>
    <rPh sb="2" eb="4">
      <t>カモク</t>
    </rPh>
    <rPh sb="5" eb="9">
      <t>センタクヒッシュウウ</t>
    </rPh>
    <rPh sb="9" eb="11">
      <t>カモク</t>
    </rPh>
    <rPh sb="12" eb="16">
      <t>シュウトクジョウキョウ</t>
    </rPh>
    <phoneticPr fontId="6"/>
  </si>
  <si>
    <t>応用情報工学</t>
    <phoneticPr fontId="4"/>
  </si>
  <si>
    <t>△②</t>
    <phoneticPr fontId="6"/>
  </si>
  <si>
    <t>電磁波工学</t>
  </si>
  <si>
    <t>学年別配当
（単位数）</t>
    <rPh sb="0" eb="5">
      <t>ガクネンベツハイトウ</t>
    </rPh>
    <rPh sb="7" eb="10">
      <t>タンイスウ</t>
    </rPh>
    <phoneticPr fontId="4"/>
  </si>
  <si>
    <t>専攻科１年（３年）</t>
    <rPh sb="0" eb="3">
      <t>センコウカ</t>
    </rPh>
    <rPh sb="4" eb="5">
      <t>ネン</t>
    </rPh>
    <phoneticPr fontId="4"/>
  </si>
  <si>
    <t>電気機器</t>
  </si>
  <si>
    <t>パワーエレクトロニクス</t>
  </si>
  <si>
    <t>電気回路特論</t>
  </si>
  <si>
    <t>電子計測特論</t>
  </si>
  <si>
    <t>電子材料プロセス工学</t>
  </si>
  <si>
    <t>電子物性工学</t>
  </si>
  <si>
    <t>気体電子工学</t>
  </si>
  <si>
    <t>放電工学</t>
  </si>
  <si>
    <t>４Ⅱ・選択必修科目</t>
    <phoneticPr fontId="6"/>
  </si>
  <si>
    <t>通信工学</t>
  </si>
  <si>
    <t>電気電子情報設計</t>
  </si>
  <si>
    <t>必修</t>
    <rPh sb="0" eb="2">
      <t>ヒッシュウ</t>
    </rPh>
    <phoneticPr fontId="6"/>
  </si>
  <si>
    <t>選択</t>
    <rPh sb="0" eb="2">
      <t>センタク</t>
    </rPh>
    <phoneticPr fontId="6"/>
  </si>
  <si>
    <t>必修科目</t>
    <rPh sb="0" eb="2">
      <t>ヒッシュウ</t>
    </rPh>
    <rPh sb="2" eb="4">
      <t>カモク</t>
    </rPh>
    <phoneticPr fontId="6"/>
  </si>
  <si>
    <t>応用物理</t>
    <rPh sb="0" eb="2">
      <t>オウヨウ</t>
    </rPh>
    <rPh sb="2" eb="4">
      <t>ブツリ</t>
    </rPh>
    <phoneticPr fontId="2"/>
  </si>
  <si>
    <t>△B</t>
  </si>
  <si>
    <t>△A</t>
  </si>
  <si>
    <t>電気磁気学</t>
  </si>
  <si>
    <t>本科４年（1年）</t>
    <rPh sb="0" eb="1">
      <t>ホン</t>
    </rPh>
    <rPh sb="1" eb="2">
      <t>センコウカ</t>
    </rPh>
    <rPh sb="3" eb="4">
      <t>ネン</t>
    </rPh>
    <phoneticPr fontId="4"/>
  </si>
  <si>
    <t>ドイツ語</t>
    <rPh sb="3" eb="4">
      <t>ゴ</t>
    </rPh>
    <phoneticPr fontId="2"/>
  </si>
  <si>
    <t>講義</t>
    <rPh sb="0" eb="2">
      <t>コウギ</t>
    </rPh>
    <phoneticPr fontId="2"/>
  </si>
  <si>
    <t>△④</t>
  </si>
  <si>
    <t>統計学特論</t>
  </si>
  <si>
    <t>通信工学特論</t>
  </si>
  <si>
    <t>単位数</t>
    <rPh sb="0" eb="2">
      <t>シュウトクタンイ</t>
    </rPh>
    <rPh sb="2" eb="3">
      <t>スウ</t>
    </rPh>
    <phoneticPr fontId="6"/>
  </si>
  <si>
    <t>一般化学</t>
  </si>
  <si>
    <t>本科での区分</t>
    <rPh sb="0" eb="2">
      <t>ホンカ</t>
    </rPh>
    <rPh sb="4" eb="6">
      <t>クブン</t>
    </rPh>
    <phoneticPr fontId="2"/>
  </si>
  <si>
    <t>本科での選択・必修の別</t>
    <rPh sb="0" eb="2">
      <t>ホンカ</t>
    </rPh>
    <rPh sb="10" eb="11">
      <t>ベツ</t>
    </rPh>
    <phoneticPr fontId="6"/>
  </si>
  <si>
    <t>専攻科での選択・必修の別</t>
    <rPh sb="0" eb="2">
      <t>センコウ</t>
    </rPh>
    <rPh sb="2" eb="3">
      <t>ホンカ</t>
    </rPh>
    <rPh sb="11" eb="12">
      <t>ベツ</t>
    </rPh>
    <phoneticPr fontId="6"/>
  </si>
  <si>
    <t>○</t>
  </si>
  <si>
    <t>※ 教育目標達成度評価科目【△A,△B,△C】から、それぞれ1科目以上を修得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rPh sb="61" eb="63">
      <t>イジョウ</t>
    </rPh>
    <rPh sb="73" eb="75">
      <t>イジョウ</t>
    </rPh>
    <phoneticPr fontId="6"/>
  </si>
  <si>
    <t>C1</t>
    <phoneticPr fontId="4"/>
  </si>
  <si>
    <t>D1</t>
    <phoneticPr fontId="4"/>
  </si>
  <si>
    <t>D2</t>
    <phoneticPr fontId="4"/>
  </si>
  <si>
    <t>D3</t>
    <phoneticPr fontId="4"/>
  </si>
  <si>
    <t>A</t>
    <phoneticPr fontId="6"/>
  </si>
  <si>
    <t>B</t>
    <phoneticPr fontId="6"/>
  </si>
  <si>
    <t>C</t>
    <phoneticPr fontId="6"/>
  </si>
  <si>
    <t>a</t>
    <phoneticPr fontId="6"/>
  </si>
  <si>
    <t>b</t>
    <phoneticPr fontId="6"/>
  </si>
  <si>
    <t>②</t>
    <phoneticPr fontId="6"/>
  </si>
  <si>
    <t>⑤</t>
    <phoneticPr fontId="6"/>
  </si>
  <si>
    <t>△A</t>
    <phoneticPr fontId="4"/>
  </si>
  <si>
    <t>○</t>
    <phoneticPr fontId="2"/>
  </si>
  <si>
    <t>◎</t>
    <phoneticPr fontId="4"/>
  </si>
  <si>
    <t>地球環境科学</t>
    <phoneticPr fontId="4"/>
  </si>
  <si>
    <t>○⑤</t>
    <phoneticPr fontId="6"/>
  </si>
  <si>
    <t>○②</t>
  </si>
  <si>
    <t>△③</t>
  </si>
  <si>
    <t>○③</t>
  </si>
  <si>
    <t>１科目</t>
    <rPh sb="1" eb="3">
      <t>カモク</t>
    </rPh>
    <phoneticPr fontId="6"/>
  </si>
  <si>
    <t>２科目</t>
    <rPh sb="1" eb="3">
      <t>カモク</t>
    </rPh>
    <phoneticPr fontId="6"/>
  </si>
  <si>
    <t>４科目</t>
    <rPh sb="1" eb="3">
      <t>カモク</t>
    </rPh>
    <phoneticPr fontId="6"/>
  </si>
  <si>
    <t>表３付表 学習・教育目標の達成度を履修科目の総合評価で判定する以外の修了要件及び達成度評価一覧</t>
    <rPh sb="2" eb="4">
      <t>フヒョウ</t>
    </rPh>
    <phoneticPr fontId="6"/>
  </si>
  <si>
    <t>修得科目</t>
    <phoneticPr fontId="6"/>
  </si>
  <si>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</si>
  <si>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</si>
  <si>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</si>
  <si>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</si>
  <si>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</si>
  <si>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</si>
  <si>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１科目
選択</t>
    <rPh sb="1" eb="3">
      <t>カモク</t>
    </rPh>
    <phoneticPr fontId="4"/>
  </si>
  <si>
    <t>専攻科特別研究I</t>
    <rPh sb="0" eb="3">
      <t>センコウカ</t>
    </rPh>
    <rPh sb="3" eb="7">
      <t>トクベツケンキュウ</t>
    </rPh>
    <phoneticPr fontId="6"/>
  </si>
  <si>
    <t>専攻科特別研究II</t>
    <phoneticPr fontId="6"/>
  </si>
  <si>
    <t>制御工学特論</t>
    <rPh sb="0" eb="4">
      <t>セイギョコウガク</t>
    </rPh>
    <rPh sb="4" eb="6">
      <t>トクロン</t>
    </rPh>
    <phoneticPr fontId="6"/>
  </si>
  <si>
    <t>創造デザイン基礎演習</t>
    <rPh sb="0" eb="10">
      <t>ソウゾウデ</t>
    </rPh>
    <phoneticPr fontId="6"/>
  </si>
  <si>
    <t>演習</t>
    <rPh sb="0" eb="2">
      <t>エンシュウ</t>
    </rPh>
    <phoneticPr fontId="6"/>
  </si>
  <si>
    <t>Ⅰ群科目</t>
    <rPh sb="0" eb="2">
      <t>イチグン</t>
    </rPh>
    <rPh sb="2" eb="4">
      <t>カモク</t>
    </rPh>
    <phoneticPr fontId="6"/>
  </si>
  <si>
    <t>Ⅱ群科目</t>
    <rPh sb="1" eb="2">
      <t>グン</t>
    </rPh>
    <rPh sb="2" eb="4">
      <t>カモク</t>
    </rPh>
    <phoneticPr fontId="4"/>
  </si>
  <si>
    <t>Ⅱ群科目</t>
    <rPh sb="0" eb="2">
      <t>ニグン</t>
    </rPh>
    <rPh sb="2" eb="4">
      <t>カモク</t>
    </rPh>
    <phoneticPr fontId="2"/>
  </si>
  <si>
    <t xml:space="preserve"> </t>
    <phoneticPr fontId="2"/>
  </si>
  <si>
    <t>○②</t>
    <phoneticPr fontId="2"/>
  </si>
  <si>
    <t>各科目の学習・教育目標との関連</t>
    <phoneticPr fontId="6"/>
  </si>
  <si>
    <t>創造性</t>
    <phoneticPr fontId="6"/>
  </si>
  <si>
    <t>知性</t>
    <phoneticPr fontId="6"/>
  </si>
  <si>
    <t>社会性</t>
    <phoneticPr fontId="6"/>
  </si>
  <si>
    <t>本科</t>
    <phoneticPr fontId="6"/>
  </si>
  <si>
    <t>調査した情報（参考書、インターネット、文献など）とその出典をレポートに記載すること
 （評価は各実験ごとで異なる）（各実験の総合評価で評価する）</t>
    <phoneticPr fontId="6"/>
  </si>
  <si>
    <t>５年</t>
    <phoneticPr fontId="6"/>
  </si>
  <si>
    <t>卒業研究論文はアイデアを基にした具体的な研究計画・方法に留意して作成すること
 （デザイン化とその具現化に関する評価が６割以上必要）（３段階法）</t>
    <phoneticPr fontId="6"/>
  </si>
  <si>
    <t>◎</t>
    <phoneticPr fontId="6"/>
  </si>
  <si>
    <t>中間発表会で指摘されたり、明らかになった問題点があれば、その点に留意して卒業論文を作成すること （問題解決に関する評価が６割以上必要）（３段階法）</t>
    <phoneticPr fontId="6"/>
  </si>
  <si>
    <t>研究論文には研究に必要な参考文献を記載すること
 （情報収集についての評価が６割以上必要）（３段階法）</t>
    <phoneticPr fontId="6"/>
  </si>
  <si>
    <t>研究論文は、科学技術論文としてふさわしい表現で論理的に記述すること
 （論理的記述の評価が６割以上必要）（３段階法）</t>
    <phoneticPr fontId="6"/>
  </si>
  <si>
    <t>発表会のプレゼンテーション能力(質疑応答能力を含む)の評価が６割以上であること（100点法）</t>
    <phoneticPr fontId="6"/>
  </si>
  <si>
    <t>専攻科</t>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</si>
  <si>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</si>
  <si>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</si>
  <si>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</si>
  <si>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</si>
  <si>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</si>
  <si>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</si>
  <si>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</si>
  <si>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創造デザイン基礎演習</t>
    <rPh sb="6" eb="8">
      <t>キソ</t>
    </rPh>
    <phoneticPr fontId="6"/>
  </si>
  <si>
    <t>レポートの評価の平均が６割以上であること（100点法）</t>
    <phoneticPr fontId="6"/>
  </si>
  <si>
    <t>オペレーティングシステム</t>
    <phoneticPr fontId="2"/>
  </si>
  <si>
    <t>情報ネットワーク</t>
    <rPh sb="0" eb="2">
      <t>ジョウホウ</t>
    </rPh>
    <phoneticPr fontId="2"/>
  </si>
  <si>
    <t>表６ (2)-①a   プログラム教育課程表　電気情報工学科４,５年用</t>
    <rPh sb="23" eb="25">
      <t>デンキ</t>
    </rPh>
    <rPh sb="25" eb="27">
      <t>ジョウホウ</t>
    </rPh>
    <rPh sb="27" eb="28">
      <t>コウガク</t>
    </rPh>
    <phoneticPr fontId="4"/>
  </si>
  <si>
    <t>農学概論</t>
    <rPh sb="0" eb="4">
      <t>ノウガクガイロン</t>
    </rPh>
    <phoneticPr fontId="2"/>
  </si>
  <si>
    <t>選択</t>
    <phoneticPr fontId="2"/>
  </si>
  <si>
    <t>講義</t>
    <phoneticPr fontId="2"/>
  </si>
  <si>
    <t>英語Ⅳ</t>
    <rPh sb="0" eb="2">
      <t>エイゴ</t>
    </rPh>
    <phoneticPr fontId="4"/>
  </si>
  <si>
    <t>英語Ⅴ</t>
    <rPh sb="0" eb="2">
      <t>エイゴ</t>
    </rPh>
    <phoneticPr fontId="4"/>
  </si>
  <si>
    <t>国際文化論Ⅲ</t>
    <rPh sb="0" eb="2">
      <t>コクサイ</t>
    </rPh>
    <rPh sb="2" eb="5">
      <t>ブンカロン</t>
    </rPh>
    <phoneticPr fontId="4"/>
  </si>
  <si>
    <t>表６ (2)-②a プログラム教育課程表　機械電気工学専攻（電気系）</t>
    <rPh sb="21" eb="23">
      <t>キカイ</t>
    </rPh>
    <rPh sb="23" eb="25">
      <t>デンキ</t>
    </rPh>
    <rPh sb="25" eb="27">
      <t>コウガク</t>
    </rPh>
    <rPh sb="30" eb="32">
      <t>デンキ</t>
    </rPh>
    <rPh sb="32" eb="33">
      <t>キカイケイ</t>
    </rPh>
    <phoneticPr fontId="4"/>
  </si>
  <si>
    <r>
      <t>※ 教育目標達成度評価科目【△A,△B</t>
    </r>
    <r>
      <rPr>
        <sz val="9"/>
        <color theme="1"/>
        <rFont val="ＭＳ Ｐゴシック"/>
        <family val="3"/>
        <charset val="128"/>
      </rPr>
      <t>】から、それぞれ1科目以上を修得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r>
    <phoneticPr fontId="6"/>
  </si>
  <si>
    <t>45
科目以上</t>
    <rPh sb="3" eb="5">
      <t>カモク</t>
    </rPh>
    <rPh sb="5" eb="7">
      <t>イジョウ</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</si>
  <si>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</si>
  <si>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△C</t>
    <phoneticPr fontId="2"/>
  </si>
  <si>
    <t>中国文化論</t>
    <rPh sb="0" eb="2">
      <t>チュウゴク</t>
    </rPh>
    <phoneticPr fontId="2"/>
  </si>
  <si>
    <t>比較文化論</t>
    <rPh sb="0" eb="2">
      <t>ヒカク</t>
    </rPh>
    <phoneticPr fontId="2"/>
  </si>
  <si>
    <t>制御工学</t>
    <phoneticPr fontId="2"/>
  </si>
  <si>
    <t>8単位を選択</t>
    <rPh sb="1" eb="3">
      <t>タンイ</t>
    </rPh>
    <rPh sb="4" eb="6">
      <t>センタク</t>
    </rPh>
    <phoneticPr fontId="2"/>
  </si>
  <si>
    <t>電気製図</t>
    <rPh sb="0" eb="4">
      <t>デンキセイズ</t>
    </rPh>
    <phoneticPr fontId="2"/>
  </si>
  <si>
    <t>国際文化論Ⅳ</t>
    <rPh sb="0" eb="5">
      <t xml:space="preserve">コクサイブンカロｎ </t>
    </rPh>
    <phoneticPr fontId="4"/>
  </si>
  <si>
    <t>必修</t>
    <rPh sb="0" eb="1">
      <t xml:space="preserve">ヒッシュウ </t>
    </rPh>
    <phoneticPr fontId="2"/>
  </si>
  <si>
    <t>創造デザイン演習Ⅰ</t>
    <rPh sb="0" eb="1">
      <t>ソウ</t>
    </rPh>
    <phoneticPr fontId="2"/>
  </si>
  <si>
    <t>創造デザイン演習Ⅱ</t>
    <phoneticPr fontId="2"/>
  </si>
  <si>
    <t>必修科目</t>
    <rPh sb="0" eb="4">
      <t>ヒッシュウカモク</t>
    </rPh>
    <phoneticPr fontId="6"/>
  </si>
  <si>
    <t>思想文化論</t>
    <rPh sb="0" eb="5">
      <t>シソウブンカロン</t>
    </rPh>
    <phoneticPr fontId="4"/>
  </si>
  <si>
    <t>創造デザイン演習Ⅰ</t>
    <phoneticPr fontId="2"/>
  </si>
  <si>
    <t>報告会の評価が６割以上であること（100点法）</t>
    <rPh sb="0" eb="3">
      <t>ホウコクカイ</t>
    </rPh>
    <rPh sb="4" eb="6">
      <t>ヒョウカ</t>
    </rPh>
    <phoneticPr fontId="6"/>
  </si>
  <si>
    <t>※1 専攻科特別研究Ⅰ①、②においては、「期限内の提出」を持って「合格」とする。</t>
    <rPh sb="21" eb="24">
      <t>キゲンナイ</t>
    </rPh>
    <rPh sb="25" eb="27">
      <t>テイシュツ</t>
    </rPh>
    <rPh sb="29" eb="30">
      <t>モ</t>
    </rPh>
    <phoneticPr fontId="6"/>
  </si>
  <si>
    <t>（最終確認日：2025年5月16日）</t>
    <rPh sb="1" eb="3">
      <t>サイシュウ</t>
    </rPh>
    <rPh sb="3" eb="6">
      <t>カクニンビ</t>
    </rPh>
    <rPh sb="11" eb="12">
      <t>ネン</t>
    </rPh>
    <rPh sb="13" eb="14">
      <t>ガツ</t>
    </rPh>
    <rPh sb="16" eb="17">
      <t>ニチ</t>
    </rPh>
    <phoneticPr fontId="6"/>
  </si>
  <si>
    <t>（令和6年度のプログラム入学者に適用）</t>
    <rPh sb="1" eb="3">
      <t>レイワ</t>
    </rPh>
    <rPh sb="4" eb="5">
      <t>ネン</t>
    </rPh>
    <rPh sb="5" eb="6">
      <t>ド</t>
    </rPh>
    <phoneticPr fontId="6"/>
  </si>
  <si>
    <t>（令和8年度の専攻科入学者に適用）</t>
    <rPh sb="1" eb="3">
      <t>レイワ</t>
    </rPh>
    <rPh sb="4" eb="6">
      <t>ネンド</t>
    </rPh>
    <phoneticPr fontId="6"/>
  </si>
  <si>
    <t>ドイツ文化論</t>
    <rPh sb="3" eb="5">
      <t>ブンカ</t>
    </rPh>
    <rPh sb="5" eb="6">
      <t>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</si>
</sst>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30">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1"/>
      <color indexed="10"/>
      <name val="ＭＳ Ｐゴシック"/>
      <family val="3"/>
      <charset val="128"/>
    </font>
    <font>
      <sz val="11"/>
      <name val="ＭＳ Ｐゴシック"/>
      <family val="3"/>
      <charset val="128"/>
    </font>
    <font>
      <sz val="10"/>
      <color indexed="10"/>
      <name val="ＭＳ Ｐゴシック"/>
      <family val="3"/>
      <charset val="128"/>
    </font>
    <font>
      <sz val="11"/>
      <name val="ＭＳ Ｐゴシック"/>
      <family val="3"/>
      <charset val="128"/>
    </font>
    <font>
      <sz val="12"/>
      <color indexed="10"/>
      <name val="ＭＳ Ｐゴシック"/>
      <family val="3"/>
      <charset val="128"/>
    </font>
    <font>
      <sz val="14"/>
      <name val="ＭＳ Ｐゴシック"/>
      <family val="3"/>
      <charset val="128"/>
    </font>
    <font>
      <sz val="10"/>
      <name val="ＭＳ ゴシック"/>
      <family val="3"/>
      <charset val="128"/>
    </font>
    <font>
      <sz val="8"/>
      <name val="ＭＳ Ｐゴシック"/>
      <family val="3"/>
      <charset val="128"/>
    </font>
    <font>
      <u/>
      <sz val="11"/>
      <color theme="10"/>
      <name val="ＭＳ Ｐゴシック"/>
      <family val="3"/>
      <charset val="128"/>
    </font>
    <font>
      <u/>
      <sz val="11"/>
      <color theme="11"/>
      <name val="ＭＳ Ｐゴシック"/>
      <family val="3"/>
      <charset val="128"/>
    </font>
    <font>
      <sz val="18"/>
      <color theme="1"/>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12"/>
      <color indexed="48"/>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2"/>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rgb="FF0000FF"/>
        <bgColor indexed="64"/>
      </patternFill>
    </fill>
    <fill>
      <patternFill patternType="solid">
        <fgColor theme="0" tint="-0.249977111117893"/>
        <bgColor indexed="64"/>
      </patternFill>
    </fill>
    <fill>
      <patternFill patternType="solid">
        <fgColor rgb="FFFFFF99"/>
        <bgColor indexed="64"/>
      </patternFill>
    </fill>
  </fills>
  <borders count="227">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thin">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thin">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hair">
        <color auto="1"/>
      </top>
      <bottom style="thin">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style="medium">
        <color auto="1"/>
      </left>
      <right style="thin">
        <color auto="1"/>
      </right>
      <top/>
      <bottom style="hair">
        <color indexed="8"/>
      </bottom>
      <diagonal/>
    </border>
    <border>
      <left style="medium">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style="medium">
        <color auto="1"/>
      </left>
      <right style="medium">
        <color auto="1"/>
      </right>
      <top/>
      <bottom style="hair">
        <color auto="1"/>
      </bottom>
      <diagonal/>
    </border>
    <border>
      <left/>
      <right style="hair">
        <color auto="1"/>
      </right>
      <top style="hair">
        <color auto="1"/>
      </top>
      <bottom style="hair">
        <color auto="1"/>
      </bottom>
      <diagonal/>
    </border>
    <border>
      <left style="medium">
        <color auto="1"/>
      </left>
      <right/>
      <top/>
      <bottom style="hair">
        <color indexed="8"/>
      </bottom>
      <diagonal/>
    </border>
    <border>
      <left style="thin">
        <color auto="1"/>
      </left>
      <right style="hair">
        <color auto="1"/>
      </right>
      <top/>
      <bottom style="hair">
        <color indexed="8"/>
      </bottom>
      <diagonal/>
    </border>
    <border>
      <left style="medium">
        <color auto="1"/>
      </left>
      <right style="thin">
        <color auto="1"/>
      </right>
      <top/>
      <bottom style="hair">
        <color auto="1"/>
      </bottom>
      <diagonal/>
    </border>
    <border>
      <left style="medium">
        <color auto="1"/>
      </left>
      <right style="hair">
        <color auto="1"/>
      </right>
      <top style="hair">
        <color indexed="8"/>
      </top>
      <bottom style="hair">
        <color auto="1"/>
      </bottom>
      <diagonal/>
    </border>
    <border>
      <left style="medium">
        <color auto="1"/>
      </left>
      <right/>
      <top style="hair">
        <color indexed="8"/>
      </top>
      <bottom style="hair">
        <color auto="1"/>
      </bottom>
      <diagonal/>
    </border>
    <border>
      <left style="thin">
        <color auto="1"/>
      </left>
      <right style="hair">
        <color auto="1"/>
      </right>
      <top style="hair">
        <color indexed="8"/>
      </top>
      <bottom style="hair">
        <color auto="1"/>
      </bottom>
      <diagonal/>
    </border>
    <border>
      <left style="medium">
        <color auto="1"/>
      </left>
      <right style="thin">
        <color auto="1"/>
      </right>
      <top style="hair">
        <color indexed="8"/>
      </top>
      <bottom/>
      <diagonal/>
    </border>
    <border>
      <left style="medium">
        <color auto="1"/>
      </left>
      <right style="hair">
        <color auto="1"/>
      </right>
      <top style="hair">
        <color indexed="8"/>
      </top>
      <bottom style="hair">
        <color indexed="8"/>
      </bottom>
      <diagonal/>
    </border>
    <border>
      <left style="medium">
        <color auto="1"/>
      </left>
      <right/>
      <top style="hair">
        <color indexed="8"/>
      </top>
      <bottom style="hair">
        <color indexed="8"/>
      </bottom>
      <diagonal/>
    </border>
    <border>
      <left style="thin">
        <color auto="1"/>
      </left>
      <right style="hair">
        <color auto="1"/>
      </right>
      <top style="hair">
        <color indexed="8"/>
      </top>
      <bottom style="hair">
        <color indexed="8"/>
      </bottom>
      <diagonal/>
    </border>
    <border>
      <left style="medium">
        <color auto="1"/>
      </left>
      <right style="hair">
        <color auto="1"/>
      </right>
      <top style="hair">
        <color indexed="8"/>
      </top>
      <bottom/>
      <diagonal/>
    </border>
    <border>
      <left style="medium">
        <color auto="1"/>
      </left>
      <right/>
      <top style="hair">
        <color indexed="8"/>
      </top>
      <bottom/>
      <diagonal/>
    </border>
    <border>
      <left style="thin">
        <color auto="1"/>
      </left>
      <right style="hair">
        <color auto="1"/>
      </right>
      <top style="hair">
        <color indexed="8"/>
      </top>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medium">
        <color auto="1"/>
      </left>
      <right style="thin">
        <color auto="1"/>
      </right>
      <top style="hair">
        <color indexed="8"/>
      </top>
      <bottom style="hair">
        <color auto="1"/>
      </bottom>
      <diagonal/>
    </border>
    <border>
      <left style="hair">
        <color auto="1"/>
      </left>
      <right style="hair">
        <color auto="1"/>
      </right>
      <top/>
      <bottom/>
      <diagonal/>
    </border>
    <border>
      <left style="hair">
        <color auto="1"/>
      </left>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thin">
        <color auto="1"/>
      </right>
      <top style="hair">
        <color indexed="8"/>
      </top>
      <bottom style="thin">
        <color auto="1"/>
      </bottom>
      <diagonal/>
    </border>
    <border>
      <left style="medium">
        <color auto="1"/>
      </left>
      <right style="hair">
        <color auto="1"/>
      </right>
      <top/>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medium">
        <color auto="1"/>
      </left>
      <right/>
      <top/>
      <bottom/>
      <diagonal/>
    </border>
    <border>
      <left style="thin">
        <color auto="1"/>
      </left>
      <right style="hair">
        <color auto="1"/>
      </right>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top style="hair">
        <color auto="1"/>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medium">
        <color auto="1"/>
      </bottom>
      <diagonal/>
    </border>
    <border>
      <left/>
      <right/>
      <top style="medium">
        <color auto="1"/>
      </top>
      <bottom style="thin">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medium">
        <color auto="1"/>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right style="hair">
        <color auto="1"/>
      </right>
      <top style="hair">
        <color auto="1"/>
      </top>
      <bottom style="thin">
        <color auto="1"/>
      </bottom>
      <diagonal/>
    </border>
    <border>
      <left style="medium">
        <color auto="1"/>
      </left>
      <right style="hair">
        <color auto="1"/>
      </right>
      <top/>
      <bottom style="hair">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style="hair">
        <color auto="1"/>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top/>
      <bottom style="hair">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style="medium">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bottom style="hair">
        <color auto="1"/>
      </bottom>
      <diagonal/>
    </border>
    <border>
      <left/>
      <right style="medium">
        <color auto="1"/>
      </right>
      <top style="hair">
        <color auto="1"/>
      </top>
      <bottom/>
      <diagonal/>
    </border>
    <border>
      <left/>
      <right style="medium">
        <color auto="1"/>
      </right>
      <top style="hair">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hair">
        <color auto="1"/>
      </right>
      <top style="medium">
        <color auto="1"/>
      </top>
      <bottom/>
      <diagonal/>
    </border>
    <border>
      <left style="medium">
        <color auto="1"/>
      </left>
      <right style="medium">
        <color auto="1"/>
      </right>
      <top style="thin">
        <color auto="1"/>
      </top>
      <bottom/>
      <diagonal/>
    </border>
    <border>
      <left/>
      <right/>
      <top style="hair">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hair">
        <color auto="1"/>
      </left>
      <right style="hair">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
      <left/>
      <right style="thin">
        <color auto="1"/>
      </right>
      <top/>
      <bottom style="hair">
        <color auto="1"/>
      </bottom>
      <diagonal/>
    </border>
    <border>
      <left style="hair">
        <color auto="1"/>
      </left>
      <right style="thin">
        <color auto="1"/>
      </right>
      <top style="medium">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style="hair">
        <color auto="1"/>
      </top>
      <bottom/>
      <diagonal/>
    </border>
    <border>
      <left style="thin">
        <color auto="1"/>
      </left>
      <right/>
      <top/>
      <bottom style="thin">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hair">
        <color auto="1"/>
      </left>
      <right style="hair">
        <color auto="1"/>
      </right>
      <top style="thin">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thin">
        <color auto="1"/>
      </top>
      <bottom/>
      <diagonal/>
    </border>
    <border>
      <left style="hair">
        <color auto="1"/>
      </left>
      <right style="medium">
        <color auto="1"/>
      </right>
      <top/>
      <bottom/>
      <diagonal/>
    </border>
    <border>
      <left style="hair">
        <color auto="1"/>
      </left>
      <right style="medium">
        <color auto="1"/>
      </right>
      <top/>
      <bottom style="thin">
        <color auto="1"/>
      </bottom>
      <diagonal/>
    </border>
    <border>
      <left/>
      <right/>
      <top style="hair">
        <color auto="1"/>
      </top>
      <bottom/>
      <diagonal/>
    </border>
    <border>
      <left/>
      <right/>
      <top style="thin">
        <color auto="1"/>
      </top>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hair">
        <color auto="1"/>
      </right>
      <top style="medium">
        <color auto="1"/>
      </top>
      <bottom style="medium">
        <color auto="1"/>
      </bottom>
      <diagonal/>
    </border>
    <border>
      <left style="hair">
        <color auto="1"/>
      </left>
      <right/>
      <top style="medium">
        <color auto="1"/>
      </top>
      <bottom/>
      <diagonal/>
    </border>
    <border>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medium">
        <color auto="1"/>
      </left>
      <right/>
      <top/>
      <bottom style="hair">
        <color auto="1"/>
      </bottom>
      <diagonal/>
    </border>
    <border>
      <left/>
      <right style="hair">
        <color auto="1"/>
      </right>
      <top style="hair">
        <color auto="1"/>
      </top>
      <bottom style="medium">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hair">
        <color auto="1"/>
      </top>
      <bottom/>
      <diagonal/>
    </border>
    <border>
      <left style="medium">
        <color auto="1"/>
      </left>
      <right style="hair">
        <color auto="1"/>
      </right>
      <top style="thin">
        <color auto="1"/>
      </top>
      <bottom style="hair">
        <color indexed="8"/>
      </bottom>
      <diagonal/>
    </border>
    <border>
      <left style="medium">
        <color auto="1"/>
      </left>
      <right/>
      <top style="thin">
        <color auto="1"/>
      </top>
      <bottom style="hair">
        <color indexed="8"/>
      </bottom>
      <diagonal/>
    </border>
    <border>
      <left style="thin">
        <color auto="1"/>
      </left>
      <right style="hair">
        <color auto="1"/>
      </right>
      <top style="thin">
        <color auto="1"/>
      </top>
      <bottom style="hair">
        <color indexed="8"/>
      </bottom>
      <diagonal/>
    </border>
    <border>
      <left style="thin">
        <color auto="1"/>
      </left>
      <right style="hair">
        <color auto="1"/>
      </right>
      <top style="thin">
        <color auto="1"/>
      </top>
      <bottom/>
      <diagonal/>
    </border>
    <border>
      <left style="medium">
        <color auto="1"/>
      </left>
      <right style="medium">
        <color auto="1"/>
      </right>
      <top/>
      <bottom style="thin">
        <color auto="1"/>
      </bottom>
      <diagonal/>
    </border>
    <border>
      <left style="medium">
        <color indexed="64"/>
      </left>
      <right style="medium">
        <color indexed="64"/>
      </right>
      <top style="hair">
        <color indexed="8"/>
      </top>
      <bottom/>
      <diagonal/>
    </border>
    <border>
      <left style="medium">
        <color indexed="64"/>
      </left>
      <right style="medium">
        <color indexed="64"/>
      </right>
      <top style="hair">
        <color indexed="8"/>
      </top>
      <bottom style="thin">
        <color auto="1"/>
      </bottom>
      <diagonal/>
    </border>
    <border>
      <left style="medium">
        <color indexed="64"/>
      </left>
      <right style="medium">
        <color indexed="64"/>
      </right>
      <top/>
      <bottom style="hair">
        <color indexed="8"/>
      </bottom>
      <diagonal/>
    </border>
    <border>
      <left style="thin">
        <color auto="1"/>
      </left>
      <right style="medium">
        <color auto="1"/>
      </right>
      <top style="hair">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s>
  <cellStyleXfs count="18">
    <xf numFmtId="0" fontId="0" fillId="0" borderId="0">
      <alignment vertical="center"/>
    </xf>
    <xf numFmtId="6" fontId="1" fillId="0" borderId="0" applyFont="0" applyFill="0" applyBorder="0" applyAlignment="0" applyProtection="0">
      <alignment vertical="center"/>
    </xf>
    <xf numFmtId="0" fontId="3" fillId="0" borderId="0"/>
    <xf numFmtId="0" fontId="20" fillId="0" borderId="0"/>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cellStyleXfs>
  <cellXfs count="964">
    <xf numFmtId="0" fontId="0" fillId="0" borderId="0" xfId="0">
      <alignment vertical="center"/>
    </xf>
    <xf numFmtId="0" fontId="10" fillId="0" borderId="0" xfId="2" applyFont="1" applyAlignment="1">
      <alignment horizontal="left" vertical="center"/>
    </xf>
    <xf numFmtId="0" fontId="7" fillId="0" borderId="0" xfId="0" applyFont="1">
      <alignment vertical="center"/>
    </xf>
    <xf numFmtId="0" fontId="7" fillId="0" borderId="0" xfId="2" applyFont="1" applyAlignment="1">
      <alignment horizontal="left" vertical="center"/>
    </xf>
    <xf numFmtId="0" fontId="14" fillId="0" borderId="0" xfId="2" applyFont="1" applyAlignment="1">
      <alignment horizontal="center" vertical="center" textRotation="255" wrapText="1"/>
    </xf>
    <xf numFmtId="0" fontId="15" fillId="0" borderId="0" xfId="2" applyFont="1" applyAlignment="1">
      <alignment horizontal="center" vertical="center"/>
    </xf>
    <xf numFmtId="0" fontId="8" fillId="0" borderId="0" xfId="2" applyFont="1" applyAlignment="1">
      <alignment horizontal="center" vertical="center" textRotation="255" wrapText="1"/>
    </xf>
    <xf numFmtId="0" fontId="11" fillId="0" borderId="4" xfId="2" applyFont="1" applyBorder="1" applyAlignment="1">
      <alignment horizontal="center" vertical="center" textRotation="255" wrapText="1"/>
    </xf>
    <xf numFmtId="0" fontId="11" fillId="0" borderId="11" xfId="2" applyFont="1" applyBorder="1" applyAlignment="1">
      <alignment horizontal="center" vertical="center" textRotation="255" wrapText="1"/>
    </xf>
    <xf numFmtId="0" fontId="11" fillId="0" borderId="8" xfId="2"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xf>
    <xf numFmtId="0" fontId="7" fillId="0" borderId="0" xfId="2" applyFont="1" applyAlignment="1">
      <alignment horizontal="center" vertical="center"/>
    </xf>
    <xf numFmtId="177" fontId="14" fillId="0" borderId="16" xfId="0" applyNumberFormat="1" applyFont="1" applyBorder="1">
      <alignment vertical="center"/>
    </xf>
    <xf numFmtId="0" fontId="11" fillId="0" borderId="23" xfId="0" applyFont="1" applyBorder="1" applyAlignment="1">
      <alignment horizontal="center" vertical="center"/>
    </xf>
    <xf numFmtId="0" fontId="11" fillId="2" borderId="20"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xf>
    <xf numFmtId="0" fontId="7" fillId="0" borderId="33" xfId="2" applyFont="1" applyBorder="1" applyAlignment="1">
      <alignment horizontal="center" vertical="center"/>
    </xf>
    <xf numFmtId="177" fontId="14" fillId="0" borderId="36" xfId="0" applyNumberFormat="1" applyFont="1" applyBorder="1">
      <alignment vertical="center"/>
    </xf>
    <xf numFmtId="0" fontId="11" fillId="0" borderId="37" xfId="0" applyFont="1" applyBorder="1" applyAlignment="1">
      <alignment horizontal="center" vertical="center"/>
    </xf>
    <xf numFmtId="0" fontId="11" fillId="2" borderId="32" xfId="0" applyFont="1" applyFill="1" applyBorder="1" applyAlignment="1">
      <alignment horizontal="center" vertical="center"/>
    </xf>
    <xf numFmtId="0" fontId="11" fillId="2" borderId="29" xfId="0" applyFont="1" applyFill="1" applyBorder="1">
      <alignment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40" xfId="0" applyFont="1" applyFill="1" applyBorder="1" applyAlignment="1">
      <alignment horizontal="center" vertical="center"/>
    </xf>
    <xf numFmtId="0" fontId="11" fillId="0" borderId="33" xfId="0" applyFont="1" applyBorder="1" applyAlignment="1">
      <alignment horizontal="center" vertical="center"/>
    </xf>
    <xf numFmtId="177" fontId="14" fillId="0" borderId="27" xfId="0" applyNumberFormat="1" applyFont="1" applyBorder="1">
      <alignment vertical="center"/>
    </xf>
    <xf numFmtId="0" fontId="11" fillId="2" borderId="37"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11" fillId="0" borderId="32" xfId="0" applyFont="1" applyBorder="1" applyAlignment="1">
      <alignment horizontal="center" vertical="center"/>
    </xf>
    <xf numFmtId="177" fontId="14" fillId="0" borderId="44" xfId="0" applyNumberFormat="1" applyFont="1" applyBorder="1">
      <alignment vertical="center"/>
    </xf>
    <xf numFmtId="0" fontId="11" fillId="2" borderId="51" xfId="0" applyFont="1" applyFill="1" applyBorder="1" applyAlignment="1">
      <alignment horizontal="center" vertical="center"/>
    </xf>
    <xf numFmtId="0" fontId="11" fillId="0" borderId="48" xfId="0" applyFont="1" applyBorder="1" applyAlignment="1">
      <alignment horizontal="center"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9" xfId="0" applyFont="1" applyFill="1" applyBorder="1" applyAlignment="1">
      <alignment horizontal="center" vertical="center"/>
    </xf>
    <xf numFmtId="0" fontId="11" fillId="0" borderId="2" xfId="0" applyFont="1" applyBorder="1" applyAlignment="1">
      <alignment horizontal="center" vertical="center"/>
    </xf>
    <xf numFmtId="0" fontId="11" fillId="2" borderId="5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2" xfId="2" applyFont="1" applyFill="1" applyBorder="1" applyAlignment="1">
      <alignment horizontal="center" vertical="center"/>
    </xf>
    <xf numFmtId="0" fontId="11" fillId="2" borderId="34" xfId="2" applyFont="1" applyFill="1" applyBorder="1" applyAlignment="1">
      <alignment horizontal="center" vertical="center"/>
    </xf>
    <xf numFmtId="0" fontId="11" fillId="2" borderId="38" xfId="2" applyFont="1" applyFill="1" applyBorder="1" applyAlignment="1">
      <alignment horizontal="center" vertical="center"/>
    </xf>
    <xf numFmtId="0" fontId="11" fillId="2" borderId="33" xfId="2" applyFont="1" applyFill="1" applyBorder="1" applyAlignment="1">
      <alignment horizontal="center" vertical="center"/>
    </xf>
    <xf numFmtId="0" fontId="11" fillId="2" borderId="48" xfId="2" applyFont="1" applyFill="1" applyBorder="1" applyAlignment="1">
      <alignment horizontal="center" vertical="center"/>
    </xf>
    <xf numFmtId="0" fontId="11" fillId="2" borderId="49" xfId="2" applyFont="1" applyFill="1" applyBorder="1" applyAlignment="1">
      <alignment horizontal="center" vertical="center"/>
    </xf>
    <xf numFmtId="0" fontId="11" fillId="0" borderId="51" xfId="0" applyFont="1" applyBorder="1" applyAlignment="1">
      <alignment horizontal="center" vertical="center"/>
    </xf>
    <xf numFmtId="0" fontId="11" fillId="2" borderId="47" xfId="2" applyFont="1" applyFill="1" applyBorder="1" applyAlignment="1">
      <alignment horizontal="center" vertical="center"/>
    </xf>
    <xf numFmtId="0" fontId="11" fillId="2" borderId="46" xfId="2" applyFont="1" applyFill="1" applyBorder="1" applyAlignment="1">
      <alignment horizontal="center" vertical="center"/>
    </xf>
    <xf numFmtId="0" fontId="11" fillId="0" borderId="56" xfId="0" applyFont="1" applyBorder="1" applyAlignment="1">
      <alignment horizontal="center" vertical="center"/>
    </xf>
    <xf numFmtId="0" fontId="11" fillId="2" borderId="53" xfId="0" applyFont="1" applyFill="1" applyBorder="1" applyAlignment="1">
      <alignment horizontal="center" vertical="center"/>
    </xf>
    <xf numFmtId="0" fontId="11" fillId="2" borderId="55" xfId="0" applyFont="1" applyFill="1" applyBorder="1" applyAlignment="1">
      <alignment horizontal="center" vertical="center"/>
    </xf>
    <xf numFmtId="177" fontId="14" fillId="0" borderId="66" xfId="0" applyNumberFormat="1" applyFont="1" applyBorder="1">
      <alignment vertical="center"/>
    </xf>
    <xf numFmtId="0" fontId="11" fillId="0" borderId="68" xfId="0" applyFont="1" applyBorder="1" applyAlignment="1">
      <alignment horizontal="center" vertical="center"/>
    </xf>
    <xf numFmtId="0" fontId="11" fillId="2" borderId="69"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11" fillId="0" borderId="72" xfId="0" applyFont="1" applyBorder="1" applyAlignment="1">
      <alignment horizontal="center" vertical="center"/>
    </xf>
    <xf numFmtId="0" fontId="11" fillId="2" borderId="73" xfId="0" applyFont="1" applyFill="1" applyBorder="1" applyAlignment="1">
      <alignment horizontal="center" vertical="center"/>
    </xf>
    <xf numFmtId="0" fontId="11" fillId="0" borderId="76" xfId="0" applyFont="1" applyBorder="1" applyAlignment="1">
      <alignment horizontal="center" vertical="center"/>
    </xf>
    <xf numFmtId="0" fontId="11" fillId="2" borderId="77" xfId="0" applyFont="1" applyFill="1" applyBorder="1" applyAlignment="1">
      <alignment horizontal="center" vertical="center"/>
    </xf>
    <xf numFmtId="0" fontId="11" fillId="0" borderId="79" xfId="0" applyFont="1" applyBorder="1" applyAlignment="1">
      <alignment horizontal="center" vertical="center"/>
    </xf>
    <xf numFmtId="0" fontId="11" fillId="2" borderId="80"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82" xfId="0" applyFont="1" applyFill="1" applyBorder="1" applyAlignment="1">
      <alignment horizontal="center" vertical="center"/>
    </xf>
    <xf numFmtId="177" fontId="14" fillId="0" borderId="87" xfId="0" applyNumberFormat="1" applyFont="1" applyBorder="1">
      <alignment vertical="center"/>
    </xf>
    <xf numFmtId="0" fontId="11" fillId="2" borderId="84" xfId="0" applyFont="1" applyFill="1" applyBorder="1" applyAlignment="1">
      <alignment horizontal="center" vertical="center"/>
    </xf>
    <xf numFmtId="0" fontId="11" fillId="2" borderId="56" xfId="0" applyFont="1" applyFill="1" applyBorder="1" applyAlignment="1">
      <alignment horizontal="center" vertical="center"/>
    </xf>
    <xf numFmtId="0" fontId="11" fillId="0" borderId="54" xfId="0" applyFont="1" applyBorder="1" applyAlignment="1">
      <alignment horizontal="center" vertical="center"/>
    </xf>
    <xf numFmtId="0" fontId="11" fillId="0" borderId="100" xfId="0" applyFont="1" applyBorder="1" applyAlignment="1">
      <alignment horizontal="center" vertical="center"/>
    </xf>
    <xf numFmtId="0" fontId="11" fillId="2" borderId="97" xfId="0" applyFont="1" applyFill="1" applyBorder="1" applyAlignment="1">
      <alignment horizontal="center" vertical="center"/>
    </xf>
    <xf numFmtId="177" fontId="14" fillId="0" borderId="98" xfId="0" applyNumberFormat="1" applyFont="1" applyBorder="1">
      <alignment vertical="center"/>
    </xf>
    <xf numFmtId="0" fontId="11" fillId="2" borderId="104"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01" xfId="0" applyFont="1" applyFill="1" applyBorder="1" applyAlignment="1">
      <alignment horizontal="center" vertical="center"/>
    </xf>
    <xf numFmtId="0" fontId="11" fillId="2" borderId="102" xfId="0" applyFont="1" applyFill="1" applyBorder="1" applyAlignment="1">
      <alignment horizontal="center" vertical="center"/>
    </xf>
    <xf numFmtId="0" fontId="7" fillId="0" borderId="0" xfId="2" applyFont="1" applyAlignment="1">
      <alignment vertical="center" wrapText="1"/>
    </xf>
    <xf numFmtId="0" fontId="8" fillId="0" borderId="0" xfId="2" applyFont="1" applyAlignment="1">
      <alignment vertical="center"/>
    </xf>
    <xf numFmtId="0" fontId="11" fillId="0" borderId="0" xfId="0" applyFont="1">
      <alignment vertical="center"/>
    </xf>
    <xf numFmtId="0" fontId="15" fillId="0" borderId="0" xfId="0" applyFont="1">
      <alignment vertical="center"/>
    </xf>
    <xf numFmtId="0" fontId="13" fillId="0" borderId="0" xfId="2" applyFont="1" applyAlignment="1">
      <alignment horizontal="center" vertical="center"/>
    </xf>
    <xf numFmtId="0" fontId="11" fillId="0" borderId="118" xfId="0" applyFont="1" applyBorder="1" applyAlignment="1">
      <alignment horizontal="center" vertical="center"/>
    </xf>
    <xf numFmtId="0" fontId="11" fillId="0" borderId="27" xfId="0" applyFont="1" applyBorder="1" applyAlignment="1">
      <alignment horizontal="center" vertical="center"/>
    </xf>
    <xf numFmtId="0" fontId="11" fillId="0" borderId="44" xfId="0" applyFont="1" applyBorder="1" applyAlignment="1">
      <alignment horizontal="center" vertical="center"/>
    </xf>
    <xf numFmtId="0" fontId="11" fillId="0" borderId="16" xfId="0" applyFont="1" applyBorder="1" applyAlignment="1">
      <alignment horizontal="center" vertical="center"/>
    </xf>
    <xf numFmtId="0" fontId="11" fillId="0" borderId="66" xfId="0" applyFont="1" applyBorder="1" applyAlignment="1">
      <alignment horizontal="center" vertical="center"/>
    </xf>
    <xf numFmtId="0" fontId="11" fillId="0" borderId="36" xfId="0" applyFont="1" applyBorder="1" applyAlignment="1">
      <alignment horizontal="center" vertical="center"/>
    </xf>
    <xf numFmtId="0" fontId="11" fillId="0" borderId="98" xfId="0" applyFont="1" applyBorder="1" applyAlignment="1">
      <alignment horizontal="center" vertical="center"/>
    </xf>
    <xf numFmtId="0" fontId="7" fillId="4" borderId="0" xfId="0" applyFont="1" applyFill="1">
      <alignment vertical="center"/>
    </xf>
    <xf numFmtId="0" fontId="7" fillId="4" borderId="0" xfId="0" applyFont="1" applyFill="1" applyAlignment="1">
      <alignment horizontal="distributed" vertical="center"/>
    </xf>
    <xf numFmtId="0" fontId="8" fillId="4" borderId="0" xfId="2" applyFont="1" applyFill="1" applyAlignment="1">
      <alignment vertical="center"/>
    </xf>
    <xf numFmtId="0" fontId="11" fillId="4" borderId="0" xfId="0" applyFont="1" applyFill="1" applyAlignment="1">
      <alignment horizontal="center" vertical="center" textRotation="255"/>
    </xf>
    <xf numFmtId="176" fontId="11" fillId="4" borderId="0" xfId="0" applyNumberFormat="1" applyFont="1" applyFill="1" applyAlignment="1">
      <alignment horizontal="center" vertical="center" shrinkToFit="1"/>
    </xf>
    <xf numFmtId="176" fontId="11" fillId="4" borderId="0" xfId="0" applyNumberFormat="1" applyFont="1" applyFill="1" applyAlignment="1">
      <alignment horizontal="distributed" vertical="center" shrinkToFit="1"/>
    </xf>
    <xf numFmtId="0" fontId="11" fillId="4" borderId="0" xfId="0" applyFont="1" applyFill="1" applyAlignment="1">
      <alignment horizontal="center" vertical="center" shrinkToFit="1"/>
    </xf>
    <xf numFmtId="0" fontId="11" fillId="4" borderId="0" xfId="0" applyFont="1" applyFill="1" applyAlignment="1">
      <alignment horizontal="center" vertical="center"/>
    </xf>
    <xf numFmtId="0" fontId="7" fillId="4" borderId="0" xfId="0" applyFont="1" applyFill="1" applyAlignment="1">
      <alignment horizontal="center" vertical="center"/>
    </xf>
    <xf numFmtId="176" fontId="7" fillId="0" borderId="0" xfId="0" applyNumberFormat="1" applyFont="1" applyAlignment="1">
      <alignment horizontal="center" vertical="center" shrinkToFit="1"/>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16" fillId="0" borderId="0" xfId="2" applyFont="1" applyAlignment="1">
      <alignment horizontal="left" vertical="center"/>
    </xf>
    <xf numFmtId="0" fontId="17" fillId="0" borderId="0" xfId="0" applyFont="1">
      <alignment vertical="center"/>
    </xf>
    <xf numFmtId="0" fontId="7" fillId="0" borderId="0" xfId="2" applyFont="1" applyAlignment="1">
      <alignment vertical="center"/>
    </xf>
    <xf numFmtId="0" fontId="8" fillId="4" borderId="0" xfId="2" applyFont="1" applyFill="1" applyAlignment="1">
      <alignment horizontal="center" vertical="center"/>
    </xf>
    <xf numFmtId="0" fontId="11" fillId="4" borderId="0" xfId="2" applyFont="1" applyFill="1" applyAlignment="1">
      <alignment vertical="center"/>
    </xf>
    <xf numFmtId="0" fontId="7" fillId="2" borderId="18" xfId="0" applyFont="1" applyFill="1" applyBorder="1" applyAlignment="1">
      <alignment horizontal="center" vertical="center"/>
    </xf>
    <xf numFmtId="0" fontId="7" fillId="0" borderId="0" xfId="0" applyFont="1" applyAlignment="1">
      <alignment horizontal="center" vertical="center"/>
    </xf>
    <xf numFmtId="0" fontId="7" fillId="0" borderId="114" xfId="0" applyFont="1" applyBorder="1" applyAlignment="1">
      <alignment horizontal="center" vertical="center"/>
    </xf>
    <xf numFmtId="0" fontId="7" fillId="2" borderId="10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17" xfId="0" applyFont="1" applyBorder="1" applyAlignment="1">
      <alignment horizontal="center" vertical="center"/>
    </xf>
    <xf numFmtId="0" fontId="7" fillId="2" borderId="22" xfId="0" applyFont="1" applyFill="1" applyBorder="1" applyAlignment="1">
      <alignment horizontal="center" vertical="center"/>
    </xf>
    <xf numFmtId="0" fontId="11" fillId="0" borderId="0" xfId="2" applyFont="1" applyAlignment="1">
      <alignment vertical="center"/>
    </xf>
    <xf numFmtId="0" fontId="7" fillId="2" borderId="33" xfId="0" applyFont="1" applyFill="1" applyBorder="1" applyAlignment="1">
      <alignment horizontal="center" vertical="center"/>
    </xf>
    <xf numFmtId="0" fontId="7" fillId="0" borderId="24" xfId="0" applyFont="1" applyBorder="1" applyAlignment="1">
      <alignment horizontal="center" vertical="center"/>
    </xf>
    <xf numFmtId="0" fontId="7" fillId="2" borderId="67" xfId="0" applyFont="1" applyFill="1" applyBorder="1">
      <alignment vertical="center"/>
    </xf>
    <xf numFmtId="0" fontId="7" fillId="2" borderId="38"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33" xfId="0" applyFont="1" applyFill="1" applyBorder="1">
      <alignment vertical="center"/>
    </xf>
    <xf numFmtId="0" fontId="7" fillId="2" borderId="35" xfId="0" applyFont="1" applyFill="1" applyBorder="1" applyAlignment="1">
      <alignment horizontal="center" vertical="center"/>
    </xf>
    <xf numFmtId="0" fontId="7" fillId="0" borderId="32" xfId="0" applyFont="1" applyBorder="1" applyAlignment="1">
      <alignment horizontal="center" vertical="center"/>
    </xf>
    <xf numFmtId="0" fontId="7" fillId="2" borderId="24"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46" xfId="0" applyFont="1" applyFill="1" applyBorder="1" applyAlignment="1">
      <alignment horizontal="center" vertical="center"/>
    </xf>
    <xf numFmtId="0" fontId="7" fillId="0" borderId="41" xfId="0" applyFont="1" applyBorder="1" applyAlignment="1">
      <alignment horizontal="center" vertical="center"/>
    </xf>
    <xf numFmtId="0" fontId="7" fillId="2" borderId="122"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50" xfId="0" applyFont="1" applyFill="1" applyBorder="1" applyAlignment="1">
      <alignment horizontal="center" vertical="center"/>
    </xf>
    <xf numFmtId="0" fontId="7" fillId="0" borderId="48" xfId="0" applyFont="1" applyBorder="1" applyAlignment="1">
      <alignment horizontal="center" vertical="center"/>
    </xf>
    <xf numFmtId="0" fontId="7" fillId="2" borderId="54" xfId="0" applyFont="1" applyFill="1" applyBorder="1" applyAlignment="1">
      <alignment horizontal="center" vertical="center"/>
    </xf>
    <xf numFmtId="0" fontId="7" fillId="0" borderId="13" xfId="0" applyFont="1" applyBorder="1" applyAlignment="1">
      <alignment horizontal="center" vertical="center"/>
    </xf>
    <xf numFmtId="0" fontId="7" fillId="2" borderId="6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3" xfId="0" applyFont="1" applyFill="1" applyBorder="1" applyAlignment="1">
      <alignment horizontal="center" vertical="center"/>
    </xf>
    <xf numFmtId="0" fontId="7" fillId="0" borderId="55" xfId="0" applyFont="1" applyBorder="1" applyAlignment="1">
      <alignment horizontal="center" vertical="center"/>
    </xf>
    <xf numFmtId="0" fontId="7" fillId="2" borderId="1" xfId="0" applyFont="1" applyFill="1" applyBorder="1" applyAlignment="1">
      <alignment horizontal="center" vertical="center"/>
    </xf>
    <xf numFmtId="0" fontId="7" fillId="0" borderId="2" xfId="0" applyFont="1" applyBorder="1" applyAlignment="1">
      <alignment horizontal="center" vertical="center"/>
    </xf>
    <xf numFmtId="0" fontId="7" fillId="2" borderId="3" xfId="0" applyFont="1" applyFill="1" applyBorder="1" applyAlignment="1">
      <alignment horizontal="center" vertical="center"/>
    </xf>
    <xf numFmtId="0" fontId="7" fillId="2" borderId="55" xfId="0" applyFont="1" applyFill="1" applyBorder="1" applyAlignment="1">
      <alignment horizontal="center" vertical="center"/>
    </xf>
    <xf numFmtId="0" fontId="7" fillId="0" borderId="46" xfId="0" applyFont="1" applyBorder="1" applyAlignment="1">
      <alignment horizontal="center" vertical="center"/>
    </xf>
    <xf numFmtId="0" fontId="7" fillId="2" borderId="32" xfId="2" applyFont="1" applyFill="1" applyBorder="1" applyAlignment="1">
      <alignment horizontal="center" vertical="center"/>
    </xf>
    <xf numFmtId="0" fontId="7" fillId="0" borderId="33" xfId="0" applyFont="1" applyBorder="1" applyAlignment="1">
      <alignment horizontal="center" vertical="center"/>
    </xf>
    <xf numFmtId="0" fontId="7" fillId="2" borderId="33" xfId="2" applyFont="1" applyFill="1" applyBorder="1" applyAlignment="1">
      <alignment horizontal="center" vertical="center"/>
    </xf>
    <xf numFmtId="0" fontId="7" fillId="2" borderId="38" xfId="2" applyFont="1" applyFill="1" applyBorder="1" applyAlignment="1">
      <alignment horizontal="center" vertical="center"/>
    </xf>
    <xf numFmtId="0" fontId="7" fillId="2" borderId="34" xfId="2" applyFont="1" applyFill="1" applyBorder="1" applyAlignment="1">
      <alignment horizontal="center" vertical="center"/>
    </xf>
    <xf numFmtId="0" fontId="7" fillId="2" borderId="35" xfId="2" applyFont="1" applyFill="1" applyBorder="1" applyAlignment="1">
      <alignment horizontal="center" vertical="center"/>
    </xf>
    <xf numFmtId="0" fontId="7" fillId="2" borderId="29" xfId="0" applyFont="1" applyFill="1" applyBorder="1" applyAlignment="1">
      <alignment horizontal="center" vertical="center"/>
    </xf>
    <xf numFmtId="0" fontId="7" fillId="2" borderId="39" xfId="0" applyFont="1" applyFill="1" applyBorder="1" applyAlignment="1">
      <alignment horizontal="center" vertical="center"/>
    </xf>
    <xf numFmtId="0" fontId="7" fillId="0" borderId="3"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0" fontId="7" fillId="2" borderId="97" xfId="0" applyFont="1" applyFill="1" applyBorder="1" applyAlignment="1">
      <alignment horizontal="center" vertical="center"/>
    </xf>
    <xf numFmtId="0" fontId="7" fillId="2" borderId="100" xfId="0" applyFont="1" applyFill="1" applyBorder="1" applyAlignment="1">
      <alignment horizontal="center" vertical="center"/>
    </xf>
    <xf numFmtId="0" fontId="7" fillId="2" borderId="101" xfId="0" applyFont="1" applyFill="1" applyBorder="1" applyAlignment="1">
      <alignment horizontal="center" vertical="center"/>
    </xf>
    <xf numFmtId="0" fontId="7" fillId="0" borderId="100" xfId="0" applyFont="1" applyBorder="1" applyAlignment="1">
      <alignment horizontal="center" vertical="center"/>
    </xf>
    <xf numFmtId="0" fontId="7" fillId="2" borderId="102"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103" xfId="0" applyFont="1" applyFill="1" applyBorder="1" applyAlignment="1">
      <alignment horizontal="center" vertical="center"/>
    </xf>
    <xf numFmtId="0" fontId="7" fillId="0" borderId="102" xfId="0" applyFont="1" applyBorder="1" applyAlignment="1">
      <alignment horizontal="center" vertical="center"/>
    </xf>
    <xf numFmtId="0" fontId="7" fillId="0" borderId="0" xfId="2" applyFont="1" applyAlignment="1">
      <alignment horizontal="center" vertical="center" wrapText="1"/>
    </xf>
    <xf numFmtId="0" fontId="16" fillId="0" borderId="0" xfId="2" applyFont="1" applyAlignment="1">
      <alignment vertical="top" wrapText="1"/>
    </xf>
    <xf numFmtId="0" fontId="8" fillId="0" borderId="0" xfId="2" applyFont="1" applyAlignment="1">
      <alignment horizontal="center" vertical="center"/>
    </xf>
    <xf numFmtId="0" fontId="7" fillId="0" borderId="138" xfId="0" applyFont="1" applyBorder="1" applyAlignment="1">
      <alignment horizontal="center" vertical="center"/>
    </xf>
    <xf numFmtId="0" fontId="7" fillId="0" borderId="111" xfId="0" applyFont="1" applyBorder="1" applyAlignment="1">
      <alignment horizontal="center" vertical="center"/>
    </xf>
    <xf numFmtId="0" fontId="7" fillId="0" borderId="139" xfId="0" applyFont="1" applyBorder="1" applyAlignment="1">
      <alignment horizontal="center" vertical="center"/>
    </xf>
    <xf numFmtId="0" fontId="7" fillId="0" borderId="140" xfId="0" applyFont="1" applyBorder="1" applyAlignment="1">
      <alignment horizontal="center" vertical="center"/>
    </xf>
    <xf numFmtId="0" fontId="7" fillId="0" borderId="141" xfId="0" applyFont="1" applyBorder="1" applyAlignment="1">
      <alignment horizontal="center" vertical="center"/>
    </xf>
    <xf numFmtId="0" fontId="7" fillId="0" borderId="142" xfId="0" applyFont="1" applyBorder="1" applyAlignment="1">
      <alignment horizontal="center" vertical="center"/>
    </xf>
    <xf numFmtId="0" fontId="7" fillId="2" borderId="13" xfId="0" applyFont="1" applyFill="1" applyBorder="1" applyAlignment="1">
      <alignment horizontal="center" vertical="center"/>
    </xf>
    <xf numFmtId="0" fontId="7" fillId="2" borderId="95" xfId="0" applyFont="1" applyFill="1" applyBorder="1" applyAlignment="1">
      <alignment horizontal="center" vertical="center"/>
    </xf>
    <xf numFmtId="0" fontId="7" fillId="0" borderId="0" xfId="0" applyFont="1" applyAlignment="1">
      <alignment horizontal="right" vertical="top" wrapText="1"/>
    </xf>
    <xf numFmtId="0" fontId="7" fillId="0" borderId="0" xfId="0" applyFont="1" applyAlignment="1">
      <alignment vertical="top" wrapText="1"/>
    </xf>
    <xf numFmtId="0" fontId="7" fillId="0" borderId="152" xfId="0" applyFont="1" applyBorder="1" applyAlignment="1">
      <alignment horizontal="center" vertical="center" wrapText="1"/>
    </xf>
    <xf numFmtId="0" fontId="7" fillId="0" borderId="0" xfId="3" applyFont="1"/>
    <xf numFmtId="177" fontId="7" fillId="6" borderId="132" xfId="3" applyNumberFormat="1" applyFont="1" applyFill="1" applyBorder="1" applyAlignment="1" applyProtection="1">
      <alignment horizontal="center" vertical="center" wrapText="1"/>
      <protection locked="0"/>
    </xf>
    <xf numFmtId="0" fontId="7" fillId="0" borderId="134" xfId="3" applyFont="1" applyBorder="1" applyAlignment="1">
      <alignment horizontal="center" vertical="center"/>
    </xf>
    <xf numFmtId="177" fontId="7" fillId="6" borderId="199" xfId="3" applyNumberFormat="1" applyFont="1" applyFill="1" applyBorder="1" applyAlignment="1" applyProtection="1">
      <alignment horizontal="center" vertical="center" wrapText="1"/>
      <protection locked="0"/>
    </xf>
    <xf numFmtId="0" fontId="7" fillId="0" borderId="200" xfId="3" applyFont="1" applyBorder="1" applyAlignment="1">
      <alignment horizontal="center" vertical="center"/>
    </xf>
    <xf numFmtId="0" fontId="7" fillId="0" borderId="99" xfId="3" applyFont="1" applyBorder="1" applyAlignment="1">
      <alignment horizontal="center" vertical="center"/>
    </xf>
    <xf numFmtId="0" fontId="7" fillId="0" borderId="103" xfId="3" applyFont="1" applyBorder="1" applyAlignment="1">
      <alignment horizontal="center" vertical="center"/>
    </xf>
    <xf numFmtId="0" fontId="7" fillId="0" borderId="97" xfId="3" applyFont="1" applyBorder="1" applyAlignment="1">
      <alignment horizontal="center" vertical="center"/>
    </xf>
    <xf numFmtId="0" fontId="7" fillId="0" borderId="100" xfId="3" applyFont="1" applyBorder="1" applyAlignment="1">
      <alignment horizontal="center" vertical="center"/>
    </xf>
    <xf numFmtId="0" fontId="7" fillId="0" borderId="212" xfId="3" applyFont="1" applyBorder="1" applyAlignment="1">
      <alignment horizontal="center" vertical="center"/>
    </xf>
    <xf numFmtId="0" fontId="7" fillId="0" borderId="102" xfId="3" applyFont="1" applyBorder="1" applyAlignment="1">
      <alignment horizontal="center" vertical="center"/>
    </xf>
    <xf numFmtId="177" fontId="7" fillId="2" borderId="17" xfId="3" applyNumberFormat="1" applyFont="1" applyFill="1" applyBorder="1" applyAlignment="1">
      <alignment horizontal="center" vertical="center" wrapText="1"/>
    </xf>
    <xf numFmtId="0" fontId="7" fillId="2" borderId="21" xfId="3" applyFont="1" applyFill="1" applyBorder="1" applyAlignment="1">
      <alignment horizontal="center" vertical="center"/>
    </xf>
    <xf numFmtId="0" fontId="7" fillId="0" borderId="17" xfId="3" applyFont="1" applyBorder="1" applyAlignment="1">
      <alignment horizontal="center" vertical="center"/>
    </xf>
    <xf numFmtId="0" fontId="7" fillId="0" borderId="22" xfId="3" applyFont="1" applyBorder="1" applyAlignment="1">
      <alignment horizontal="center" vertical="center"/>
    </xf>
    <xf numFmtId="0" fontId="7" fillId="0" borderId="20" xfId="3" applyFont="1" applyBorder="1" applyAlignment="1">
      <alignment horizontal="center" vertical="center"/>
    </xf>
    <xf numFmtId="0" fontId="7" fillId="0" borderId="18" xfId="3" applyFont="1" applyBorder="1" applyAlignment="1">
      <alignment horizontal="center" vertical="center"/>
    </xf>
    <xf numFmtId="0" fontId="7" fillId="0" borderId="108" xfId="3" applyFont="1" applyBorder="1" applyAlignment="1">
      <alignment horizontal="center" vertical="center"/>
    </xf>
    <xf numFmtId="0" fontId="7" fillId="0" borderId="21" xfId="3" applyFont="1" applyBorder="1" applyAlignment="1">
      <alignment horizontal="center" vertical="center"/>
    </xf>
    <xf numFmtId="178" fontId="7" fillId="6" borderId="123" xfId="3" applyNumberFormat="1" applyFont="1" applyFill="1" applyBorder="1" applyAlignment="1" applyProtection="1">
      <alignment horizontal="center" vertical="center" wrapText="1"/>
      <protection locked="0"/>
    </xf>
    <xf numFmtId="0" fontId="7" fillId="0" borderId="123" xfId="3" applyFont="1" applyBorder="1" applyAlignment="1">
      <alignment horizontal="center" vertical="center"/>
    </xf>
    <xf numFmtId="0" fontId="7" fillId="0" borderId="120" xfId="3" applyFont="1" applyBorder="1" applyAlignment="1">
      <alignment horizontal="center" vertical="center"/>
    </xf>
    <xf numFmtId="0" fontId="7" fillId="0" borderId="119" xfId="3" applyFont="1" applyBorder="1" applyAlignment="1">
      <alignment horizontal="center" vertical="center"/>
    </xf>
    <xf numFmtId="0" fontId="7" fillId="0" borderId="63" xfId="3" applyFont="1" applyBorder="1" applyAlignment="1">
      <alignment horizontal="center" vertical="center"/>
    </xf>
    <xf numFmtId="0" fontId="7" fillId="0" borderId="131"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28" xfId="3" applyFont="1" applyBorder="1" applyAlignment="1">
      <alignment horizontal="center" vertical="center"/>
    </xf>
    <xf numFmtId="0" fontId="7" fillId="0" borderId="35" xfId="3" applyFont="1" applyBorder="1" applyAlignment="1">
      <alignment horizontal="center" vertical="center"/>
    </xf>
    <xf numFmtId="0" fontId="7" fillId="0" borderId="32" xfId="3" applyFont="1" applyBorder="1" applyAlignment="1">
      <alignment horizontal="center" vertical="center"/>
    </xf>
    <xf numFmtId="0" fontId="7" fillId="0" borderId="67" xfId="3" applyFont="1" applyBorder="1" applyAlignment="1">
      <alignment horizontal="center" vertical="center"/>
    </xf>
    <xf numFmtId="178" fontId="7" fillId="7" borderId="28" xfId="3" applyNumberFormat="1" applyFont="1" applyFill="1" applyBorder="1" applyAlignment="1" applyProtection="1">
      <alignment horizontal="center" vertical="center" wrapText="1"/>
      <protection locked="0"/>
    </xf>
    <xf numFmtId="0" fontId="7" fillId="0" borderId="46" xfId="3" applyFont="1" applyBorder="1" applyAlignment="1">
      <alignment horizontal="center" vertical="center"/>
    </xf>
    <xf numFmtId="178" fontId="7" fillId="7" borderId="45" xfId="3" applyNumberFormat="1" applyFont="1" applyFill="1" applyBorder="1" applyAlignment="1" applyProtection="1">
      <alignment horizontal="center" vertical="center" wrapText="1"/>
      <protection locked="0"/>
    </xf>
    <xf numFmtId="0" fontId="7" fillId="0" borderId="49" xfId="3" applyFont="1" applyBorder="1" applyAlignment="1">
      <alignment horizontal="center" vertical="center"/>
    </xf>
    <xf numFmtId="0" fontId="7" fillId="0" borderId="45" xfId="3" applyFont="1" applyBorder="1" applyAlignment="1">
      <alignment horizontal="center" vertical="center"/>
    </xf>
    <xf numFmtId="0" fontId="7" fillId="0" borderId="50" xfId="3" applyFont="1" applyBorder="1" applyAlignment="1">
      <alignment horizontal="center" vertical="center"/>
    </xf>
    <xf numFmtId="0" fontId="7" fillId="0" borderId="48" xfId="3" applyFont="1" applyBorder="1" applyAlignment="1">
      <alignment horizontal="center" vertical="center"/>
    </xf>
    <xf numFmtId="0" fontId="7" fillId="0" borderId="122" xfId="3" applyFont="1" applyBorder="1" applyAlignment="1">
      <alignment horizontal="center" vertical="center"/>
    </xf>
    <xf numFmtId="177" fontId="7" fillId="2" borderId="1" xfId="3" applyNumberFormat="1" applyFont="1" applyFill="1" applyBorder="1" applyAlignment="1">
      <alignment horizontal="center" vertical="center" wrapText="1"/>
    </xf>
    <xf numFmtId="0" fontId="7" fillId="2" borderId="55" xfId="3" applyFont="1" applyFill="1" applyBorder="1" applyAlignment="1">
      <alignment horizontal="center" vertical="center"/>
    </xf>
    <xf numFmtId="0" fontId="7" fillId="0" borderId="33" xfId="3" applyFont="1" applyBorder="1" applyAlignment="1">
      <alignment horizontal="center" vertical="center" wrapText="1"/>
    </xf>
    <xf numFmtId="0" fontId="7" fillId="0" borderId="0" xfId="3" applyFont="1" applyAlignment="1">
      <alignment horizontal="center" vertical="center"/>
    </xf>
    <xf numFmtId="0" fontId="7" fillId="0" borderId="214" xfId="3" applyFont="1" applyBorder="1" applyAlignment="1">
      <alignment horizontal="center" vertical="center" wrapText="1"/>
    </xf>
    <xf numFmtId="0" fontId="13" fillId="8" borderId="214" xfId="3" applyFont="1" applyFill="1" applyBorder="1" applyAlignment="1">
      <alignment horizontal="center" vertical="center" wrapText="1"/>
    </xf>
    <xf numFmtId="0" fontId="7" fillId="0" borderId="0" xfId="3" applyFont="1" applyAlignment="1">
      <alignment vertical="center" wrapText="1"/>
    </xf>
    <xf numFmtId="0" fontId="7" fillId="9" borderId="0" xfId="0" applyFont="1" applyFill="1" applyAlignment="1">
      <alignment horizontal="center" vertical="center"/>
    </xf>
    <xf numFmtId="0" fontId="7" fillId="2" borderId="92"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90" xfId="0" applyFont="1" applyFill="1" applyBorder="1" applyAlignment="1">
      <alignment horizontal="center" vertical="center"/>
    </xf>
    <xf numFmtId="0" fontId="7" fillId="10" borderId="41" xfId="0" applyFont="1" applyFill="1" applyBorder="1" applyAlignment="1">
      <alignment horizontal="center" vertical="center"/>
    </xf>
    <xf numFmtId="0" fontId="11" fillId="0" borderId="217" xfId="0" applyFont="1" applyBorder="1" applyAlignment="1">
      <alignment horizontal="center" vertical="center"/>
    </xf>
    <xf numFmtId="0" fontId="11" fillId="2" borderId="218" xfId="0" applyFont="1" applyFill="1" applyBorder="1" applyAlignment="1">
      <alignment horizontal="center" vertical="center"/>
    </xf>
    <xf numFmtId="177" fontId="7" fillId="0" borderId="210" xfId="3" applyNumberFormat="1" applyFont="1" applyBorder="1" applyAlignment="1">
      <alignment vertical="center" wrapText="1"/>
    </xf>
    <xf numFmtId="0" fontId="7" fillId="0" borderId="127" xfId="3" applyFont="1" applyBorder="1" applyAlignment="1">
      <alignment horizontal="center" vertical="center"/>
    </xf>
    <xf numFmtId="0" fontId="7" fillId="0" borderId="203" xfId="3" applyFont="1" applyBorder="1" applyAlignment="1">
      <alignment horizontal="center" vertical="center" wrapText="1"/>
    </xf>
    <xf numFmtId="0" fontId="7" fillId="0" borderId="202" xfId="3" applyFont="1" applyBorder="1" applyAlignment="1">
      <alignment horizontal="center" vertical="center"/>
    </xf>
    <xf numFmtId="178" fontId="7" fillId="11" borderId="28" xfId="3" applyNumberFormat="1" applyFont="1" applyFill="1" applyBorder="1" applyAlignment="1">
      <alignment horizontal="center" vertical="center" wrapText="1"/>
    </xf>
    <xf numFmtId="0" fontId="7" fillId="0" borderId="33" xfId="3" applyFont="1" applyBorder="1" applyAlignment="1">
      <alignment horizontal="center" vertical="center" shrinkToFit="1"/>
    </xf>
    <xf numFmtId="0" fontId="11" fillId="2" borderId="119" xfId="2" applyFont="1" applyFill="1" applyBorder="1" applyAlignment="1">
      <alignment horizontal="center" vertical="center"/>
    </xf>
    <xf numFmtId="0" fontId="11" fillId="2" borderId="127" xfId="2" applyFont="1" applyFill="1" applyBorder="1" applyAlignment="1">
      <alignment horizontal="center" vertical="center"/>
    </xf>
    <xf numFmtId="177" fontId="14" fillId="0" borderId="220" xfId="0" applyNumberFormat="1" applyFont="1" applyBorder="1">
      <alignment vertical="center"/>
    </xf>
    <xf numFmtId="0" fontId="11" fillId="0" borderId="211" xfId="0" applyFont="1" applyBorder="1" applyAlignment="1">
      <alignment horizontal="center" vertical="center"/>
    </xf>
    <xf numFmtId="0" fontId="11" fillId="2" borderId="119" xfId="0" applyFont="1" applyFill="1" applyBorder="1" applyAlignment="1">
      <alignment horizontal="center" vertical="center"/>
    </xf>
    <xf numFmtId="0" fontId="11" fillId="2" borderId="64" xfId="2" applyFont="1" applyFill="1" applyBorder="1" applyAlignment="1">
      <alignment horizontal="center" vertical="center"/>
    </xf>
    <xf numFmtId="0" fontId="11" fillId="2" borderId="63" xfId="2" applyFont="1" applyFill="1" applyBorder="1" applyAlignment="1">
      <alignment horizontal="center" vertical="center"/>
    </xf>
    <xf numFmtId="0" fontId="1" fillId="0" borderId="0" xfId="2" applyFont="1" applyAlignment="1">
      <alignment horizontal="center" vertical="center"/>
    </xf>
    <xf numFmtId="0" fontId="25" fillId="0" borderId="0" xfId="0" applyFont="1">
      <alignment vertical="center"/>
    </xf>
    <xf numFmtId="0" fontId="26" fillId="0" borderId="1" xfId="2" applyFont="1" applyBorder="1" applyAlignment="1">
      <alignment horizontal="center" vertical="top" textRotation="255" wrapText="1"/>
    </xf>
    <xf numFmtId="0" fontId="26" fillId="0" borderId="2" xfId="2" applyFont="1" applyBorder="1" applyAlignment="1">
      <alignment horizontal="center" vertical="top" textRotation="255" wrapText="1"/>
    </xf>
    <xf numFmtId="0" fontId="26" fillId="0" borderId="3" xfId="2" applyFont="1" applyBorder="1" applyAlignment="1">
      <alignment horizontal="center" vertical="top" textRotation="255" wrapText="1"/>
    </xf>
    <xf numFmtId="0" fontId="26" fillId="0" borderId="97" xfId="2" applyFont="1" applyBorder="1" applyAlignment="1">
      <alignment horizontal="center" vertical="top" textRotation="255" wrapText="1"/>
    </xf>
    <xf numFmtId="0" fontId="26" fillId="0" borderId="103" xfId="2" applyFont="1" applyBorder="1" applyAlignment="1">
      <alignment horizontal="center" vertical="top" textRotation="255" wrapText="1"/>
    </xf>
    <xf numFmtId="0" fontId="26" fillId="0" borderId="13" xfId="0" applyFont="1" applyBorder="1" applyAlignment="1">
      <alignment horizontal="distributed"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shrinkToFit="1"/>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177" fontId="26" fillId="0" borderId="15" xfId="0" applyNumberFormat="1" applyFont="1" applyBorder="1">
      <alignment vertical="center"/>
    </xf>
    <xf numFmtId="0" fontId="26" fillId="0" borderId="16" xfId="0" applyFont="1" applyBorder="1" applyAlignment="1">
      <alignment horizontal="center" vertical="center"/>
    </xf>
    <xf numFmtId="0" fontId="26" fillId="0" borderId="24" xfId="0" applyFont="1" applyBorder="1" applyAlignment="1">
      <alignment horizontal="distributed"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shrinkToFit="1"/>
    </xf>
    <xf numFmtId="0" fontId="26" fillId="0" borderId="28" xfId="0" applyFont="1" applyBorder="1" applyAlignment="1">
      <alignment horizontal="center" vertical="center"/>
    </xf>
    <xf numFmtId="0" fontId="26" fillId="0" borderId="29" xfId="0" applyFont="1" applyBorder="1">
      <alignment vertical="center"/>
    </xf>
    <xf numFmtId="0" fontId="26" fillId="0" borderId="30" xfId="0" applyFont="1" applyBorder="1">
      <alignment vertical="center"/>
    </xf>
    <xf numFmtId="177" fontId="26" fillId="0" borderId="31" xfId="0" applyNumberFormat="1" applyFont="1" applyBorder="1">
      <alignment vertical="center"/>
    </xf>
    <xf numFmtId="0" fontId="26" fillId="0" borderId="27" xfId="0" applyFont="1" applyBorder="1" applyAlignment="1">
      <alignment horizontal="center" vertical="center"/>
    </xf>
    <xf numFmtId="0" fontId="26" fillId="0" borderId="115" xfId="0" applyFont="1" applyBorder="1" applyAlignment="1">
      <alignment horizontal="distributed" vertical="center"/>
    </xf>
    <xf numFmtId="0" fontId="26" fillId="0" borderId="31" xfId="0" applyFont="1" applyBorder="1" applyAlignment="1">
      <alignment horizontal="center" vertical="center"/>
    </xf>
    <xf numFmtId="0" fontId="26" fillId="0" borderId="36" xfId="0" applyFont="1" applyBorder="1" applyAlignment="1">
      <alignment horizontal="center" vertical="center" shrinkToFit="1"/>
    </xf>
    <xf numFmtId="0" fontId="26" fillId="0" borderId="90" xfId="0" applyFont="1" applyBorder="1" applyAlignment="1">
      <alignment horizontal="center" vertical="center"/>
    </xf>
    <xf numFmtId="0" fontId="26" fillId="0" borderId="36" xfId="0" applyFont="1" applyBorder="1" applyAlignment="1">
      <alignment horizontal="center" vertical="center"/>
    </xf>
    <xf numFmtId="0" fontId="25" fillId="0" borderId="198" xfId="0" applyFont="1" applyBorder="1">
      <alignment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53" xfId="0" applyFont="1" applyBorder="1" applyAlignment="1">
      <alignment horizontal="center" vertical="center"/>
    </xf>
    <xf numFmtId="0" fontId="26" fillId="0" borderId="33" xfId="0" applyFont="1" applyBorder="1" applyAlignment="1">
      <alignment horizontal="center" vertical="center"/>
    </xf>
    <xf numFmtId="0" fontId="26" fillId="0" borderId="38" xfId="0" applyFont="1" applyBorder="1" applyAlignment="1">
      <alignment horizontal="center" vertical="center"/>
    </xf>
    <xf numFmtId="177" fontId="26" fillId="0" borderId="26" xfId="0" applyNumberFormat="1" applyFont="1" applyBorder="1">
      <alignment vertical="center"/>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shrinkToFit="1"/>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177" fontId="26" fillId="0" borderId="43" xfId="0" applyNumberFormat="1" applyFont="1" applyBorder="1">
      <alignment vertical="center"/>
    </xf>
    <xf numFmtId="0" fontId="26" fillId="0" borderId="44" xfId="0" applyFont="1" applyBorder="1" applyAlignment="1">
      <alignment horizontal="center" vertical="center"/>
    </xf>
    <xf numFmtId="0" fontId="26" fillId="0" borderId="216" xfId="0" applyFont="1" applyBorder="1" applyAlignment="1">
      <alignment horizontal="center" vertical="center"/>
    </xf>
    <xf numFmtId="0" fontId="26" fillId="0" borderId="16" xfId="2" applyFont="1" applyBorder="1" applyAlignment="1">
      <alignment horizontal="center" vertical="center"/>
    </xf>
    <xf numFmtId="0" fontId="26" fillId="0" borderId="32" xfId="0" applyFont="1" applyBorder="1" applyAlignment="1">
      <alignment horizontal="center" vertical="center" shrinkToFit="1"/>
    </xf>
    <xf numFmtId="0" fontId="26" fillId="0" borderId="71" xfId="0" applyFont="1" applyBorder="1" applyAlignment="1">
      <alignment horizontal="center" vertical="center"/>
    </xf>
    <xf numFmtId="0" fontId="26" fillId="0" borderId="27" xfId="2" applyFont="1" applyBorder="1" applyAlignment="1">
      <alignment horizontal="center" vertical="center"/>
    </xf>
    <xf numFmtId="176" fontId="26" fillId="0" borderId="88" xfId="0" applyNumberFormat="1" applyFont="1" applyBorder="1" applyAlignment="1">
      <alignment horizontal="distributed" vertical="center" shrinkToFit="1"/>
    </xf>
    <xf numFmtId="0" fontId="26" fillId="0" borderId="124" xfId="0" applyFont="1" applyBorder="1" applyAlignment="1">
      <alignment horizontal="center" vertical="center"/>
    </xf>
    <xf numFmtId="177" fontId="26" fillId="0" borderId="106" xfId="0" applyNumberFormat="1" applyFont="1" applyBorder="1">
      <alignment vertical="center"/>
    </xf>
    <xf numFmtId="0" fontId="26" fillId="0" borderId="220" xfId="2" applyFont="1" applyBorder="1" applyAlignment="1">
      <alignment horizontal="center" vertical="center"/>
    </xf>
    <xf numFmtId="176" fontId="26" fillId="0" borderId="70" xfId="0" applyNumberFormat="1" applyFont="1" applyBorder="1" applyAlignment="1">
      <alignment horizontal="distributed" vertical="center" shrinkToFit="1"/>
    </xf>
    <xf numFmtId="0" fontId="26" fillId="0" borderId="130" xfId="0" applyFont="1" applyBorder="1" applyAlignment="1">
      <alignment horizontal="center" vertical="center" shrinkToFit="1"/>
    </xf>
    <xf numFmtId="176" fontId="26" fillId="0" borderId="66" xfId="0" applyNumberFormat="1" applyFont="1" applyBorder="1" applyAlignment="1">
      <alignment horizontal="center" vertical="center" shrinkToFit="1"/>
    </xf>
    <xf numFmtId="0" fontId="26" fillId="0" borderId="123" xfId="0" applyFont="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177" fontId="26" fillId="0" borderId="65" xfId="0" applyNumberFormat="1" applyFont="1" applyBorder="1">
      <alignment vertical="center"/>
    </xf>
    <xf numFmtId="0" fontId="26" fillId="0" borderId="66" xfId="2" applyFont="1" applyBorder="1" applyAlignment="1">
      <alignment horizontal="center" vertical="center"/>
    </xf>
    <xf numFmtId="176" fontId="26" fillId="0" borderId="24" xfId="0" applyNumberFormat="1" applyFont="1" applyBorder="1" applyAlignment="1">
      <alignment horizontal="distributed" vertical="center" shrinkToFit="1"/>
    </xf>
    <xf numFmtId="0" fontId="26" fillId="0" borderId="57" xfId="0" applyFont="1" applyBorder="1" applyAlignment="1">
      <alignment horizontal="center" vertical="center" shrinkToFit="1"/>
    </xf>
    <xf numFmtId="176" fontId="26" fillId="0" borderId="27" xfId="0" applyNumberFormat="1" applyFont="1" applyBorder="1" applyAlignment="1">
      <alignment horizontal="center" vertical="center" shrinkToFit="1"/>
    </xf>
    <xf numFmtId="176" fontId="26" fillId="0" borderId="41" xfId="0" applyNumberFormat="1" applyFont="1" applyBorder="1" applyAlignment="1">
      <alignment horizontal="distributed" vertical="center" shrinkToFit="1"/>
    </xf>
    <xf numFmtId="0" fontId="26" fillId="0" borderId="42" xfId="0" applyFont="1" applyBorder="1" applyAlignment="1">
      <alignment horizontal="center" vertical="center" shrinkToFit="1"/>
    </xf>
    <xf numFmtId="176" fontId="26" fillId="0" borderId="44" xfId="0" applyNumberFormat="1" applyFont="1" applyBorder="1" applyAlignment="1">
      <alignment horizontal="center" vertical="center" shrinkToFit="1"/>
    </xf>
    <xf numFmtId="0" fontId="26" fillId="0" borderId="44" xfId="2" applyFont="1" applyBorder="1" applyAlignment="1">
      <alignment horizontal="center" vertical="center"/>
    </xf>
    <xf numFmtId="176" fontId="26" fillId="0" borderId="13" xfId="0" applyNumberFormat="1" applyFont="1" applyBorder="1" applyAlignment="1">
      <alignment horizontal="distributed" vertical="center" shrinkToFit="1"/>
    </xf>
    <xf numFmtId="176" fontId="26" fillId="0" borderId="61" xfId="0" applyNumberFormat="1" applyFont="1" applyBorder="1" applyAlignment="1">
      <alignment horizontal="distributed" vertical="center" shrinkToFit="1"/>
    </xf>
    <xf numFmtId="0" fontId="26" fillId="0" borderId="62" xfId="0" applyFont="1" applyBorder="1" applyAlignment="1">
      <alignment horizontal="center" vertical="center"/>
    </xf>
    <xf numFmtId="0" fontId="26" fillId="0" borderId="32" xfId="0" applyFont="1" applyBorder="1" applyAlignment="1">
      <alignment horizontal="center" vertical="center"/>
    </xf>
    <xf numFmtId="0" fontId="26" fillId="0" borderId="35" xfId="0" applyFont="1" applyBorder="1" applyAlignment="1">
      <alignment horizontal="center" vertical="center"/>
    </xf>
    <xf numFmtId="176" fontId="26" fillId="0" borderId="4" xfId="0" applyNumberFormat="1" applyFont="1" applyBorder="1" applyAlignment="1">
      <alignment horizontal="distributed" vertical="center" shrinkToFit="1"/>
    </xf>
    <xf numFmtId="176" fontId="26" fillId="0" borderId="74" xfId="0" applyNumberFormat="1" applyFont="1" applyBorder="1" applyAlignment="1">
      <alignment horizontal="distributed" vertical="center" shrinkToFit="1"/>
    </xf>
    <xf numFmtId="0" fontId="26" fillId="0" borderId="75" xfId="0" applyFont="1" applyBorder="1" applyAlignment="1">
      <alignment horizontal="center" vertical="center"/>
    </xf>
    <xf numFmtId="0" fontId="26" fillId="0" borderId="35" xfId="0" applyFont="1" applyBorder="1" applyAlignment="1">
      <alignment horizontal="center" vertical="center" shrinkToFit="1"/>
    </xf>
    <xf numFmtId="0" fontId="26" fillId="0" borderId="7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176" fontId="26" fillId="0" borderId="83" xfId="0" applyNumberFormat="1" applyFont="1" applyBorder="1" applyAlignment="1">
      <alignment horizontal="distributed" vertical="center" shrinkToFit="1"/>
    </xf>
    <xf numFmtId="0" fontId="26" fillId="0" borderId="84" xfId="0" applyFont="1" applyBorder="1" applyAlignment="1">
      <alignment horizontal="center" vertical="center"/>
    </xf>
    <xf numFmtId="0" fontId="26" fillId="0" borderId="85" xfId="0" applyFont="1" applyBorder="1" applyAlignment="1">
      <alignment horizontal="center" vertical="center"/>
    </xf>
    <xf numFmtId="177" fontId="26" fillId="0" borderId="86" xfId="0" applyNumberFormat="1" applyFont="1" applyBorder="1">
      <alignment vertical="center"/>
    </xf>
    <xf numFmtId="0" fontId="26" fillId="0" borderId="39" xfId="0" applyFont="1" applyBorder="1" applyAlignment="1">
      <alignment horizontal="center" vertical="center"/>
    </xf>
    <xf numFmtId="176" fontId="26" fillId="0" borderId="13" xfId="0" applyNumberFormat="1" applyFont="1" applyBorder="1" applyAlignment="1">
      <alignment horizontal="distributed" vertical="center"/>
    </xf>
    <xf numFmtId="0" fontId="26" fillId="0" borderId="54" xfId="0" applyFont="1" applyBorder="1" applyAlignment="1">
      <alignment horizontal="center" vertical="center" shrinkToFit="1"/>
    </xf>
    <xf numFmtId="176" fontId="26" fillId="0" borderId="24" xfId="0" applyNumberFormat="1" applyFont="1" applyBorder="1" applyAlignment="1">
      <alignment horizontal="distributed" vertical="center"/>
    </xf>
    <xf numFmtId="0" fontId="25" fillId="0" borderId="87" xfId="0" applyFont="1" applyBorder="1">
      <alignment vertical="center"/>
    </xf>
    <xf numFmtId="176" fontId="26" fillId="0" borderId="95" xfId="0" applyNumberFormat="1" applyFont="1" applyBorder="1" applyAlignment="1">
      <alignment horizontal="distributed" vertical="center" shrinkToFit="1"/>
    </xf>
    <xf numFmtId="0" fontId="26" fillId="0" borderId="96" xfId="0" applyFont="1" applyBorder="1" applyAlignment="1">
      <alignment horizontal="center" vertical="center"/>
    </xf>
    <xf numFmtId="0" fontId="26" fillId="0" borderId="97" xfId="0" applyFont="1" applyBorder="1" applyAlignment="1">
      <alignment horizontal="center" vertical="center" shrinkToFit="1"/>
    </xf>
    <xf numFmtId="0" fontId="26" fillId="0" borderId="98" xfId="0" applyFont="1" applyBorder="1" applyAlignment="1">
      <alignment horizontal="center" vertical="center" shrinkToFit="1"/>
    </xf>
    <xf numFmtId="0" fontId="26" fillId="0" borderId="99" xfId="0" applyFont="1" applyBorder="1" applyAlignment="1">
      <alignment horizontal="center" vertical="center"/>
    </xf>
    <xf numFmtId="0" fontId="26" fillId="0" borderId="100" xfId="0" applyFont="1" applyBorder="1" applyAlignment="1">
      <alignment horizontal="center" vertical="center"/>
    </xf>
    <xf numFmtId="0" fontId="26" fillId="0" borderId="101" xfId="0" applyFont="1" applyBorder="1" applyAlignment="1">
      <alignment horizontal="center" vertical="center"/>
    </xf>
    <xf numFmtId="177" fontId="26" fillId="0" borderId="96" xfId="0" applyNumberFormat="1" applyFont="1" applyBorder="1">
      <alignment vertical="center"/>
    </xf>
    <xf numFmtId="0" fontId="26" fillId="0" borderId="98" xfId="2" applyFont="1" applyBorder="1" applyAlignment="1">
      <alignment horizontal="center" vertical="center"/>
    </xf>
    <xf numFmtId="0" fontId="26" fillId="0" borderId="0" xfId="0" applyFont="1" applyAlignment="1">
      <alignment horizontal="center" vertical="center" textRotation="255"/>
    </xf>
    <xf numFmtId="176" fontId="26" fillId="0" borderId="0" xfId="0" applyNumberFormat="1" applyFont="1" applyAlignment="1">
      <alignment horizontal="center" vertical="center" shrinkToFit="1"/>
    </xf>
    <xf numFmtId="0" fontId="25" fillId="0" borderId="0" xfId="2" applyFont="1" applyAlignment="1">
      <alignment vertical="center" wrapText="1"/>
    </xf>
    <xf numFmtId="0" fontId="26" fillId="0" borderId="0" xfId="0" applyFont="1" applyAlignment="1">
      <alignment horizontal="center" vertical="center"/>
    </xf>
    <xf numFmtId="0" fontId="26" fillId="0" borderId="0" xfId="0" applyFont="1">
      <alignment vertical="center"/>
    </xf>
    <xf numFmtId="0" fontId="7" fillId="0" borderId="115" xfId="0" applyFont="1" applyBorder="1" applyAlignment="1">
      <alignment horizontal="center" vertical="center"/>
    </xf>
    <xf numFmtId="0" fontId="7" fillId="0" borderId="178" xfId="0" applyFont="1" applyBorder="1" applyAlignment="1">
      <alignment horizontal="center" vertical="center"/>
    </xf>
    <xf numFmtId="0" fontId="7" fillId="2" borderId="91" xfId="0" applyFont="1" applyFill="1" applyBorder="1" applyAlignment="1">
      <alignment horizontal="center" vertical="center"/>
    </xf>
    <xf numFmtId="0" fontId="7" fillId="0" borderId="29" xfId="0" applyFont="1" applyBorder="1" applyAlignment="1">
      <alignment horizontal="center" vertical="center"/>
    </xf>
    <xf numFmtId="0" fontId="7" fillId="2" borderId="29" xfId="0" applyFont="1" applyFill="1" applyBorder="1">
      <alignment vertical="center"/>
    </xf>
    <xf numFmtId="0" fontId="26" fillId="0" borderId="215" xfId="0" applyFont="1" applyBorder="1" applyAlignment="1">
      <alignment horizontal="center" vertical="center" shrinkToFit="1"/>
    </xf>
    <xf numFmtId="0" fontId="1" fillId="0" borderId="215" xfId="0" applyFont="1" applyBorder="1" applyAlignment="1">
      <alignment horizontal="center" vertical="center"/>
    </xf>
    <xf numFmtId="0" fontId="1" fillId="0" borderId="108" xfId="2" applyFont="1" applyBorder="1" applyAlignment="1">
      <alignment horizontal="center" vertical="center"/>
    </xf>
    <xf numFmtId="0" fontId="1" fillId="0" borderId="18" xfId="2" applyFont="1" applyBorder="1" applyAlignment="1">
      <alignment horizontal="center" vertical="center"/>
    </xf>
    <xf numFmtId="0" fontId="1" fillId="0" borderId="21" xfId="2" applyFont="1" applyBorder="1" applyAlignment="1">
      <alignment horizontal="center" vertical="center"/>
    </xf>
    <xf numFmtId="0" fontId="7" fillId="0" borderId="177" xfId="0" applyFont="1" applyBorder="1">
      <alignment vertical="center"/>
    </xf>
    <xf numFmtId="0" fontId="7" fillId="3" borderId="152" xfId="0" applyFont="1" applyFill="1" applyBorder="1" applyAlignment="1">
      <alignment horizontal="center" vertical="center" wrapText="1"/>
    </xf>
    <xf numFmtId="0" fontId="1" fillId="3" borderId="36" xfId="0" applyFont="1" applyFill="1" applyBorder="1" applyAlignment="1" applyProtection="1">
      <alignment horizontal="center" vertical="center"/>
      <protection locked="0"/>
    </xf>
    <xf numFmtId="0" fontId="13" fillId="0" borderId="0" xfId="0" applyFont="1">
      <alignment vertical="center"/>
    </xf>
    <xf numFmtId="0" fontId="24" fillId="0" borderId="0" xfId="2" applyFont="1" applyAlignment="1">
      <alignment vertical="center"/>
    </xf>
    <xf numFmtId="0" fontId="25" fillId="0" borderId="163" xfId="2" applyFont="1" applyBorder="1" applyAlignment="1">
      <alignment vertical="center"/>
    </xf>
    <xf numFmtId="177" fontId="26" fillId="0" borderId="116" xfId="0" applyNumberFormat="1" applyFont="1" applyBorder="1">
      <alignment vertical="center"/>
    </xf>
    <xf numFmtId="0" fontId="1" fillId="0" borderId="9" xfId="0" applyFont="1" applyBorder="1" applyAlignment="1">
      <alignment horizontal="center" vertical="center" wrapText="1"/>
    </xf>
    <xf numFmtId="0" fontId="11" fillId="2" borderId="127"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7" xfId="0" applyFont="1" applyFill="1" applyBorder="1" applyAlignment="1">
      <alignment horizontal="center" vertical="center"/>
    </xf>
    <xf numFmtId="0" fontId="11" fillId="0" borderId="131" xfId="0" applyFont="1" applyBorder="1" applyAlignment="1">
      <alignment horizontal="center" vertical="center"/>
    </xf>
    <xf numFmtId="0" fontId="11" fillId="2" borderId="1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70" xfId="0" applyFont="1" applyFill="1" applyBorder="1" applyAlignment="1">
      <alignment horizontal="center" vertical="center"/>
    </xf>
    <xf numFmtId="0" fontId="11" fillId="0" borderId="152" xfId="0" applyFont="1" applyBorder="1" applyAlignment="1">
      <alignment horizontal="center" vertical="center" wrapText="1"/>
    </xf>
    <xf numFmtId="0" fontId="1" fillId="0" borderId="36" xfId="0" applyFont="1" applyBorder="1" applyAlignment="1">
      <alignment horizontal="center" vertical="center"/>
    </xf>
    <xf numFmtId="0" fontId="9" fillId="0" borderId="0" xfId="2" applyFont="1" applyAlignment="1">
      <alignment vertical="center"/>
    </xf>
    <xf numFmtId="0" fontId="26" fillId="0" borderId="57" xfId="0" applyFont="1" applyBorder="1" applyAlignment="1">
      <alignment horizontal="center" vertical="center"/>
    </xf>
    <xf numFmtId="0" fontId="26" fillId="0" borderId="25" xfId="0" applyFont="1" applyBorder="1">
      <alignment vertical="center"/>
    </xf>
    <xf numFmtId="0" fontId="1" fillId="3" borderId="87" xfId="0" applyFont="1" applyFill="1" applyBorder="1" applyAlignment="1" applyProtection="1">
      <alignment horizontal="center" vertical="center" shrinkToFit="1"/>
      <protection locked="0"/>
    </xf>
    <xf numFmtId="0" fontId="7" fillId="0" borderId="111" xfId="0" applyFont="1" applyBorder="1" applyAlignment="1">
      <alignment horizontal="center" vertical="center"/>
    </xf>
    <xf numFmtId="0" fontId="26" fillId="0" borderId="52" xfId="0" applyFont="1" applyBorder="1" applyAlignment="1">
      <alignment horizontal="center" vertical="center"/>
    </xf>
    <xf numFmtId="0" fontId="26" fillId="0" borderId="111" xfId="0" applyFont="1" applyBorder="1" applyAlignment="1">
      <alignment horizontal="center" vertical="center"/>
    </xf>
    <xf numFmtId="0" fontId="26" fillId="0" borderId="58" xfId="0" applyFont="1" applyBorder="1" applyAlignment="1">
      <alignment horizontal="center" vertical="center"/>
    </xf>
    <xf numFmtId="0" fontId="26" fillId="0" borderId="25" xfId="0" applyFont="1" applyBorder="1" applyAlignment="1">
      <alignment horizontal="center" vertical="center"/>
    </xf>
    <xf numFmtId="0" fontId="26" fillId="0" borderId="111" xfId="0" applyFont="1" applyBorder="1" applyAlignment="1">
      <alignment horizontal="center" vertical="center" shrinkToFit="1"/>
    </xf>
    <xf numFmtId="0" fontId="26" fillId="0" borderId="141"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58" xfId="0" applyFont="1" applyBorder="1" applyAlignment="1">
      <alignment horizontal="center" vertical="center" shrinkToFit="1"/>
    </xf>
    <xf numFmtId="0" fontId="1" fillId="0" borderId="7" xfId="2" applyFont="1" applyBorder="1" applyAlignment="1">
      <alignment horizontal="center" vertical="center"/>
    </xf>
    <xf numFmtId="0" fontId="26" fillId="0" borderId="112" xfId="0" applyFont="1" applyBorder="1" applyAlignment="1">
      <alignment horizontal="center" vertical="center" shrinkToFit="1"/>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0" xfId="0" applyFont="1" applyAlignment="1">
      <alignment horizontal="center" vertical="center"/>
    </xf>
    <xf numFmtId="0" fontId="1" fillId="0" borderId="17" xfId="2" applyFont="1" applyBorder="1" applyAlignment="1">
      <alignment horizontal="center" vertical="center"/>
    </xf>
    <xf numFmtId="0" fontId="1" fillId="0" borderId="22" xfId="2" applyFont="1" applyBorder="1" applyAlignment="1">
      <alignment horizontal="center" vertical="center"/>
    </xf>
    <xf numFmtId="0" fontId="1" fillId="0" borderId="20" xfId="2" applyFont="1" applyBorder="1" applyAlignment="1">
      <alignment horizontal="center" vertical="center"/>
    </xf>
    <xf numFmtId="0" fontId="1" fillId="3" borderId="118" xfId="0" applyFont="1" applyFill="1" applyBorder="1" applyAlignment="1" applyProtection="1">
      <alignment horizontal="center" vertical="center"/>
      <protection locked="0"/>
    </xf>
    <xf numFmtId="0" fontId="1" fillId="0" borderId="28" xfId="2" applyFont="1" applyBorder="1" applyAlignment="1">
      <alignment horizontal="center" vertical="center"/>
    </xf>
    <xf numFmtId="0" fontId="1" fillId="0" borderId="35" xfId="2" applyFont="1" applyBorder="1" applyAlignment="1">
      <alignment horizontal="center" vertical="center"/>
    </xf>
    <xf numFmtId="0" fontId="1" fillId="0" borderId="32" xfId="2" applyFont="1" applyBorder="1" applyAlignment="1">
      <alignment horizontal="center" vertical="center"/>
    </xf>
    <xf numFmtId="0" fontId="1" fillId="0" borderId="33" xfId="2" applyFont="1" applyBorder="1" applyAlignment="1">
      <alignment horizontal="center" vertical="center"/>
    </xf>
    <xf numFmtId="0" fontId="1" fillId="0" borderId="34" xfId="2" applyFont="1" applyBorder="1" applyAlignment="1">
      <alignment horizontal="center" vertical="center"/>
    </xf>
    <xf numFmtId="0" fontId="1" fillId="0" borderId="32" xfId="0" applyFont="1" applyBorder="1" applyAlignment="1">
      <alignment horizontal="center" vertical="center"/>
    </xf>
    <xf numFmtId="0" fontId="26" fillId="0" borderId="90" xfId="2" applyFont="1" applyBorder="1" applyAlignment="1">
      <alignment horizontal="center" vertical="center"/>
    </xf>
    <xf numFmtId="0" fontId="26" fillId="0" borderId="91" xfId="2" applyFont="1" applyBorder="1" applyAlignment="1">
      <alignment horizontal="center" vertical="center"/>
    </xf>
    <xf numFmtId="0" fontId="26" fillId="0" borderId="39" xfId="2" applyFont="1" applyBorder="1" applyAlignment="1">
      <alignment horizontal="center" vertical="center"/>
    </xf>
    <xf numFmtId="0" fontId="26" fillId="0" borderId="29" xfId="2" applyFont="1" applyBorder="1" applyAlignment="1">
      <alignment horizontal="center" vertical="center"/>
    </xf>
    <xf numFmtId="0" fontId="1" fillId="0" borderId="39" xfId="2" applyFont="1" applyBorder="1" applyAlignment="1">
      <alignment horizontal="center" vertical="center"/>
    </xf>
    <xf numFmtId="0" fontId="1" fillId="0" borderId="29" xfId="2" applyFont="1" applyBorder="1" applyAlignment="1">
      <alignment horizontal="center" vertical="center"/>
    </xf>
    <xf numFmtId="0" fontId="1" fillId="0" borderId="40" xfId="2" applyFont="1" applyBorder="1" applyAlignment="1">
      <alignment horizontal="center"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54" xfId="2" applyFont="1" applyBorder="1" applyAlignment="1">
      <alignment horizontal="center" vertical="center"/>
    </xf>
    <xf numFmtId="0" fontId="1" fillId="0" borderId="2" xfId="2" applyFont="1" applyBorder="1" applyAlignment="1">
      <alignment horizontal="center" vertical="center"/>
    </xf>
    <xf numFmtId="0" fontId="1" fillId="0" borderId="55" xfId="2" applyFont="1" applyBorder="1" applyAlignment="1">
      <alignment horizontal="center" vertical="center"/>
    </xf>
    <xf numFmtId="0" fontId="1" fillId="3" borderId="16"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0" borderId="32" xfId="0" applyFont="1" applyBorder="1">
      <alignment vertical="center"/>
    </xf>
    <xf numFmtId="0" fontId="1" fillId="0" borderId="35" xfId="0" applyFont="1" applyBorder="1" applyAlignment="1">
      <alignment horizontal="center" vertical="center"/>
    </xf>
    <xf numFmtId="0" fontId="1" fillId="0" borderId="58" xfId="0" applyFont="1" applyBorder="1" applyAlignment="1">
      <alignment horizontal="center" vertical="center"/>
    </xf>
    <xf numFmtId="0" fontId="1" fillId="0" borderId="37" xfId="0" applyFont="1" applyBorder="1" applyAlignment="1">
      <alignment horizontal="center" vertical="center" shrinkToFit="1"/>
    </xf>
    <xf numFmtId="0" fontId="1" fillId="0" borderId="28" xfId="0" applyFont="1" applyBorder="1" applyAlignment="1">
      <alignment horizontal="center" vertical="center"/>
    </xf>
    <xf numFmtId="0" fontId="1" fillId="0" borderId="33" xfId="0" applyFont="1" applyBorder="1" applyAlignment="1">
      <alignment horizontal="center" vertical="center"/>
    </xf>
    <xf numFmtId="0" fontId="1" fillId="0" borderId="38" xfId="0" applyFont="1" applyBorder="1" applyAlignment="1">
      <alignment horizontal="center" vertical="center"/>
    </xf>
    <xf numFmtId="177" fontId="1" fillId="0" borderId="26" xfId="0" applyNumberFormat="1" applyFont="1" applyBorder="1">
      <alignment vertical="center"/>
    </xf>
    <xf numFmtId="0" fontId="1" fillId="0" borderId="57" xfId="0" applyFont="1" applyBorder="1" applyAlignment="1">
      <alignment horizontal="center" vertical="center"/>
    </xf>
    <xf numFmtId="0" fontId="1" fillId="0" borderId="48" xfId="0" applyFont="1" applyBorder="1" applyAlignment="1">
      <alignment horizontal="center" vertical="center"/>
    </xf>
    <xf numFmtId="0" fontId="1" fillId="0" borderId="59" xfId="0" applyFont="1" applyBorder="1" applyAlignment="1">
      <alignment horizontal="center" vertical="center"/>
    </xf>
    <xf numFmtId="0" fontId="1" fillId="0" borderId="45" xfId="2" applyFont="1" applyBorder="1" applyAlignment="1">
      <alignment horizontal="center" vertical="center"/>
    </xf>
    <xf numFmtId="0" fontId="1" fillId="0" borderId="50" xfId="2" applyFont="1" applyBorder="1" applyAlignment="1">
      <alignment horizontal="center" vertical="center"/>
    </xf>
    <xf numFmtId="0" fontId="1" fillId="0" borderId="48" xfId="2" applyFont="1" applyBorder="1" applyAlignment="1">
      <alignment horizontal="center" vertical="center"/>
    </xf>
    <xf numFmtId="0" fontId="1" fillId="0" borderId="46" xfId="2" applyFont="1" applyBorder="1" applyAlignment="1">
      <alignment horizontal="center" vertical="center"/>
    </xf>
    <xf numFmtId="0" fontId="1" fillId="0" borderId="49" xfId="2" applyFont="1" applyBorder="1" applyAlignment="1">
      <alignment horizontal="center" vertical="center"/>
    </xf>
    <xf numFmtId="0" fontId="1" fillId="3" borderId="44" xfId="0" applyFont="1" applyFill="1" applyBorder="1" applyAlignment="1" applyProtection="1">
      <alignment horizontal="center" vertical="center"/>
      <protection locked="0"/>
    </xf>
    <xf numFmtId="176" fontId="26" fillId="0" borderId="148" xfId="0" applyNumberFormat="1" applyFont="1" applyBorder="1" applyAlignment="1">
      <alignment horizontal="distributed" vertical="center" shrinkToFit="1"/>
    </xf>
    <xf numFmtId="0" fontId="1" fillId="0" borderId="60" xfId="2" applyFont="1" applyBorder="1" applyAlignment="1">
      <alignment horizontal="center" vertical="center"/>
    </xf>
    <xf numFmtId="0" fontId="1" fillId="3" borderId="157" xfId="0" applyFont="1" applyFill="1" applyBorder="1" applyAlignment="1" applyProtection="1">
      <alignment horizontal="center" vertical="center" shrinkToFit="1"/>
      <protection locked="0"/>
    </xf>
    <xf numFmtId="0" fontId="1" fillId="0" borderId="67" xfId="2" applyFont="1" applyBorder="1" applyAlignment="1">
      <alignment horizontal="center" vertical="center"/>
    </xf>
    <xf numFmtId="0" fontId="1" fillId="3" borderId="221" xfId="0" applyFont="1" applyFill="1" applyBorder="1" applyAlignment="1" applyProtection="1">
      <alignment horizontal="center" vertical="center" shrinkToFit="1"/>
      <protection locked="0"/>
    </xf>
    <xf numFmtId="0" fontId="1" fillId="0" borderId="122" xfId="2" applyFont="1" applyBorder="1" applyAlignment="1">
      <alignment horizontal="center" vertical="center"/>
    </xf>
    <xf numFmtId="0" fontId="1" fillId="3" borderId="222" xfId="0" applyFont="1" applyFill="1" applyBorder="1" applyAlignment="1" applyProtection="1">
      <alignment horizontal="center" vertical="center" shrinkToFit="1"/>
      <protection locked="0"/>
    </xf>
    <xf numFmtId="0" fontId="1" fillId="0" borderId="123" xfId="2" applyFont="1" applyBorder="1" applyAlignment="1">
      <alignment horizontal="center" vertical="center"/>
    </xf>
    <xf numFmtId="0" fontId="1" fillId="0" borderId="120" xfId="2" applyFont="1" applyBorder="1" applyAlignment="1">
      <alignment horizontal="center" vertical="center"/>
    </xf>
    <xf numFmtId="0" fontId="1" fillId="0" borderId="119" xfId="2" applyFont="1" applyBorder="1" applyAlignment="1">
      <alignment horizontal="center" vertical="center"/>
    </xf>
    <xf numFmtId="0" fontId="1" fillId="0" borderId="63" xfId="2" applyFont="1" applyBorder="1" applyAlignment="1">
      <alignment horizontal="center" vertical="center"/>
    </xf>
    <xf numFmtId="0" fontId="1" fillId="0" borderId="127" xfId="2" applyFont="1" applyBorder="1" applyAlignment="1">
      <alignment horizontal="center" vertical="center"/>
    </xf>
    <xf numFmtId="0" fontId="1" fillId="3" borderId="66" xfId="0" applyFont="1" applyFill="1" applyBorder="1" applyAlignment="1" applyProtection="1">
      <alignment horizontal="center" vertical="center" shrinkToFit="1"/>
      <protection locked="0"/>
    </xf>
    <xf numFmtId="0" fontId="1" fillId="3" borderId="27" xfId="0" applyFont="1" applyFill="1" applyBorder="1" applyAlignment="1" applyProtection="1">
      <alignment horizontal="center" vertical="center" shrinkToFit="1"/>
      <protection locked="0"/>
    </xf>
    <xf numFmtId="0" fontId="1" fillId="3" borderId="44" xfId="0" applyFont="1" applyFill="1" applyBorder="1" applyAlignment="1" applyProtection="1">
      <alignment horizontal="center" vertical="center" shrinkToFit="1"/>
      <protection locked="0"/>
    </xf>
    <xf numFmtId="0" fontId="1" fillId="3" borderId="16" xfId="0" applyFont="1" applyFill="1" applyBorder="1" applyAlignment="1" applyProtection="1">
      <alignment horizontal="center" vertical="center" shrinkToFit="1"/>
      <protection locked="0"/>
    </xf>
    <xf numFmtId="0" fontId="1" fillId="3" borderId="223" xfId="0" applyFont="1" applyFill="1" applyBorder="1" applyAlignment="1" applyProtection="1">
      <alignment horizontal="center" vertical="center" shrinkToFit="1"/>
      <protection locked="0"/>
    </xf>
    <xf numFmtId="0" fontId="1" fillId="0" borderId="87" xfId="2" applyFont="1" applyBorder="1" applyAlignment="1">
      <alignment horizontal="center" vertical="center"/>
    </xf>
    <xf numFmtId="0" fontId="1" fillId="0" borderId="99" xfId="2" applyFont="1" applyBorder="1" applyAlignment="1">
      <alignment horizontal="center" vertical="center"/>
    </xf>
    <xf numFmtId="0" fontId="1" fillId="0" borderId="103" xfId="2" applyFont="1" applyBorder="1" applyAlignment="1">
      <alignment horizontal="center" vertical="center"/>
    </xf>
    <xf numFmtId="0" fontId="1" fillId="0" borderId="97" xfId="2" applyFont="1" applyBorder="1" applyAlignment="1">
      <alignment horizontal="center" vertical="center"/>
    </xf>
    <xf numFmtId="0" fontId="1" fillId="0" borderId="100" xfId="2" applyFont="1" applyBorder="1" applyAlignment="1">
      <alignment horizontal="center" vertical="center"/>
    </xf>
    <xf numFmtId="0" fontId="1" fillId="0" borderId="102" xfId="2" applyFont="1" applyBorder="1" applyAlignment="1">
      <alignment horizontal="center" vertical="center"/>
    </xf>
    <xf numFmtId="0" fontId="1" fillId="0" borderId="163" xfId="2" applyFont="1" applyBorder="1" applyAlignment="1">
      <alignment horizontal="center" vertical="center"/>
    </xf>
    <xf numFmtId="0" fontId="1" fillId="3" borderId="98" xfId="0" applyFont="1" applyFill="1" applyBorder="1" applyAlignment="1" applyProtection="1">
      <alignment horizontal="center" vertical="center" shrinkToFit="1"/>
      <protection locked="0"/>
    </xf>
    <xf numFmtId="0" fontId="1" fillId="0" borderId="6" xfId="2" applyFont="1" applyBorder="1" applyAlignment="1">
      <alignment horizontal="center" vertical="center"/>
    </xf>
    <xf numFmtId="0" fontId="1" fillId="0" borderId="10" xfId="2" applyFont="1" applyBorder="1" applyAlignment="1">
      <alignment horizontal="center" vertical="center"/>
    </xf>
    <xf numFmtId="0" fontId="1" fillId="3" borderId="157" xfId="0" applyFont="1" applyFill="1" applyBorder="1" applyAlignment="1">
      <alignment horizontal="center" vertical="center" textRotation="255" wrapText="1"/>
    </xf>
    <xf numFmtId="0" fontId="1" fillId="3" borderId="155" xfId="0" applyFont="1" applyFill="1" applyBorder="1" applyAlignment="1">
      <alignment horizontal="center" vertical="center" textRotation="255" wrapText="1"/>
    </xf>
    <xf numFmtId="0" fontId="1" fillId="0" borderId="0" xfId="0" applyFont="1">
      <alignment vertical="center"/>
    </xf>
    <xf numFmtId="0" fontId="1" fillId="0" borderId="152" xfId="0" applyFont="1" applyBorder="1" applyAlignment="1">
      <alignment horizontal="center" vertical="center" wrapText="1"/>
    </xf>
    <xf numFmtId="0" fontId="1" fillId="0" borderId="8" xfId="2"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8" xfId="0" applyFont="1" applyBorder="1" applyAlignment="1">
      <alignment horizontal="center" vertical="center"/>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16" xfId="0" applyFont="1" applyBorder="1" applyAlignment="1">
      <alignment horizontal="center" vertical="center"/>
    </xf>
    <xf numFmtId="0" fontId="1" fillId="0" borderId="66" xfId="0" applyFont="1" applyBorder="1" applyAlignment="1">
      <alignment horizontal="center" vertical="center"/>
    </xf>
    <xf numFmtId="0" fontId="1" fillId="0" borderId="44" xfId="0" applyFont="1" applyBorder="1" applyAlignment="1">
      <alignment horizontal="center" vertical="center"/>
    </xf>
    <xf numFmtId="0" fontId="1" fillId="0" borderId="98" xfId="0" applyFont="1" applyBorder="1" applyAlignment="1">
      <alignment horizontal="center" vertical="center"/>
    </xf>
    <xf numFmtId="0" fontId="1" fillId="0" borderId="0" xfId="2" applyFont="1" applyAlignment="1">
      <alignment vertical="center"/>
    </xf>
    <xf numFmtId="0" fontId="14" fillId="0" borderId="93" xfId="2" applyFont="1" applyBorder="1" applyAlignment="1">
      <alignment horizontal="center" vertical="center" textRotation="255" wrapText="1"/>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1" fillId="0" borderId="97" xfId="2" applyFont="1" applyBorder="1" applyAlignment="1">
      <alignment horizontal="center" vertical="center" textRotation="255" wrapText="1"/>
    </xf>
    <xf numFmtId="0" fontId="1" fillId="0" borderId="103" xfId="2" applyFont="1" applyBorder="1" applyAlignment="1">
      <alignment horizontal="center" vertical="center" textRotation="255" wrapText="1"/>
    </xf>
    <xf numFmtId="0" fontId="1" fillId="0" borderId="113" xfId="0" applyFont="1" applyBorder="1" applyAlignment="1">
      <alignment horizontal="center" vertical="center" wrapText="1"/>
    </xf>
    <xf numFmtId="0" fontId="1" fillId="4" borderId="0" xfId="2" applyFont="1" applyFill="1" applyAlignment="1">
      <alignment vertical="center"/>
    </xf>
    <xf numFmtId="0" fontId="1" fillId="0" borderId="136" xfId="0" applyFont="1" applyBorder="1" applyAlignment="1">
      <alignment horizontal="center" vertical="top" textRotation="255" wrapText="1"/>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54" xfId="2" applyFont="1" applyBorder="1" applyAlignment="1">
      <alignment horizontal="center" vertical="center" textRotation="255" wrapText="1"/>
    </xf>
    <xf numFmtId="0" fontId="1" fillId="0" borderId="55" xfId="2" applyFont="1" applyBorder="1" applyAlignment="1">
      <alignment horizontal="center" vertical="center" textRotation="255" wrapText="1"/>
    </xf>
    <xf numFmtId="0" fontId="1" fillId="0" borderId="137" xfId="0" applyFont="1" applyBorder="1" applyAlignment="1">
      <alignment horizontal="center" vertical="top" textRotation="255" wrapText="1"/>
    </xf>
    <xf numFmtId="0" fontId="1" fillId="0" borderId="60" xfId="2" applyFont="1" applyBorder="1" applyAlignment="1">
      <alignment horizontal="center" vertical="center" shrinkToFit="1"/>
    </xf>
    <xf numFmtId="0" fontId="1" fillId="0" borderId="70" xfId="2" applyFont="1" applyBorder="1" applyAlignment="1">
      <alignment horizontal="distributed" vertical="center"/>
    </xf>
    <xf numFmtId="0" fontId="26" fillId="0" borderId="65" xfId="2" applyFont="1" applyBorder="1" applyAlignment="1">
      <alignment horizontal="center" vertical="center"/>
    </xf>
    <xf numFmtId="0" fontId="26" fillId="0" borderId="119" xfId="2" applyFont="1" applyBorder="1" applyAlignment="1">
      <alignment horizontal="center" vertical="center"/>
    </xf>
    <xf numFmtId="0" fontId="26" fillId="0" borderId="120" xfId="2" applyFont="1" applyBorder="1" applyAlignment="1">
      <alignment horizontal="center" vertical="center"/>
    </xf>
    <xf numFmtId="0" fontId="1" fillId="0" borderId="66" xfId="2" applyFont="1" applyBorder="1" applyAlignment="1">
      <alignment horizontal="center" vertical="center" shrinkToFit="1"/>
    </xf>
    <xf numFmtId="177" fontId="1" fillId="0" borderId="121" xfId="2" applyNumberFormat="1" applyFont="1" applyBorder="1" applyAlignment="1">
      <alignment vertical="center"/>
    </xf>
    <xf numFmtId="0" fontId="1" fillId="0" borderId="93" xfId="0" applyFont="1" applyBorder="1" applyAlignment="1">
      <alignment horizontal="center" vertical="center"/>
    </xf>
    <xf numFmtId="177" fontId="14" fillId="0" borderId="118" xfId="2" applyNumberFormat="1" applyFont="1" applyBorder="1" applyAlignment="1">
      <alignment vertical="center"/>
    </xf>
    <xf numFmtId="0" fontId="1" fillId="0" borderId="67" xfId="2" applyFont="1" applyBorder="1" applyAlignment="1">
      <alignment horizontal="center" vertical="center" shrinkToFit="1"/>
    </xf>
    <xf numFmtId="0" fontId="1" fillId="0" borderId="24" xfId="2" applyFont="1" applyBorder="1" applyAlignment="1">
      <alignment horizontal="distributed" vertical="center"/>
    </xf>
    <xf numFmtId="0" fontId="26" fillId="0" borderId="26" xfId="2" applyFont="1" applyBorder="1" applyAlignment="1">
      <alignment horizontal="center" vertical="center"/>
    </xf>
    <xf numFmtId="0" fontId="26" fillId="0" borderId="32" xfId="2" applyFont="1" applyBorder="1" applyAlignment="1">
      <alignment horizontal="center" vertical="center"/>
    </xf>
    <xf numFmtId="0" fontId="26" fillId="0" borderId="35" xfId="2" applyFont="1" applyBorder="1" applyAlignment="1">
      <alignment horizontal="center" vertical="center"/>
    </xf>
    <xf numFmtId="0" fontId="1" fillId="0" borderId="27" xfId="2" applyFont="1" applyBorder="1" applyAlignment="1">
      <alignment horizontal="center" vertical="center" shrinkToFit="1"/>
    </xf>
    <xf numFmtId="0" fontId="1" fillId="0" borderId="35" xfId="2" applyFont="1" applyBorder="1" applyAlignment="1">
      <alignment horizontal="left" vertical="center"/>
    </xf>
    <xf numFmtId="177" fontId="1" fillId="0" borderId="26" xfId="2" applyNumberFormat="1" applyFont="1" applyBorder="1" applyAlignment="1">
      <alignment vertical="center"/>
    </xf>
    <xf numFmtId="177" fontId="14" fillId="0" borderId="27" xfId="2" applyNumberFormat="1" applyFont="1" applyBorder="1" applyAlignment="1">
      <alignment vertical="center"/>
    </xf>
    <xf numFmtId="0" fontId="1" fillId="0" borderId="93" xfId="0" applyFont="1" applyBorder="1" applyAlignment="1">
      <alignment horizontal="center" vertical="center" wrapText="1"/>
    </xf>
    <xf numFmtId="177" fontId="1" fillId="0" borderId="65" xfId="2" applyNumberFormat="1" applyFont="1" applyBorder="1" applyAlignment="1">
      <alignment vertical="center"/>
    </xf>
    <xf numFmtId="177" fontId="14" fillId="0" borderId="66" xfId="2" applyNumberFormat="1" applyFont="1" applyBorder="1" applyAlignment="1">
      <alignment vertical="center"/>
    </xf>
    <xf numFmtId="0" fontId="1" fillId="0" borderId="92" xfId="2" applyFont="1" applyBorder="1" applyAlignment="1">
      <alignment horizontal="center" vertical="center" shrinkToFit="1"/>
    </xf>
    <xf numFmtId="0" fontId="1" fillId="0" borderId="41" xfId="2" applyFont="1" applyBorder="1" applyAlignment="1">
      <alignment horizontal="distributed" vertical="center"/>
    </xf>
    <xf numFmtId="0" fontId="26" fillId="0" borderId="43" xfId="2" applyFont="1" applyBorder="1" applyAlignment="1">
      <alignment horizontal="center" vertical="center"/>
    </xf>
    <xf numFmtId="0" fontId="26" fillId="0" borderId="48" xfId="2" applyFont="1" applyBorder="1" applyAlignment="1">
      <alignment horizontal="center" vertical="center"/>
    </xf>
    <xf numFmtId="0" fontId="26" fillId="0" borderId="50" xfId="2" applyFont="1" applyBorder="1" applyAlignment="1">
      <alignment horizontal="center" vertical="center"/>
    </xf>
    <xf numFmtId="0" fontId="1" fillId="0" borderId="44" xfId="2" applyFont="1" applyBorder="1" applyAlignment="1">
      <alignment horizontal="center" vertical="center" shrinkToFit="1"/>
    </xf>
    <xf numFmtId="0" fontId="1" fillId="0" borderId="50" xfId="2" applyFont="1" applyBorder="1" applyAlignment="1">
      <alignment horizontal="left" vertical="center"/>
    </xf>
    <xf numFmtId="177" fontId="1" fillId="0" borderId="43" xfId="2" applyNumberFormat="1" applyFont="1" applyBorder="1" applyAlignment="1">
      <alignment vertical="center"/>
    </xf>
    <xf numFmtId="177" fontId="14" fillId="0" borderId="44" xfId="2" applyNumberFormat="1" applyFont="1" applyBorder="1" applyAlignment="1">
      <alignment vertical="center"/>
    </xf>
    <xf numFmtId="177" fontId="1" fillId="0" borderId="86" xfId="2" applyNumberFormat="1" applyFont="1" applyBorder="1" applyAlignment="1">
      <alignment vertical="center"/>
    </xf>
    <xf numFmtId="0" fontId="1" fillId="0" borderId="87" xfId="0" applyFont="1" applyBorder="1" applyAlignment="1">
      <alignment horizontal="center" vertical="center"/>
    </xf>
    <xf numFmtId="177" fontId="14" fillId="0" borderId="87" xfId="2" applyNumberFormat="1" applyFont="1" applyBorder="1" applyAlignment="1">
      <alignment vertical="center"/>
    </xf>
    <xf numFmtId="0" fontId="1" fillId="0" borderId="122" xfId="2" applyFont="1" applyBorder="1" applyAlignment="1">
      <alignment horizontal="center" vertical="center" shrinkToFit="1"/>
    </xf>
    <xf numFmtId="0" fontId="1" fillId="0" borderId="124" xfId="2" applyFont="1" applyBorder="1" applyAlignment="1">
      <alignment horizontal="center" vertical="center"/>
    </xf>
    <xf numFmtId="0" fontId="26" fillId="0" borderId="60" xfId="2" applyFont="1" applyBorder="1" applyAlignment="1">
      <alignment horizontal="center" vertical="center" shrinkToFit="1"/>
    </xf>
    <xf numFmtId="0" fontId="1" fillId="0" borderId="13" xfId="2" applyFont="1" applyBorder="1" applyAlignment="1">
      <alignment horizontal="distributed" vertical="center"/>
    </xf>
    <xf numFmtId="0" fontId="1" fillId="0" borderId="15" xfId="2" applyFont="1" applyBorder="1" applyAlignment="1">
      <alignment horizontal="center" vertical="center"/>
    </xf>
    <xf numFmtId="0" fontId="26" fillId="0" borderId="54" xfId="2" applyFont="1" applyBorder="1" applyAlignment="1">
      <alignment horizontal="center" vertical="center"/>
    </xf>
    <xf numFmtId="0" fontId="26" fillId="0" borderId="3" xfId="2" applyFont="1" applyBorder="1" applyAlignment="1">
      <alignment horizontal="center" vertical="center"/>
    </xf>
    <xf numFmtId="0" fontId="26" fillId="0" borderId="16" xfId="2" applyFont="1" applyBorder="1" applyAlignment="1">
      <alignment horizontal="center" vertical="center" shrinkToFit="1"/>
    </xf>
    <xf numFmtId="0" fontId="26" fillId="0" borderId="125" xfId="2" applyFont="1" applyBorder="1" applyAlignment="1">
      <alignment horizontal="center" vertical="center"/>
    </xf>
    <xf numFmtId="0" fontId="26" fillId="0" borderId="63" xfId="2" applyFont="1" applyBorder="1" applyAlignment="1">
      <alignment horizontal="center" vertical="center"/>
    </xf>
    <xf numFmtId="177" fontId="26" fillId="0" borderId="86" xfId="2" applyNumberFormat="1" applyFont="1" applyBorder="1" applyAlignment="1">
      <alignment vertical="center"/>
    </xf>
    <xf numFmtId="0" fontId="1" fillId="0" borderId="93" xfId="2" applyFont="1" applyBorder="1" applyAlignment="1">
      <alignment horizontal="center" vertical="center"/>
    </xf>
    <xf numFmtId="0" fontId="26" fillId="0" borderId="67" xfId="2" applyFont="1" applyBorder="1" applyAlignment="1">
      <alignment horizontal="center" vertical="center" shrinkToFit="1"/>
    </xf>
    <xf numFmtId="0" fontId="1" fillId="0" borderId="26" xfId="2" applyFont="1" applyBorder="1" applyAlignment="1">
      <alignment horizontal="center" vertical="center"/>
    </xf>
    <xf numFmtId="0" fontId="26" fillId="0" borderId="27" xfId="2" applyFont="1" applyBorder="1" applyAlignment="1">
      <alignment horizontal="center" vertical="center" shrinkToFit="1"/>
    </xf>
    <xf numFmtId="0" fontId="26" fillId="0" borderId="28" xfId="2" applyFont="1" applyBorder="1" applyAlignment="1">
      <alignment horizontal="center" vertical="center"/>
    </xf>
    <xf numFmtId="177" fontId="26" fillId="0" borderId="26" xfId="2" applyNumberFormat="1" applyFont="1" applyBorder="1" applyAlignment="1">
      <alignment vertical="center"/>
    </xf>
    <xf numFmtId="0" fontId="26" fillId="0" borderId="33" xfId="2" applyFont="1" applyBorder="1" applyAlignment="1">
      <alignment horizontal="center" vertical="center"/>
    </xf>
    <xf numFmtId="177" fontId="26" fillId="0" borderId="31" xfId="2" applyNumberFormat="1" applyFont="1" applyBorder="1" applyAlignment="1">
      <alignment vertical="center"/>
    </xf>
    <xf numFmtId="177" fontId="14" fillId="0" borderId="36" xfId="2" applyNumberFormat="1" applyFont="1" applyBorder="1" applyAlignment="1">
      <alignment vertical="center"/>
    </xf>
    <xf numFmtId="0" fontId="26" fillId="0" borderId="92" xfId="2" applyFont="1" applyBorder="1" applyAlignment="1">
      <alignment horizontal="center" vertical="center" shrinkToFit="1"/>
    </xf>
    <xf numFmtId="0" fontId="1" fillId="0" borderId="115" xfId="2" applyFont="1" applyBorder="1" applyAlignment="1">
      <alignment horizontal="distributed" vertical="center"/>
    </xf>
    <xf numFmtId="0" fontId="1" fillId="0" borderId="31" xfId="2" applyFont="1" applyBorder="1" applyAlignment="1">
      <alignment horizontal="center" vertical="center"/>
    </xf>
    <xf numFmtId="0" fontId="1" fillId="0" borderId="91" xfId="2" applyFont="1" applyBorder="1" applyAlignment="1">
      <alignment horizontal="center" vertical="center"/>
    </xf>
    <xf numFmtId="0" fontId="26" fillId="0" borderId="36" xfId="2" applyFont="1" applyBorder="1" applyAlignment="1">
      <alignment horizontal="center" vertical="center" shrinkToFit="1"/>
    </xf>
    <xf numFmtId="0" fontId="26" fillId="0" borderId="89" xfId="2" applyFont="1" applyBorder="1" applyAlignment="1">
      <alignment horizontal="center" vertical="center"/>
    </xf>
    <xf numFmtId="0" fontId="1" fillId="0" borderId="90" xfId="2" applyFont="1" applyBorder="1" applyAlignment="1">
      <alignment horizontal="center" vertical="center"/>
    </xf>
    <xf numFmtId="0" fontId="1" fillId="0" borderId="86" xfId="2" applyFont="1" applyBorder="1" applyAlignment="1">
      <alignment vertical="center" textRotation="255"/>
    </xf>
    <xf numFmtId="0" fontId="26" fillId="0" borderId="48" xfId="2" applyFont="1" applyBorder="1" applyAlignment="1">
      <alignment horizontal="center" vertical="center" shrinkToFit="1"/>
    </xf>
    <xf numFmtId="0" fontId="26" fillId="0" borderId="45" xfId="2" applyFont="1" applyBorder="1" applyAlignment="1">
      <alignment horizontal="center" vertical="center"/>
    </xf>
    <xf numFmtId="0" fontId="26" fillId="0" borderId="46" xfId="2" applyFont="1" applyBorder="1" applyAlignment="1">
      <alignment horizontal="center" vertical="center"/>
    </xf>
    <xf numFmtId="177" fontId="26" fillId="0" borderId="224" xfId="2" applyNumberFormat="1" applyFont="1" applyBorder="1" applyAlignment="1">
      <alignment vertical="center"/>
    </xf>
    <xf numFmtId="0" fontId="1" fillId="0" borderId="129" xfId="0" applyFont="1" applyBorder="1" applyAlignment="1">
      <alignment horizontal="center" vertical="center"/>
    </xf>
    <xf numFmtId="0" fontId="1" fillId="0" borderId="126" xfId="2" applyFont="1" applyBorder="1" applyAlignment="1">
      <alignment horizontal="center" vertical="center"/>
    </xf>
    <xf numFmtId="0" fontId="1" fillId="0" borderId="16" xfId="2" applyFont="1" applyBorder="1" applyAlignment="1">
      <alignment horizontal="center" vertical="center" shrinkToFit="1"/>
    </xf>
    <xf numFmtId="177" fontId="14" fillId="0" borderId="16" xfId="2" applyNumberFormat="1" applyFont="1" applyBorder="1" applyAlignment="1">
      <alignment vertical="center"/>
    </xf>
    <xf numFmtId="0" fontId="1" fillId="0" borderId="128" xfId="2" applyFont="1" applyBorder="1" applyAlignment="1">
      <alignment horizontal="center" vertical="center"/>
    </xf>
    <xf numFmtId="0" fontId="1" fillId="0" borderId="33" xfId="2" applyFont="1" applyBorder="1" applyAlignment="1">
      <alignment vertical="center"/>
    </xf>
    <xf numFmtId="0" fontId="1" fillId="0" borderId="150" xfId="2" applyFont="1" applyBorder="1" applyAlignment="1">
      <alignment horizontal="center" vertical="center"/>
    </xf>
    <xf numFmtId="0" fontId="1" fillId="0" borderId="4" xfId="2" applyFont="1" applyBorder="1" applyAlignment="1">
      <alignment horizontal="distributed" vertical="center"/>
    </xf>
    <xf numFmtId="0" fontId="1" fillId="0" borderId="36" xfId="2" applyFont="1" applyBorder="1" applyAlignment="1">
      <alignment horizontal="center" vertical="center" shrinkToFit="1"/>
    </xf>
    <xf numFmtId="177" fontId="1" fillId="0" borderId="31" xfId="2" applyNumberFormat="1" applyFont="1" applyBorder="1" applyAlignment="1">
      <alignment vertical="center"/>
    </xf>
    <xf numFmtId="0" fontId="1" fillId="0" borderId="129" xfId="2" applyFont="1" applyBorder="1" applyAlignment="1">
      <alignment horizontal="center" vertical="center"/>
    </xf>
    <xf numFmtId="0" fontId="26" fillId="0" borderId="15" xfId="2" applyFont="1" applyBorder="1" applyAlignment="1">
      <alignment horizontal="center" vertical="center"/>
    </xf>
    <xf numFmtId="0" fontId="1" fillId="0" borderId="3" xfId="0" applyFont="1" applyBorder="1" applyAlignment="1">
      <alignment horizontal="center" vertical="center"/>
    </xf>
    <xf numFmtId="177" fontId="1" fillId="0" borderId="15" xfId="0" applyNumberFormat="1" applyFont="1" applyBorder="1">
      <alignment vertical="center"/>
    </xf>
    <xf numFmtId="0" fontId="1" fillId="0" borderId="95" xfId="2" applyFont="1" applyBorder="1" applyAlignment="1">
      <alignment horizontal="distributed" vertical="center"/>
    </xf>
    <xf numFmtId="0" fontId="26" fillId="0" borderId="96" xfId="2" applyFont="1" applyBorder="1" applyAlignment="1">
      <alignment horizontal="center" vertical="center"/>
    </xf>
    <xf numFmtId="0" fontId="26" fillId="0" borderId="97" xfId="2" applyFont="1" applyBorder="1" applyAlignment="1">
      <alignment horizontal="center" vertical="center"/>
    </xf>
    <xf numFmtId="0" fontId="26" fillId="0" borderId="103" xfId="2" applyFont="1" applyBorder="1" applyAlignment="1">
      <alignment horizontal="center" vertical="center"/>
    </xf>
    <xf numFmtId="0" fontId="1" fillId="0" borderId="98" xfId="2" applyFont="1" applyBorder="1" applyAlignment="1">
      <alignment horizontal="center" vertical="center" shrinkToFit="1"/>
    </xf>
    <xf numFmtId="177" fontId="1" fillId="0" borderId="96" xfId="2" applyNumberFormat="1" applyFont="1" applyBorder="1" applyAlignment="1">
      <alignment vertical="center"/>
    </xf>
    <xf numFmtId="177" fontId="14" fillId="0" borderId="98" xfId="2" applyNumberFormat="1" applyFont="1" applyBorder="1" applyAlignment="1">
      <alignment vertical="center"/>
    </xf>
    <xf numFmtId="0" fontId="1" fillId="3" borderId="118" xfId="2" applyFont="1" applyFill="1" applyBorder="1" applyAlignment="1" applyProtection="1">
      <alignment horizontal="center" vertical="center"/>
      <protection locked="0"/>
    </xf>
    <xf numFmtId="0" fontId="1" fillId="3" borderId="27" xfId="2" applyFont="1" applyFill="1" applyBorder="1" applyAlignment="1" applyProtection="1">
      <alignment horizontal="center" vertical="center"/>
      <protection locked="0"/>
    </xf>
    <xf numFmtId="0" fontId="1" fillId="3" borderId="66" xfId="2" applyFont="1" applyFill="1" applyBorder="1" applyAlignment="1" applyProtection="1">
      <alignment horizontal="center" vertical="center"/>
      <protection locked="0"/>
    </xf>
    <xf numFmtId="0" fontId="1" fillId="3" borderId="44" xfId="2" applyFont="1" applyFill="1" applyBorder="1" applyAlignment="1" applyProtection="1">
      <alignment horizontal="center" vertical="center"/>
      <protection locked="0"/>
    </xf>
    <xf numFmtId="0" fontId="1" fillId="3" borderId="16" xfId="2" applyFont="1" applyFill="1" applyBorder="1" applyAlignment="1" applyProtection="1">
      <alignment horizontal="center" vertical="center"/>
      <protection locked="0"/>
    </xf>
    <xf numFmtId="0" fontId="1" fillId="3" borderId="36" xfId="2" applyFont="1" applyFill="1" applyBorder="1" applyAlignment="1" applyProtection="1">
      <alignment horizontal="center" vertical="center"/>
      <protection locked="0"/>
    </xf>
    <xf numFmtId="0" fontId="1" fillId="3" borderId="98" xfId="2" applyFont="1" applyFill="1" applyBorder="1" applyAlignment="1" applyProtection="1">
      <alignment horizontal="center" vertical="center"/>
      <protection locked="0"/>
    </xf>
    <xf numFmtId="0" fontId="1" fillId="0" borderId="131" xfId="2" applyFont="1" applyBorder="1" applyAlignment="1">
      <alignment horizontal="center" vertical="center"/>
    </xf>
    <xf numFmtId="0" fontId="1" fillId="0" borderId="143" xfId="2" applyFont="1" applyBorder="1" applyAlignment="1">
      <alignment horizontal="center" vertical="center"/>
    </xf>
    <xf numFmtId="0" fontId="1" fillId="0" borderId="144" xfId="2" applyFont="1" applyBorder="1" applyAlignment="1">
      <alignment horizontal="center" vertical="center"/>
    </xf>
    <xf numFmtId="0" fontId="1" fillId="0" borderId="145" xfId="2" applyFont="1" applyBorder="1" applyAlignment="1">
      <alignment horizontal="center" vertical="center"/>
    </xf>
    <xf numFmtId="0" fontId="1" fillId="0" borderId="146" xfId="2" applyFont="1" applyBorder="1" applyAlignment="1">
      <alignment horizontal="center" vertical="center"/>
    </xf>
    <xf numFmtId="0" fontId="1" fillId="0" borderId="147" xfId="2" applyFont="1" applyBorder="1" applyAlignment="1">
      <alignment horizontal="center" vertical="center"/>
    </xf>
    <xf numFmtId="0" fontId="1" fillId="4" borderId="0" xfId="0" applyFont="1" applyFill="1" applyAlignment="1">
      <alignment horizontal="center" vertical="center"/>
    </xf>
    <xf numFmtId="0" fontId="14" fillId="0" borderId="135" xfId="2" applyFont="1" applyBorder="1" applyAlignment="1">
      <alignment horizontal="center" vertical="center"/>
    </xf>
    <xf numFmtId="0" fontId="14" fillId="0" borderId="133" xfId="2" applyFont="1" applyBorder="1" applyAlignment="1">
      <alignment horizontal="center" vertical="center"/>
    </xf>
    <xf numFmtId="0" fontId="14" fillId="0" borderId="134" xfId="2" applyFont="1" applyBorder="1" applyAlignment="1">
      <alignment horizontal="center" vertical="center"/>
    </xf>
    <xf numFmtId="0" fontId="14" fillId="0" borderId="132" xfId="2" applyFont="1" applyBorder="1" applyAlignment="1">
      <alignment horizontal="center" vertical="center"/>
    </xf>
    <xf numFmtId="176" fontId="28" fillId="0" borderId="24" xfId="0" applyNumberFormat="1" applyFont="1" applyBorder="1" applyAlignment="1">
      <alignment horizontal="distributed" vertical="center" shrinkToFit="1"/>
    </xf>
    <xf numFmtId="0" fontId="7" fillId="0" borderId="0" xfId="3" applyFont="1"/>
    <xf numFmtId="0" fontId="7" fillId="0" borderId="67" xfId="3" applyFont="1" applyBorder="1" applyAlignment="1">
      <alignment horizontal="center" vertical="center"/>
    </xf>
    <xf numFmtId="0" fontId="7" fillId="0" borderId="63" xfId="3" applyFont="1" applyBorder="1" applyAlignment="1">
      <alignment horizontal="center" vertical="center"/>
    </xf>
    <xf numFmtId="0" fontId="7" fillId="0" borderId="127" xfId="3" applyFont="1" applyBorder="1" applyAlignment="1">
      <alignment horizontal="center" vertical="center"/>
    </xf>
    <xf numFmtId="0" fontId="7" fillId="0" borderId="0" xfId="3" applyFont="1" applyBorder="1"/>
    <xf numFmtId="178" fontId="7" fillId="7" borderId="99" xfId="3" applyNumberFormat="1" applyFont="1" applyFill="1" applyBorder="1" applyAlignment="1" applyProtection="1">
      <alignment horizontal="center" vertical="center" wrapText="1"/>
      <protection locked="0"/>
    </xf>
    <xf numFmtId="0" fontId="7" fillId="0" borderId="87" xfId="3" applyFont="1" applyBorder="1"/>
    <xf numFmtId="0" fontId="26" fillId="0" borderId="24" xfId="0" applyFont="1" applyFill="1" applyBorder="1" applyAlignment="1">
      <alignment horizontal="distributed" vertical="center"/>
    </xf>
    <xf numFmtId="0" fontId="8" fillId="0" borderId="0" xfId="2" applyFont="1" applyFill="1" applyAlignment="1">
      <alignment vertical="center"/>
    </xf>
    <xf numFmtId="0" fontId="25" fillId="0" borderId="0" xfId="2" applyFont="1" applyAlignment="1">
      <alignment vertical="center"/>
    </xf>
    <xf numFmtId="0" fontId="26" fillId="0" borderId="141" xfId="2" applyFont="1" applyBorder="1" applyAlignment="1">
      <alignment horizontal="center" vertical="center" textRotation="255" wrapText="1"/>
    </xf>
    <xf numFmtId="0" fontId="26" fillId="0" borderId="52" xfId="2" applyFont="1" applyBorder="1" applyAlignment="1">
      <alignment horizontal="center" vertical="center" textRotation="255" wrapText="1"/>
    </xf>
    <xf numFmtId="0" fontId="26" fillId="0" borderId="191" xfId="0" applyFont="1" applyBorder="1" applyAlignment="1">
      <alignment horizontal="center" vertical="center" textRotation="255" wrapText="1"/>
    </xf>
    <xf numFmtId="0" fontId="26" fillId="0" borderId="5" xfId="0" applyFont="1" applyBorder="1" applyAlignment="1">
      <alignment horizontal="center" vertical="center" textRotation="255" wrapText="1"/>
    </xf>
    <xf numFmtId="0" fontId="1" fillId="0" borderId="56" xfId="2" applyFont="1" applyBorder="1" applyAlignment="1">
      <alignment horizontal="center" vertical="center" textRotation="255"/>
    </xf>
    <xf numFmtId="0" fontId="1" fillId="0" borderId="52" xfId="2" applyFont="1" applyBorder="1" applyAlignment="1">
      <alignment horizontal="center" vertical="center" textRotation="255"/>
    </xf>
    <xf numFmtId="0" fontId="1" fillId="0" borderId="141" xfId="2" applyFont="1" applyBorder="1" applyAlignment="1">
      <alignment horizontal="center" vertical="center" textRotation="255"/>
    </xf>
    <xf numFmtId="0" fontId="1" fillId="0" borderId="14" xfId="2" applyFont="1" applyBorder="1" applyAlignment="1">
      <alignment horizontal="center" vertical="center" textRotation="255"/>
    </xf>
    <xf numFmtId="0" fontId="12" fillId="0" borderId="0" xfId="2" applyFont="1" applyAlignment="1">
      <alignment horizontal="right" vertical="center"/>
    </xf>
    <xf numFmtId="0" fontId="12" fillId="0" borderId="168" xfId="2" applyFont="1" applyBorder="1" applyAlignment="1">
      <alignment horizontal="right" vertical="center"/>
    </xf>
    <xf numFmtId="0" fontId="12" fillId="3" borderId="169" xfId="0" applyFont="1" applyFill="1" applyBorder="1" applyProtection="1">
      <alignment vertical="center"/>
      <protection locked="0"/>
    </xf>
    <xf numFmtId="0" fontId="12" fillId="3" borderId="170" xfId="0" applyFont="1" applyFill="1" applyBorder="1" applyProtection="1">
      <alignment vertical="center"/>
      <protection locked="0"/>
    </xf>
    <xf numFmtId="0" fontId="12" fillId="3" borderId="169" xfId="2" applyFont="1" applyFill="1" applyBorder="1" applyAlignment="1" applyProtection="1">
      <alignment horizontal="center" vertical="center"/>
      <protection locked="0"/>
    </xf>
    <xf numFmtId="0" fontId="12" fillId="3" borderId="171" xfId="2" applyFont="1" applyFill="1" applyBorder="1" applyAlignment="1" applyProtection="1">
      <alignment horizontal="center" vertical="center"/>
      <protection locked="0"/>
    </xf>
    <xf numFmtId="0" fontId="12" fillId="3" borderId="170" xfId="2" applyFont="1" applyFill="1" applyBorder="1" applyAlignment="1" applyProtection="1">
      <alignment horizontal="center" vertical="center"/>
      <protection locked="0"/>
    </xf>
    <xf numFmtId="0" fontId="29" fillId="0" borderId="0" xfId="2" applyFont="1" applyAlignment="1">
      <alignment horizontal="right" vertical="center"/>
    </xf>
    <xf numFmtId="0" fontId="26" fillId="0" borderId="180" xfId="2" applyFont="1" applyBorder="1" applyAlignment="1">
      <alignment horizontal="center" vertical="center" textRotation="255"/>
    </xf>
    <xf numFmtId="0" fontId="26" fillId="0" borderId="181" xfId="2" applyFont="1" applyBorder="1" applyAlignment="1">
      <alignment horizontal="center" vertical="center" textRotation="255"/>
    </xf>
    <xf numFmtId="0" fontId="26" fillId="0" borderId="93" xfId="2" applyFont="1" applyBorder="1" applyAlignment="1">
      <alignment horizontal="center" vertical="center" textRotation="255"/>
    </xf>
    <xf numFmtId="0" fontId="26" fillId="0" borderId="168" xfId="2" applyFont="1" applyBorder="1" applyAlignment="1">
      <alignment horizontal="center" vertical="center" textRotation="255"/>
    </xf>
    <xf numFmtId="0" fontId="26" fillId="0" borderId="153" xfId="2" applyFont="1" applyBorder="1" applyAlignment="1">
      <alignment horizontal="center" vertical="center" textRotation="255"/>
    </xf>
    <xf numFmtId="0" fontId="26" fillId="0" borderId="182" xfId="2" applyFont="1" applyBorder="1" applyAlignment="1">
      <alignment horizontal="center" vertical="center" textRotation="255"/>
    </xf>
    <xf numFmtId="0" fontId="26" fillId="0" borderId="188" xfId="0" applyFont="1" applyBorder="1" applyAlignment="1">
      <alignment horizontal="center" vertical="center" textRotation="255" wrapText="1"/>
    </xf>
    <xf numFmtId="0" fontId="26" fillId="0" borderId="189" xfId="0" applyFont="1" applyBorder="1" applyAlignment="1">
      <alignment horizontal="center" vertical="center" textRotation="255" wrapText="1"/>
    </xf>
    <xf numFmtId="0" fontId="26" fillId="0" borderId="176" xfId="0" applyFont="1" applyBorder="1" applyAlignment="1">
      <alignment horizontal="center" vertical="center" textRotation="255" wrapText="1"/>
    </xf>
    <xf numFmtId="0" fontId="26" fillId="0" borderId="177" xfId="0" applyFont="1" applyBorder="1" applyAlignment="1">
      <alignment horizontal="center" vertical="center" textRotation="255" wrapText="1"/>
    </xf>
    <xf numFmtId="0" fontId="26" fillId="0" borderId="137" xfId="0" applyFont="1" applyBorder="1" applyAlignment="1">
      <alignment horizontal="center" vertical="center" textRotation="255" wrapText="1"/>
    </xf>
    <xf numFmtId="0" fontId="26" fillId="0" borderId="164" xfId="0" applyFont="1" applyBorder="1" applyAlignment="1">
      <alignment horizontal="center" vertical="center" textRotation="255" wrapText="1"/>
    </xf>
    <xf numFmtId="0" fontId="26" fillId="0" borderId="190" xfId="2" applyFont="1" applyBorder="1" applyAlignment="1">
      <alignment horizontal="center" vertical="center"/>
    </xf>
    <xf numFmtId="0" fontId="26" fillId="0" borderId="4" xfId="2" applyFont="1" applyBorder="1" applyAlignment="1">
      <alignment horizontal="center" vertical="center"/>
    </xf>
    <xf numFmtId="0" fontId="26" fillId="0" borderId="11" xfId="2" applyFont="1" applyBorder="1" applyAlignment="1">
      <alignment horizontal="center" vertical="center"/>
    </xf>
    <xf numFmtId="0" fontId="26" fillId="0" borderId="172" xfId="2" applyFont="1" applyBorder="1" applyAlignment="1">
      <alignment horizontal="center" vertical="center" textRotation="255" wrapText="1"/>
    </xf>
    <xf numFmtId="0" fontId="26" fillId="0" borderId="86" xfId="2" applyFont="1" applyBorder="1" applyAlignment="1">
      <alignment horizontal="center" vertical="center" textRotation="255" wrapText="1"/>
    </xf>
    <xf numFmtId="0" fontId="26" fillId="0" borderId="5" xfId="2" applyFont="1" applyBorder="1" applyAlignment="1">
      <alignment horizontal="center" vertical="center" textRotation="255" wrapText="1"/>
    </xf>
    <xf numFmtId="0" fontId="26" fillId="0" borderId="183" xfId="2" applyFont="1" applyBorder="1" applyAlignment="1">
      <alignment horizontal="center" vertical="center" wrapText="1"/>
    </xf>
    <xf numFmtId="0" fontId="26" fillId="0" borderId="113" xfId="2" applyFont="1" applyBorder="1" applyAlignment="1">
      <alignment horizontal="center" vertical="center" wrapText="1"/>
    </xf>
    <xf numFmtId="0" fontId="26" fillId="0" borderId="184" xfId="2" applyFont="1" applyBorder="1" applyAlignment="1">
      <alignment horizontal="center" vertical="center" wrapText="1"/>
    </xf>
    <xf numFmtId="0" fontId="26" fillId="0" borderId="154" xfId="2" applyFont="1" applyBorder="1" applyAlignment="1">
      <alignment horizontal="center" vertical="center" textRotation="255" wrapText="1"/>
    </xf>
    <xf numFmtId="0" fontId="26" fillId="0" borderId="87" xfId="2" applyFont="1" applyBorder="1" applyAlignment="1">
      <alignment horizontal="center" vertical="center" textRotation="255" wrapText="1"/>
    </xf>
    <xf numFmtId="0" fontId="26" fillId="0" borderId="155" xfId="2" applyFont="1" applyBorder="1" applyAlignment="1">
      <alignment horizontal="center" vertical="center" textRotation="255" wrapText="1"/>
    </xf>
    <xf numFmtId="0" fontId="1" fillId="0" borderId="14" xfId="0" applyFont="1" applyBorder="1" applyAlignment="1">
      <alignment horizontal="center" vertical="center" textRotation="255"/>
    </xf>
    <xf numFmtId="0" fontId="1" fillId="0" borderId="52" xfId="0" applyFont="1" applyBorder="1" applyAlignment="1">
      <alignment horizontal="center" vertical="center" textRotation="255"/>
    </xf>
    <xf numFmtId="0" fontId="1" fillId="0" borderId="141" xfId="2" applyFont="1" applyBorder="1" applyAlignment="1">
      <alignment horizontal="center" vertical="center" textRotation="255" wrapText="1"/>
    </xf>
    <xf numFmtId="0" fontId="1" fillId="0" borderId="14" xfId="2" applyFont="1" applyBorder="1" applyAlignment="1">
      <alignment horizontal="center" vertical="center" textRotation="255" wrapText="1"/>
    </xf>
    <xf numFmtId="0" fontId="1" fillId="0" borderId="126" xfId="2" applyFont="1" applyBorder="1" applyAlignment="1">
      <alignment horizontal="center" vertical="center" textRotation="255" wrapText="1"/>
    </xf>
    <xf numFmtId="0" fontId="1" fillId="3" borderId="157" xfId="0" applyFont="1" applyFill="1" applyBorder="1" applyAlignment="1">
      <alignment horizontal="center" vertical="center" textRotation="255" wrapText="1"/>
    </xf>
    <xf numFmtId="0" fontId="1" fillId="3" borderId="155" xfId="0" applyFont="1" applyFill="1" applyBorder="1" applyAlignment="1">
      <alignment horizontal="center" vertical="center" textRotation="255" wrapText="1"/>
    </xf>
    <xf numFmtId="0" fontId="11" fillId="0" borderId="141" xfId="2" applyFont="1" applyBorder="1" applyAlignment="1">
      <alignment horizontal="center" vertical="center" textRotation="255" wrapText="1"/>
    </xf>
    <xf numFmtId="0" fontId="11" fillId="0" borderId="14" xfId="2" applyFont="1" applyBorder="1" applyAlignment="1">
      <alignment horizontal="center" vertical="center" textRotation="255" wrapText="1"/>
    </xf>
    <xf numFmtId="0" fontId="11" fillId="0" borderId="52" xfId="2" applyFont="1" applyBorder="1" applyAlignment="1">
      <alignment horizontal="center" vertical="center" textRotation="255" wrapText="1"/>
    </xf>
    <xf numFmtId="0" fontId="11" fillId="0" borderId="15" xfId="2" applyFont="1" applyBorder="1" applyAlignment="1">
      <alignment horizontal="center" vertical="center" textRotation="255" wrapText="1"/>
    </xf>
    <xf numFmtId="0" fontId="11" fillId="0" borderId="117" xfId="2" applyFont="1" applyBorder="1" applyAlignment="1">
      <alignment horizontal="center" vertical="center" textRotation="255" wrapText="1"/>
    </xf>
    <xf numFmtId="0" fontId="11" fillId="0" borderId="157" xfId="0" applyFont="1" applyBorder="1" applyAlignment="1">
      <alignment horizontal="center" vertical="top" textRotation="255" wrapText="1"/>
    </xf>
    <xf numFmtId="0" fontId="11" fillId="0" borderId="155" xfId="0" applyFont="1" applyBorder="1" applyAlignment="1">
      <alignment horizontal="center" vertical="top" textRotation="255" wrapText="1"/>
    </xf>
    <xf numFmtId="0" fontId="26" fillId="0" borderId="109" xfId="0" applyFont="1" applyBorder="1" applyAlignment="1">
      <alignment horizontal="center" vertical="center" wrapText="1"/>
    </xf>
    <xf numFmtId="0" fontId="26" fillId="0" borderId="113" xfId="0" applyFont="1" applyBorder="1" applyAlignment="1">
      <alignment horizontal="center" vertical="center" wrapText="1"/>
    </xf>
    <xf numFmtId="0" fontId="1" fillId="0" borderId="109" xfId="2" applyFont="1" applyBorder="1" applyAlignment="1">
      <alignment horizontal="center" vertical="center"/>
    </xf>
    <xf numFmtId="0" fontId="1" fillId="0" borderId="113" xfId="0" applyFont="1" applyBorder="1" applyAlignment="1">
      <alignment horizontal="center" vertical="center"/>
    </xf>
    <xf numFmtId="0" fontId="1" fillId="0" borderId="110" xfId="0" applyFont="1" applyBorder="1" applyAlignment="1">
      <alignment horizontal="center" vertical="center"/>
    </xf>
    <xf numFmtId="0" fontId="14" fillId="0" borderId="154" xfId="0" applyFont="1" applyBorder="1" applyAlignment="1">
      <alignment horizontal="center" vertical="center" textRotation="255" wrapText="1"/>
    </xf>
    <xf numFmtId="0" fontId="14" fillId="0" borderId="87" xfId="0" applyFont="1" applyBorder="1" applyAlignment="1">
      <alignment horizontal="center" vertical="center" textRotation="255" wrapText="1"/>
    </xf>
    <xf numFmtId="0" fontId="14" fillId="0" borderId="155" xfId="0" applyFont="1" applyBorder="1" applyAlignment="1">
      <alignment horizontal="center" vertical="center" textRotation="255" wrapText="1"/>
    </xf>
    <xf numFmtId="0" fontId="11" fillId="0" borderId="109" xfId="2" applyFont="1" applyBorder="1" applyAlignment="1">
      <alignment horizontal="center" vertical="center" wrapText="1"/>
    </xf>
    <xf numFmtId="0" fontId="11" fillId="0" borderId="113" xfId="2" applyFont="1" applyBorder="1" applyAlignment="1">
      <alignment horizontal="center" vertical="center" wrapText="1"/>
    </xf>
    <xf numFmtId="0" fontId="11" fillId="0" borderId="110" xfId="2" applyFont="1" applyBorder="1" applyAlignment="1">
      <alignment horizontal="center" vertical="center" wrapText="1"/>
    </xf>
    <xf numFmtId="0" fontId="26" fillId="0" borderId="153" xfId="2" applyFont="1" applyBorder="1" applyAlignment="1">
      <alignment horizontal="center" vertical="center" wrapText="1"/>
    </xf>
    <xf numFmtId="0" fontId="26" fillId="0" borderId="163" xfId="2" applyFont="1" applyBorder="1" applyAlignment="1">
      <alignment horizontal="center" vertical="center" wrapText="1"/>
    </xf>
    <xf numFmtId="49" fontId="26" fillId="0" borderId="180" xfId="0" applyNumberFormat="1" applyFont="1" applyBorder="1" applyAlignment="1">
      <alignment horizontal="center" vertical="center" textRotation="255"/>
    </xf>
    <xf numFmtId="49" fontId="26" fillId="0" borderId="181" xfId="0" applyNumberFormat="1" applyFont="1" applyBorder="1" applyAlignment="1">
      <alignment horizontal="center" vertical="center" textRotation="255"/>
    </xf>
    <xf numFmtId="49" fontId="26" fillId="0" borderId="93" xfId="0" applyNumberFormat="1" applyFont="1" applyBorder="1" applyAlignment="1">
      <alignment horizontal="center" vertical="center" textRotation="255"/>
    </xf>
    <xf numFmtId="49" fontId="26" fillId="0" borderId="168" xfId="0" applyNumberFormat="1" applyFont="1" applyBorder="1" applyAlignment="1">
      <alignment horizontal="center" vertical="center" textRotation="255"/>
    </xf>
    <xf numFmtId="49" fontId="26" fillId="0" borderId="105" xfId="0" applyNumberFormat="1" applyFont="1" applyBorder="1" applyAlignment="1">
      <alignment horizontal="center" vertical="center" textRotation="255"/>
    </xf>
    <xf numFmtId="49" fontId="26" fillId="0" borderId="185" xfId="0" applyNumberFormat="1" applyFont="1" applyBorder="1" applyAlignment="1">
      <alignment horizontal="center" vertical="center" textRotation="255"/>
    </xf>
    <xf numFmtId="0" fontId="25" fillId="0" borderId="188" xfId="0" applyFont="1" applyBorder="1" applyAlignment="1">
      <alignment horizontal="center" vertical="center" textRotation="255"/>
    </xf>
    <xf numFmtId="0" fontId="25" fillId="0" borderId="189" xfId="0" applyFont="1" applyBorder="1" applyAlignment="1">
      <alignment horizontal="center" vertical="center" textRotation="255"/>
    </xf>
    <xf numFmtId="0" fontId="25" fillId="0" borderId="176" xfId="0" applyFont="1" applyBorder="1" applyAlignment="1">
      <alignment horizontal="center" vertical="center" textRotation="255"/>
    </xf>
    <xf numFmtId="0" fontId="25" fillId="0" borderId="177" xfId="0" applyFont="1" applyBorder="1" applyAlignment="1">
      <alignment horizontal="center" vertical="center" textRotation="255"/>
    </xf>
    <xf numFmtId="0" fontId="26" fillId="0" borderId="141" xfId="0" applyFont="1" applyBorder="1" applyAlignment="1">
      <alignment horizontal="center" vertical="center"/>
    </xf>
    <xf numFmtId="0" fontId="26" fillId="0" borderId="52" xfId="0" applyFont="1" applyBorder="1" applyAlignment="1">
      <alignment horizontal="center" vertical="center"/>
    </xf>
    <xf numFmtId="0" fontId="26" fillId="0" borderId="111" xfId="0" applyFont="1" applyBorder="1" applyAlignment="1">
      <alignment horizontal="center" vertical="center"/>
    </xf>
    <xf numFmtId="0" fontId="26" fillId="0" borderId="58" xfId="0" applyFont="1" applyBorder="1" applyAlignment="1">
      <alignment horizontal="center" vertical="center"/>
    </xf>
    <xf numFmtId="0" fontId="26" fillId="0" borderId="178" xfId="0" applyFont="1" applyBorder="1" applyAlignment="1">
      <alignment horizontal="center" vertical="center"/>
    </xf>
    <xf numFmtId="0" fontId="26" fillId="0" borderId="25" xfId="0" applyFont="1" applyBorder="1" applyAlignment="1">
      <alignment horizontal="center" vertical="center"/>
    </xf>
    <xf numFmtId="0" fontId="26" fillId="0" borderId="219" xfId="0" applyFont="1" applyBorder="1" applyAlignment="1">
      <alignment horizontal="center" vertical="center" textRotation="255" wrapText="1" shrinkToFit="1"/>
    </xf>
    <xf numFmtId="0" fontId="26" fillId="0" borderId="94" xfId="0" applyFont="1" applyBorder="1" applyAlignment="1">
      <alignment horizontal="center" vertical="center" textRotation="255" shrinkToFit="1"/>
    </xf>
    <xf numFmtId="0" fontId="27" fillId="0" borderId="194" xfId="0" applyFont="1" applyBorder="1" applyAlignment="1">
      <alignment horizontal="center" vertical="center" wrapText="1" shrinkToFit="1"/>
    </xf>
    <xf numFmtId="0" fontId="27" fillId="0" borderId="127" xfId="0" applyFont="1" applyBorder="1" applyAlignment="1">
      <alignment horizontal="center" vertical="center" shrinkToFit="1"/>
    </xf>
    <xf numFmtId="0" fontId="27" fillId="0" borderId="40" xfId="0" applyFont="1" applyBorder="1" applyAlignment="1">
      <alignment horizontal="center" vertical="center" wrapText="1" shrinkToFit="1"/>
    </xf>
    <xf numFmtId="0" fontId="27" fillId="0" borderId="195" xfId="0" applyFont="1" applyBorder="1" applyAlignment="1">
      <alignment horizontal="center" vertical="center" shrinkToFit="1"/>
    </xf>
    <xf numFmtId="0" fontId="1" fillId="0" borderId="111" xfId="0" applyFont="1" applyBorder="1" applyAlignment="1">
      <alignment horizontal="center" vertical="center"/>
    </xf>
    <xf numFmtId="0" fontId="1" fillId="0" borderId="58" xfId="0" applyFont="1" applyBorder="1" applyAlignment="1">
      <alignment horizontal="center" vertical="center"/>
    </xf>
    <xf numFmtId="0" fontId="1" fillId="0" borderId="57" xfId="0" applyFont="1" applyBorder="1" applyAlignment="1">
      <alignment horizontal="center" vertical="center"/>
    </xf>
    <xf numFmtId="0" fontId="27" fillId="0" borderId="195" xfId="0" applyFont="1" applyBorder="1" applyAlignment="1">
      <alignment horizontal="center" vertical="center" wrapText="1" shrinkToFit="1"/>
    </xf>
    <xf numFmtId="0" fontId="26" fillId="0" borderId="139" xfId="0" applyFont="1" applyBorder="1" applyAlignment="1">
      <alignment horizontal="center" vertical="center"/>
    </xf>
    <xf numFmtId="0" fontId="26" fillId="0" borderId="59" xfId="0" applyFont="1" applyBorder="1" applyAlignment="1">
      <alignment horizontal="center" vertical="center"/>
    </xf>
    <xf numFmtId="0" fontId="26" fillId="0" borderId="186" xfId="0" applyFont="1" applyBorder="1" applyAlignment="1">
      <alignment horizontal="center" vertical="center" textRotation="255"/>
    </xf>
    <xf numFmtId="0" fontId="26" fillId="0" borderId="187" xfId="0" applyFont="1" applyBorder="1" applyAlignment="1">
      <alignment horizontal="center" vertical="center" textRotation="255"/>
    </xf>
    <xf numFmtId="0" fontId="26" fillId="0" borderId="93" xfId="0" applyFont="1" applyBorder="1" applyAlignment="1">
      <alignment horizontal="center" vertical="center" textRotation="255"/>
    </xf>
    <xf numFmtId="0" fontId="26" fillId="0" borderId="168" xfId="0" applyFont="1" applyBorder="1" applyAlignment="1">
      <alignment horizontal="center" vertical="center" textRotation="255"/>
    </xf>
    <xf numFmtId="0" fontId="26" fillId="0" borderId="153" xfId="0" applyFont="1" applyBorder="1" applyAlignment="1">
      <alignment horizontal="center" vertical="center" textRotation="255"/>
    </xf>
    <xf numFmtId="0" fontId="26" fillId="0" borderId="182" xfId="0" applyFont="1" applyBorder="1" applyAlignment="1">
      <alignment horizontal="center" vertical="center" textRotation="255"/>
    </xf>
    <xf numFmtId="0" fontId="25" fillId="0" borderId="136" xfId="0" applyFont="1" applyBorder="1" applyAlignment="1">
      <alignment horizontal="center" vertical="center"/>
    </xf>
    <xf numFmtId="0" fontId="25" fillId="0" borderId="175" xfId="0" applyFont="1" applyBorder="1" applyAlignment="1">
      <alignment horizontal="center" vertical="center"/>
    </xf>
    <xf numFmtId="0" fontId="25" fillId="0" borderId="176" xfId="0" applyFont="1" applyBorder="1" applyAlignment="1">
      <alignment horizontal="center" vertical="center"/>
    </xf>
    <xf numFmtId="0" fontId="25" fillId="0" borderId="177" xfId="0" applyFont="1" applyBorder="1" applyAlignment="1">
      <alignment horizontal="center" vertical="center"/>
    </xf>
    <xf numFmtId="0" fontId="25" fillId="0" borderId="179" xfId="0" applyFont="1" applyBorder="1" applyAlignment="1">
      <alignment horizontal="center" vertical="center"/>
    </xf>
    <xf numFmtId="0" fontId="25" fillId="0" borderId="107" xfId="0" applyFont="1" applyBorder="1" applyAlignment="1">
      <alignment horizontal="center" vertical="center"/>
    </xf>
    <xf numFmtId="0" fontId="26" fillId="0" borderId="139" xfId="0" applyFont="1" applyBorder="1" applyAlignment="1">
      <alignment horizontal="center" vertical="center" shrinkToFit="1"/>
    </xf>
    <xf numFmtId="0" fontId="26" fillId="0" borderId="59" xfId="0" applyFont="1" applyBorder="1" applyAlignment="1">
      <alignment horizontal="center" vertical="center" shrinkToFit="1"/>
    </xf>
    <xf numFmtId="0" fontId="26" fillId="0" borderId="176" xfId="0" applyFont="1" applyBorder="1" applyAlignment="1">
      <alignment horizontal="center" vertical="center" textRotation="255" shrinkToFit="1"/>
    </xf>
    <xf numFmtId="0" fontId="26" fillId="0" borderId="177" xfId="0" applyFont="1" applyBorder="1" applyAlignment="1">
      <alignment horizontal="center" vertical="center" textRotation="255" shrinkToFit="1"/>
    </xf>
    <xf numFmtId="0" fontId="26" fillId="0" borderId="140" xfId="0" applyFont="1" applyBorder="1" applyAlignment="1">
      <alignment horizontal="center" vertical="center" textRotation="255" shrinkToFit="1"/>
    </xf>
    <xf numFmtId="0" fontId="26" fillId="0" borderId="149" xfId="0" applyFont="1" applyBorder="1" applyAlignment="1">
      <alignment horizontal="center" vertical="center" textRotation="255" shrinkToFit="1"/>
    </xf>
    <xf numFmtId="0" fontId="26" fillId="0" borderId="140" xfId="0" applyFont="1" applyBorder="1" applyAlignment="1">
      <alignment horizontal="center" vertical="center" shrinkToFit="1"/>
    </xf>
    <xf numFmtId="0" fontId="26" fillId="0" borderId="173" xfId="0" applyFont="1" applyBorder="1" applyAlignment="1">
      <alignment horizontal="center" vertical="center"/>
    </xf>
    <xf numFmtId="0" fontId="26" fillId="0" borderId="111" xfId="0" applyFont="1" applyBorder="1" applyAlignment="1">
      <alignment horizontal="center" vertical="center" shrinkToFit="1"/>
    </xf>
    <xf numFmtId="0" fontId="26" fillId="0" borderId="141"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178" xfId="0" applyFont="1" applyBorder="1" applyAlignment="1">
      <alignment horizontal="center" vertical="center" shrinkToFit="1"/>
    </xf>
    <xf numFmtId="0" fontId="26" fillId="0" borderId="25" xfId="0" applyFont="1" applyBorder="1" applyAlignment="1">
      <alignment horizontal="center" vertical="center" shrinkToFit="1"/>
    </xf>
    <xf numFmtId="176" fontId="26" fillId="0" borderId="136" xfId="0" applyNumberFormat="1" applyFont="1" applyBorder="1" applyAlignment="1">
      <alignment horizontal="center" vertical="center" textRotation="255" wrapText="1"/>
    </xf>
    <xf numFmtId="176" fontId="26" fillId="0" borderId="194" xfId="0" applyNumberFormat="1" applyFont="1" applyBorder="1" applyAlignment="1">
      <alignment horizontal="center" vertical="center" textRotation="255" wrapText="1"/>
    </xf>
    <xf numFmtId="0" fontId="26" fillId="0" borderId="195" xfId="0" applyFont="1" applyBorder="1" applyAlignment="1">
      <alignment horizontal="center" vertical="center" textRotation="255" wrapText="1"/>
    </xf>
    <xf numFmtId="0" fontId="26" fillId="0" borderId="10" xfId="0" applyFont="1" applyBorder="1" applyAlignment="1">
      <alignment horizontal="center" vertical="center" textRotation="255" wrapText="1"/>
    </xf>
    <xf numFmtId="0" fontId="1" fillId="0" borderId="174" xfId="2" applyFont="1" applyBorder="1" applyAlignment="1">
      <alignment horizontal="center" vertical="center"/>
    </xf>
    <xf numFmtId="0" fontId="1" fillId="0" borderId="7" xfId="2" applyFont="1" applyBorder="1" applyAlignment="1">
      <alignment horizontal="center" vertical="center"/>
    </xf>
    <xf numFmtId="0" fontId="13" fillId="0" borderId="154" xfId="0" applyFont="1" applyBorder="1" applyAlignment="1">
      <alignment horizontal="center" vertical="center"/>
    </xf>
    <xf numFmtId="0" fontId="13" fillId="0" borderId="155" xfId="0" applyFont="1" applyBorder="1" applyAlignment="1">
      <alignment horizontal="center" vertical="center"/>
    </xf>
    <xf numFmtId="0" fontId="1" fillId="0" borderId="142" xfId="0" applyFont="1" applyBorder="1" applyAlignment="1">
      <alignment horizontal="center" vertical="center"/>
    </xf>
    <xf numFmtId="0" fontId="1" fillId="0" borderId="158" xfId="0" applyFont="1" applyBorder="1" applyAlignment="1">
      <alignment horizontal="center" vertical="center"/>
    </xf>
    <xf numFmtId="0" fontId="1" fillId="0" borderId="151" xfId="0" applyFont="1" applyBorder="1" applyAlignment="1">
      <alignment horizontal="center" vertical="center"/>
    </xf>
    <xf numFmtId="0" fontId="26" fillId="0" borderId="142" xfId="0" applyFont="1" applyBorder="1" applyAlignment="1">
      <alignment horizontal="center" vertical="center" shrinkToFit="1"/>
    </xf>
    <xf numFmtId="0" fontId="26" fillId="0" borderId="112" xfId="0" applyFont="1" applyBorder="1" applyAlignment="1">
      <alignment horizontal="center" vertical="center" shrinkToFit="1"/>
    </xf>
    <xf numFmtId="0" fontId="28" fillId="0" borderId="0" xfId="2" applyFont="1" applyAlignment="1">
      <alignment vertical="top" wrapText="1"/>
    </xf>
    <xf numFmtId="0" fontId="1" fillId="0" borderId="165" xfId="0" applyFont="1" applyBorder="1" applyAlignment="1">
      <alignment horizontal="center" vertical="center" wrapText="1"/>
    </xf>
    <xf numFmtId="0" fontId="1" fillId="0" borderId="166" xfId="0" applyFont="1" applyBorder="1" applyAlignment="1">
      <alignment horizontal="center" vertical="center" wrapText="1"/>
    </xf>
    <xf numFmtId="0" fontId="1" fillId="0" borderId="167" xfId="0" applyFont="1" applyBorder="1" applyAlignment="1">
      <alignment horizontal="center" vertical="center" wrapText="1"/>
    </xf>
    <xf numFmtId="0" fontId="1" fillId="0" borderId="114" xfId="2" applyFont="1" applyBorder="1" applyAlignment="1">
      <alignment horizontal="center" vertical="center"/>
    </xf>
    <xf numFmtId="0" fontId="1" fillId="0" borderId="95" xfId="2" applyFont="1" applyBorder="1" applyAlignment="1">
      <alignment horizontal="center" vertical="center"/>
    </xf>
    <xf numFmtId="0" fontId="1" fillId="0" borderId="156" xfId="2" applyFont="1" applyBorder="1" applyAlignment="1">
      <alignment horizontal="center" vertical="center"/>
    </xf>
    <xf numFmtId="0" fontId="1" fillId="0" borderId="8" xfId="2" applyFont="1" applyBorder="1" applyAlignment="1">
      <alignment horizontal="center" vertical="center"/>
    </xf>
    <xf numFmtId="0" fontId="1" fillId="0" borderId="162" xfId="2" applyFont="1" applyBorder="1" applyAlignment="1">
      <alignment horizontal="center" vertical="center"/>
    </xf>
    <xf numFmtId="0" fontId="1" fillId="0" borderId="9" xfId="2" applyFont="1" applyBorder="1" applyAlignment="1">
      <alignment horizontal="center" vertical="center"/>
    </xf>
    <xf numFmtId="0" fontId="1" fillId="0" borderId="180" xfId="2" applyFont="1" applyBorder="1" applyAlignment="1">
      <alignment horizontal="center" vertical="center" textRotation="255"/>
    </xf>
    <xf numFmtId="0" fontId="1" fillId="0" borderId="181" xfId="2" applyFont="1" applyBorder="1" applyAlignment="1">
      <alignment horizontal="center" vertical="center" textRotation="255"/>
    </xf>
    <xf numFmtId="0" fontId="1" fillId="0" borderId="93" xfId="2" applyFont="1" applyBorder="1" applyAlignment="1">
      <alignment horizontal="center" vertical="center" textRotation="255"/>
    </xf>
    <xf numFmtId="0" fontId="1" fillId="0" borderId="168" xfId="2" applyFont="1" applyBorder="1" applyAlignment="1">
      <alignment horizontal="center" vertical="center" textRotation="255"/>
    </xf>
    <xf numFmtId="0" fontId="1" fillId="0" borderId="188" xfId="0" applyFont="1" applyBorder="1" applyAlignment="1">
      <alignment horizontal="center" vertical="center" textRotation="255" wrapText="1"/>
    </xf>
    <xf numFmtId="0" fontId="1" fillId="0" borderId="189" xfId="0" applyFont="1" applyBorder="1" applyAlignment="1">
      <alignment horizontal="center" vertical="center" textRotation="255" wrapText="1"/>
    </xf>
    <xf numFmtId="0" fontId="1" fillId="0" borderId="176" xfId="0" applyFont="1" applyBorder="1" applyAlignment="1">
      <alignment horizontal="center" vertical="center" textRotation="255" wrapText="1"/>
    </xf>
    <xf numFmtId="0" fontId="1" fillId="0" borderId="177" xfId="0" applyFont="1" applyBorder="1" applyAlignment="1">
      <alignment horizontal="center" vertical="center" textRotation="255" wrapText="1"/>
    </xf>
    <xf numFmtId="0" fontId="1" fillId="0" borderId="190" xfId="2" applyFont="1" applyBorder="1" applyAlignment="1">
      <alignment horizontal="center" vertical="center"/>
    </xf>
    <xf numFmtId="0" fontId="1" fillId="0" borderId="4" xfId="2" applyFont="1" applyBorder="1" applyAlignment="1">
      <alignment horizontal="center" vertical="center"/>
    </xf>
    <xf numFmtId="0" fontId="1" fillId="0" borderId="11" xfId="2" applyFont="1" applyBorder="1" applyAlignment="1">
      <alignment horizontal="center" vertical="center"/>
    </xf>
    <xf numFmtId="0" fontId="1" fillId="0" borderId="172" xfId="2" applyFont="1" applyBorder="1" applyAlignment="1">
      <alignment horizontal="center" vertical="center" textRotation="255" wrapText="1"/>
    </xf>
    <xf numFmtId="0" fontId="1" fillId="0" borderId="86" xfId="2" applyFont="1" applyBorder="1" applyAlignment="1">
      <alignment horizontal="center" vertical="center" textRotation="255" wrapText="1"/>
    </xf>
    <xf numFmtId="0" fontId="1" fillId="0" borderId="5" xfId="2" applyFont="1" applyBorder="1" applyAlignment="1">
      <alignment horizontal="center" vertical="center" textRotation="255" wrapText="1"/>
    </xf>
    <xf numFmtId="0" fontId="1" fillId="0" borderId="183" xfId="2" applyFont="1" applyBorder="1" applyAlignment="1">
      <alignment horizontal="center" vertical="center" wrapText="1"/>
    </xf>
    <xf numFmtId="0" fontId="1" fillId="0" borderId="113" xfId="2" applyFont="1" applyBorder="1" applyAlignment="1">
      <alignment horizontal="center" vertical="center" wrapText="1"/>
    </xf>
    <xf numFmtId="0" fontId="1" fillId="0" borderId="184" xfId="2" applyFont="1" applyBorder="1" applyAlignment="1">
      <alignment horizontal="center" vertical="center" wrapText="1"/>
    </xf>
    <xf numFmtId="0" fontId="1" fillId="0" borderId="154" xfId="2" applyFont="1" applyBorder="1" applyAlignment="1">
      <alignment horizontal="center" vertical="center" textRotation="255" wrapText="1"/>
    </xf>
    <xf numFmtId="0" fontId="1" fillId="0" borderId="87" xfId="2" applyFont="1" applyBorder="1" applyAlignment="1">
      <alignment horizontal="center" vertical="center" textRotation="255" wrapText="1"/>
    </xf>
    <xf numFmtId="0" fontId="1" fillId="0" borderId="155" xfId="2" applyFont="1" applyBorder="1" applyAlignment="1">
      <alignment horizontal="center" vertical="center" textRotation="255" wrapText="1"/>
    </xf>
    <xf numFmtId="0" fontId="1" fillId="0" borderId="153" xfId="2" applyFont="1" applyBorder="1" applyAlignment="1">
      <alignment horizontal="center" vertical="center" wrapText="1"/>
    </xf>
    <xf numFmtId="0" fontId="1" fillId="0" borderId="163" xfId="2" applyFont="1" applyBorder="1" applyAlignment="1">
      <alignment horizontal="center" vertical="center" wrapText="1"/>
    </xf>
    <xf numFmtId="0" fontId="1" fillId="0" borderId="202" xfId="2" applyFont="1" applyBorder="1" applyAlignment="1">
      <alignment horizontal="center" vertical="center" wrapText="1"/>
    </xf>
    <xf numFmtId="0" fontId="1" fillId="0" borderId="162" xfId="2" applyFont="1" applyBorder="1" applyAlignment="1">
      <alignment horizontal="center" vertical="center" wrapText="1"/>
    </xf>
    <xf numFmtId="0" fontId="1" fillId="0" borderId="203" xfId="2" applyFont="1" applyBorder="1" applyAlignment="1">
      <alignment horizontal="center" vertical="center" wrapText="1"/>
    </xf>
    <xf numFmtId="0" fontId="1" fillId="0" borderId="52" xfId="2" applyFont="1" applyBorder="1" applyAlignment="1">
      <alignment horizontal="center" vertical="center" textRotation="255" wrapText="1"/>
    </xf>
    <xf numFmtId="0" fontId="1" fillId="0" borderId="191"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15" xfId="2" applyFont="1" applyBorder="1" applyAlignment="1">
      <alignment horizontal="center" vertical="center" textRotation="255" wrapText="1"/>
    </xf>
    <xf numFmtId="0" fontId="1" fillId="0" borderId="117" xfId="2" applyFont="1" applyBorder="1" applyAlignment="1">
      <alignment horizontal="center" vertical="center" textRotation="255" wrapText="1"/>
    </xf>
    <xf numFmtId="0" fontId="1" fillId="0" borderId="109"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109" xfId="2" applyFont="1" applyBorder="1" applyAlignment="1">
      <alignment horizontal="center" vertical="center" wrapText="1"/>
    </xf>
    <xf numFmtId="0" fontId="1" fillId="0" borderId="110" xfId="2" applyFont="1" applyBorder="1" applyAlignment="1">
      <alignment horizontal="center" vertical="center" wrapText="1"/>
    </xf>
    <xf numFmtId="0" fontId="14" fillId="0" borderId="157" xfId="0" applyFont="1" applyBorder="1" applyAlignment="1">
      <alignment horizontal="center" vertical="center" textRotation="255" wrapText="1"/>
    </xf>
    <xf numFmtId="0" fontId="1" fillId="0" borderId="4" xfId="2" applyFont="1" applyBorder="1" applyAlignment="1">
      <alignment horizontal="center" vertical="center" textRotation="255" wrapText="1"/>
    </xf>
    <xf numFmtId="0" fontId="1" fillId="0" borderId="11" xfId="2" applyFont="1" applyBorder="1" applyAlignment="1">
      <alignment horizontal="center" vertical="center" textRotation="255" wrapText="1"/>
    </xf>
    <xf numFmtId="0" fontId="1" fillId="0" borderId="99" xfId="2" applyFont="1" applyBorder="1" applyAlignment="1">
      <alignment horizontal="center" vertical="center" wrapText="1"/>
    </xf>
    <xf numFmtId="0" fontId="1" fillId="0" borderId="100" xfId="2" applyFont="1" applyBorder="1" applyAlignment="1">
      <alignment horizontal="center" vertical="center" wrapText="1"/>
    </xf>
    <xf numFmtId="0" fontId="1" fillId="0" borderId="103" xfId="2" applyFont="1" applyBorder="1" applyAlignment="1">
      <alignment horizontal="center" vertical="center" wrapText="1"/>
    </xf>
    <xf numFmtId="0" fontId="1" fillId="0" borderId="97" xfId="2" applyFont="1" applyBorder="1" applyAlignment="1">
      <alignment horizontal="center" vertical="center" wrapText="1"/>
    </xf>
    <xf numFmtId="0" fontId="1" fillId="0" borderId="102" xfId="2" applyFont="1" applyBorder="1" applyAlignment="1">
      <alignment horizontal="center" vertical="center" wrapText="1"/>
    </xf>
    <xf numFmtId="49" fontId="1" fillId="0" borderId="148" xfId="2" applyNumberFormat="1" applyFont="1" applyBorder="1" applyAlignment="1">
      <alignment horizontal="center" vertical="center" textRotation="255"/>
    </xf>
    <xf numFmtId="49" fontId="1" fillId="0" borderId="191" xfId="2" applyNumberFormat="1" applyFont="1" applyBorder="1" applyAlignment="1">
      <alignment horizontal="center" vertical="center" textRotation="255"/>
    </xf>
    <xf numFmtId="49" fontId="1" fillId="0" borderId="4" xfId="2" applyNumberFormat="1" applyFont="1" applyBorder="1" applyAlignment="1">
      <alignment horizontal="center" vertical="center" textRotation="255"/>
    </xf>
    <xf numFmtId="49" fontId="1" fillId="0" borderId="86" xfId="2" applyNumberFormat="1" applyFont="1" applyBorder="1" applyAlignment="1">
      <alignment horizontal="center" vertical="center" textRotation="255"/>
    </xf>
    <xf numFmtId="0" fontId="1" fillId="0" borderId="40" xfId="2" applyFont="1" applyBorder="1" applyAlignment="1">
      <alignment horizontal="center" vertical="center" textRotation="255" wrapText="1"/>
    </xf>
    <xf numFmtId="0" fontId="1" fillId="0" borderId="195" xfId="0" applyFont="1" applyBorder="1" applyAlignment="1">
      <alignment horizontal="center" vertical="center" textRotation="255" wrapText="1"/>
    </xf>
    <xf numFmtId="0" fontId="1" fillId="0" borderId="191" xfId="2" applyFont="1" applyBorder="1" applyAlignment="1">
      <alignment vertical="center" textRotation="255"/>
    </xf>
    <xf numFmtId="0" fontId="1" fillId="0" borderId="86" xfId="0" applyFont="1" applyBorder="1" applyAlignment="1">
      <alignment vertical="center" textRotation="255"/>
    </xf>
    <xf numFmtId="0" fontId="1" fillId="0" borderId="5" xfId="0" applyFont="1" applyBorder="1" applyAlignment="1">
      <alignment vertical="center" textRotation="255"/>
    </xf>
    <xf numFmtId="0" fontId="1" fillId="0" borderId="111" xfId="2" applyFont="1" applyBorder="1" applyAlignment="1">
      <alignment horizontal="center" vertical="center"/>
    </xf>
    <xf numFmtId="0" fontId="1" fillId="0" borderId="194" xfId="2" applyFont="1" applyBorder="1" applyAlignment="1">
      <alignment horizontal="center" vertical="center" wrapText="1"/>
    </xf>
    <xf numFmtId="0" fontId="1" fillId="0" borderId="195" xfId="2" applyFont="1" applyBorder="1" applyAlignment="1">
      <alignment horizontal="center" vertical="center" wrapText="1"/>
    </xf>
    <xf numFmtId="0" fontId="1" fillId="0" borderId="10" xfId="2" applyFont="1" applyBorder="1" applyAlignment="1">
      <alignment horizontal="center" vertical="center" wrapText="1"/>
    </xf>
    <xf numFmtId="0" fontId="1" fillId="0" borderId="148" xfId="2" applyFont="1" applyBorder="1" applyAlignment="1">
      <alignment vertical="center" textRotation="255"/>
    </xf>
    <xf numFmtId="0" fontId="1" fillId="0" borderId="4" xfId="0" applyFont="1" applyBorder="1" applyAlignment="1">
      <alignment vertical="center" textRotation="255"/>
    </xf>
    <xf numFmtId="0" fontId="1" fillId="0" borderId="11" xfId="0" applyFont="1" applyBorder="1" applyAlignment="1">
      <alignment vertical="center" textRotation="255"/>
    </xf>
    <xf numFmtId="0" fontId="1" fillId="0" borderId="86" xfId="2" applyFont="1" applyBorder="1" applyAlignment="1">
      <alignment vertical="center" textRotation="255"/>
    </xf>
    <xf numFmtId="0" fontId="1" fillId="0" borderId="196" xfId="2" applyFont="1" applyBorder="1" applyAlignment="1">
      <alignment horizontal="center" vertical="center" wrapText="1"/>
    </xf>
    <xf numFmtId="0" fontId="26" fillId="0" borderId="139" xfId="2" applyFont="1" applyBorder="1" applyAlignment="1">
      <alignment horizontal="center" vertical="center"/>
    </xf>
    <xf numFmtId="0" fontId="1" fillId="0" borderId="194" xfId="2" applyFont="1" applyBorder="1" applyAlignment="1">
      <alignment horizontal="center" vertical="center" textRotation="255" wrapText="1"/>
    </xf>
    <xf numFmtId="0" fontId="1" fillId="0" borderId="196" xfId="0" applyFont="1" applyBorder="1" applyAlignment="1">
      <alignment horizontal="center" vertical="center" textRotation="255" wrapText="1"/>
    </xf>
    <xf numFmtId="0" fontId="1" fillId="0" borderId="183" xfId="0" applyFont="1" applyBorder="1" applyAlignment="1">
      <alignment horizontal="center" vertical="center" wrapText="1"/>
    </xf>
    <xf numFmtId="0" fontId="1" fillId="0" borderId="110" xfId="0" applyFont="1" applyBorder="1" applyAlignment="1">
      <alignment horizontal="center" vertical="center" wrapText="1"/>
    </xf>
    <xf numFmtId="0" fontId="1" fillId="0" borderId="159" xfId="2" applyFont="1" applyBorder="1" applyAlignment="1">
      <alignment horizontal="center" vertical="center"/>
    </xf>
    <xf numFmtId="0" fontId="1" fillId="0" borderId="165" xfId="2" applyFont="1" applyBorder="1" applyAlignment="1">
      <alignment horizontal="center" vertical="center"/>
    </xf>
    <xf numFmtId="0" fontId="1" fillId="0" borderId="192" xfId="2" applyFont="1" applyBorder="1" applyAlignment="1">
      <alignment horizontal="center" vertical="center"/>
    </xf>
    <xf numFmtId="0" fontId="1" fillId="0" borderId="193" xfId="2" applyFont="1" applyBorder="1" applyAlignment="1">
      <alignment horizontal="center" vertical="center"/>
    </xf>
    <xf numFmtId="0" fontId="1" fillId="0" borderId="225" xfId="2" applyFont="1" applyBorder="1" applyAlignment="1">
      <alignment horizontal="center" vertical="center"/>
    </xf>
    <xf numFmtId="0" fontId="1" fillId="0" borderId="226" xfId="2" applyFont="1" applyBorder="1" applyAlignment="1">
      <alignment horizontal="center" vertical="center"/>
    </xf>
    <xf numFmtId="0" fontId="1" fillId="0" borderId="87" xfId="0" applyFont="1" applyBorder="1" applyAlignment="1">
      <alignment horizontal="center" vertical="center" shrinkToFit="1"/>
    </xf>
    <xf numFmtId="0" fontId="1" fillId="0" borderId="155" xfId="0" applyFont="1" applyBorder="1" applyAlignment="1">
      <alignment horizontal="center" vertical="center" shrinkToFit="1"/>
    </xf>
    <xf numFmtId="0" fontId="1" fillId="0" borderId="153" xfId="0" applyFont="1" applyBorder="1" applyAlignment="1">
      <alignment horizontal="center" vertical="center"/>
    </xf>
    <xf numFmtId="0" fontId="1" fillId="0" borderId="163" xfId="0" applyFont="1" applyBorder="1" applyAlignment="1">
      <alignment horizontal="center" vertical="center"/>
    </xf>
    <xf numFmtId="0" fontId="1" fillId="0" borderId="164" xfId="0" applyFont="1" applyBorder="1" applyAlignment="1">
      <alignment horizontal="center" vertical="center"/>
    </xf>
    <xf numFmtId="0" fontId="1" fillId="0" borderId="184" xfId="0" applyFont="1" applyBorder="1" applyAlignment="1">
      <alignment horizontal="center" vertical="center" wrapText="1"/>
    </xf>
    <xf numFmtId="0" fontId="19" fillId="5" borderId="154" xfId="0" applyFont="1" applyFill="1" applyBorder="1" applyAlignment="1">
      <alignment vertical="center" textRotation="255"/>
    </xf>
    <xf numFmtId="0" fontId="19" fillId="5" borderId="87" xfId="0" applyFont="1" applyFill="1" applyBorder="1" applyAlignment="1">
      <alignment vertical="center" textRotation="255"/>
    </xf>
    <xf numFmtId="0" fontId="19" fillId="5" borderId="155" xfId="0" applyFont="1" applyFill="1" applyBorder="1" applyAlignment="1">
      <alignment vertical="center" textRotation="255"/>
    </xf>
    <xf numFmtId="0" fontId="14" fillId="0" borderId="190" xfId="2" applyFont="1" applyBorder="1" applyAlignment="1">
      <alignment horizontal="center" vertical="center"/>
    </xf>
    <xf numFmtId="0" fontId="14" fillId="0" borderId="11" xfId="2" applyFont="1" applyBorder="1" applyAlignment="1">
      <alignment horizontal="center" vertical="center"/>
    </xf>
    <xf numFmtId="0" fontId="14" fillId="0" borderId="156" xfId="2" applyFont="1" applyBorder="1" applyAlignment="1">
      <alignment horizontal="center" vertical="center"/>
    </xf>
    <xf numFmtId="0" fontId="14" fillId="0" borderId="8" xfId="2" applyFont="1" applyBorder="1" applyAlignment="1">
      <alignment horizontal="center" vertical="center"/>
    </xf>
    <xf numFmtId="0" fontId="14" fillId="0" borderId="162" xfId="2" applyFont="1" applyBorder="1" applyAlignment="1">
      <alignment horizontal="center" vertical="center"/>
    </xf>
    <xf numFmtId="0" fontId="14" fillId="0" borderId="9" xfId="2" applyFont="1" applyBorder="1" applyAlignment="1">
      <alignment horizontal="center" vertical="center"/>
    </xf>
    <xf numFmtId="0" fontId="7" fillId="0" borderId="0" xfId="2" applyFont="1" applyAlignment="1">
      <alignment vertical="top" wrapText="1"/>
    </xf>
    <xf numFmtId="0" fontId="14" fillId="0" borderId="153" xfId="2" applyFont="1" applyBorder="1" applyAlignment="1">
      <alignment horizontal="center" vertical="center"/>
    </xf>
    <xf numFmtId="0" fontId="14" fillId="0" borderId="163" xfId="2" applyFont="1" applyBorder="1" applyAlignment="1">
      <alignment horizontal="center" vertical="center"/>
    </xf>
    <xf numFmtId="0" fontId="14" fillId="0" borderId="164" xfId="2" applyFont="1" applyBorder="1" applyAlignment="1">
      <alignment horizontal="center" vertical="center"/>
    </xf>
    <xf numFmtId="0" fontId="1" fillId="5" borderId="109"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110" xfId="0" applyFont="1" applyFill="1" applyBorder="1" applyAlignment="1">
      <alignment horizontal="center" vertical="center" wrapText="1"/>
    </xf>
    <xf numFmtId="0" fontId="7" fillId="5" borderId="154" xfId="0" applyFont="1" applyFill="1" applyBorder="1" applyAlignment="1">
      <alignment horizontal="center" vertical="center" wrapText="1"/>
    </xf>
    <xf numFmtId="0" fontId="7" fillId="5" borderId="87" xfId="0" applyFont="1" applyFill="1" applyBorder="1" applyAlignment="1">
      <alignment horizontal="center" vertical="center" wrapText="1"/>
    </xf>
    <xf numFmtId="0" fontId="7" fillId="5" borderId="155" xfId="0" applyFont="1" applyFill="1" applyBorder="1" applyAlignment="1">
      <alignment horizontal="center" vertical="center" wrapText="1"/>
    </xf>
    <xf numFmtId="0" fontId="1" fillId="5" borderId="93" xfId="0" applyFont="1" applyFill="1" applyBorder="1" applyAlignment="1">
      <alignment horizontal="center" vertical="center" wrapText="1"/>
    </xf>
    <xf numFmtId="0" fontId="1" fillId="5" borderId="153" xfId="0" applyFont="1" applyFill="1" applyBorder="1" applyAlignment="1">
      <alignment horizontal="center" vertical="center" wrapText="1"/>
    </xf>
    <xf numFmtId="0" fontId="1" fillId="5" borderId="136" xfId="0" applyFont="1" applyFill="1" applyBorder="1" applyAlignment="1">
      <alignment horizontal="center" vertical="center" wrapText="1"/>
    </xf>
    <xf numFmtId="0" fontId="1" fillId="5" borderId="198" xfId="0" applyFont="1" applyFill="1" applyBorder="1" applyAlignment="1">
      <alignment horizontal="center" vertical="center" wrapText="1"/>
    </xf>
    <xf numFmtId="0" fontId="1" fillId="5" borderId="176"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37" xfId="0" applyFont="1" applyFill="1" applyBorder="1" applyAlignment="1">
      <alignment horizontal="center" vertical="center" wrapText="1"/>
    </xf>
    <xf numFmtId="0" fontId="1" fillId="5" borderId="163" xfId="0" applyFont="1" applyFill="1" applyBorder="1" applyAlignment="1">
      <alignment horizontal="center" vertical="center" wrapText="1"/>
    </xf>
    <xf numFmtId="0" fontId="1" fillId="5" borderId="191" xfId="0" applyFont="1" applyFill="1" applyBorder="1" applyAlignment="1">
      <alignment horizontal="center" vertical="center" wrapText="1"/>
    </xf>
    <xf numFmtId="0" fontId="1" fillId="5" borderId="8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77" xfId="0" applyFont="1" applyFill="1" applyBorder="1" applyAlignment="1">
      <alignment horizontal="center" vertical="center" wrapText="1"/>
    </xf>
    <xf numFmtId="0" fontId="1" fillId="5" borderId="130" xfId="0" applyFont="1" applyFill="1" applyBorder="1" applyAlignment="1">
      <alignment horizontal="center" vertical="center" wrapText="1"/>
    </xf>
    <xf numFmtId="0" fontId="1" fillId="5" borderId="149" xfId="0" applyFont="1" applyFill="1" applyBorder="1" applyAlignment="1">
      <alignment horizontal="center" vertical="center" wrapText="1"/>
    </xf>
    <xf numFmtId="0" fontId="1" fillId="5" borderId="197" xfId="0" applyFont="1" applyFill="1" applyBorder="1" applyAlignment="1">
      <alignment horizontal="center" vertical="center"/>
    </xf>
    <xf numFmtId="0" fontId="1" fillId="5" borderId="150" xfId="0" applyFont="1" applyFill="1" applyBorder="1" applyAlignment="1">
      <alignment horizontal="center" vertical="center"/>
    </xf>
    <xf numFmtId="0" fontId="1" fillId="5" borderId="163" xfId="0" applyFont="1" applyFill="1" applyBorder="1" applyAlignment="1">
      <alignment horizontal="center" vertical="center"/>
    </xf>
    <xf numFmtId="0" fontId="1" fillId="5" borderId="164" xfId="0" applyFont="1" applyFill="1" applyBorder="1" applyAlignment="1">
      <alignment horizontal="center" vertical="center"/>
    </xf>
    <xf numFmtId="0" fontId="14" fillId="0" borderId="174" xfId="2" applyFont="1" applyBorder="1" applyAlignment="1">
      <alignment horizontal="center" vertical="center"/>
    </xf>
    <xf numFmtId="0" fontId="14" fillId="0" borderId="7" xfId="2" applyFont="1" applyBorder="1" applyAlignment="1">
      <alignment horizontal="center" vertical="center"/>
    </xf>
    <xf numFmtId="0" fontId="14" fillId="0" borderId="154" xfId="0" applyFont="1" applyBorder="1" applyAlignment="1">
      <alignment horizontal="center" vertical="center" wrapText="1"/>
    </xf>
    <xf numFmtId="0" fontId="14" fillId="0" borderId="155" xfId="0" applyFont="1" applyBorder="1" applyAlignment="1">
      <alignment horizontal="center" vertical="center" wrapText="1"/>
    </xf>
    <xf numFmtId="0" fontId="14" fillId="0" borderId="201" xfId="2" applyFont="1" applyBorder="1" applyAlignment="1">
      <alignment horizontal="center" vertical="center"/>
    </xf>
    <xf numFmtId="0" fontId="14" fillId="0" borderId="160" xfId="2" applyFont="1" applyBorder="1" applyAlignment="1">
      <alignment horizontal="center" vertical="center"/>
    </xf>
    <xf numFmtId="0" fontId="14" fillId="0" borderId="161" xfId="2" applyFont="1" applyBorder="1" applyAlignment="1">
      <alignment horizontal="center" vertical="center"/>
    </xf>
    <xf numFmtId="0" fontId="7" fillId="0" borderId="0" xfId="3" applyFont="1" applyAlignment="1">
      <alignment vertical="center" wrapText="1"/>
    </xf>
    <xf numFmtId="0" fontId="7" fillId="0" borderId="38" xfId="3" applyFont="1" applyBorder="1" applyAlignment="1">
      <alignment horizontal="center" vertical="center"/>
    </xf>
    <xf numFmtId="0" fontId="7" fillId="0" borderId="67" xfId="3" applyFont="1" applyBorder="1" applyAlignment="1">
      <alignment horizontal="center" vertical="center"/>
    </xf>
    <xf numFmtId="177" fontId="7" fillId="0" borderId="38" xfId="3" applyNumberFormat="1" applyFont="1" applyBorder="1" applyAlignment="1">
      <alignment vertical="center" wrapText="1"/>
    </xf>
    <xf numFmtId="177" fontId="7" fillId="0" borderId="57" xfId="3" applyNumberFormat="1" applyFont="1" applyBorder="1" applyAlignment="1">
      <alignment vertical="center" wrapText="1"/>
    </xf>
    <xf numFmtId="177" fontId="7" fillId="0" borderId="128" xfId="3" applyNumberFormat="1" applyFont="1" applyBorder="1" applyAlignment="1">
      <alignment vertical="center" wrapText="1"/>
    </xf>
    <xf numFmtId="0" fontId="7" fillId="0" borderId="101" xfId="3" applyFont="1" applyBorder="1" applyAlignment="1">
      <alignment horizontal="center" vertical="center"/>
    </xf>
    <xf numFmtId="0" fontId="7" fillId="0" borderId="212" xfId="3" applyFont="1" applyBorder="1" applyAlignment="1">
      <alignment horizontal="center" vertical="center"/>
    </xf>
    <xf numFmtId="177" fontId="7" fillId="0" borderId="101" xfId="3" applyNumberFormat="1" applyFont="1" applyBorder="1" applyAlignment="1">
      <alignment vertical="center" wrapText="1"/>
    </xf>
    <xf numFmtId="177" fontId="7" fillId="0" borderId="158" xfId="3" applyNumberFormat="1" applyFont="1" applyBorder="1" applyAlignment="1">
      <alignment vertical="center" wrapText="1"/>
    </xf>
    <xf numFmtId="177" fontId="7" fillId="0" borderId="151" xfId="3" applyNumberFormat="1" applyFont="1" applyBorder="1" applyAlignment="1">
      <alignment vertical="center" wrapText="1"/>
    </xf>
    <xf numFmtId="0" fontId="7" fillId="0" borderId="29" xfId="3" applyFont="1" applyBorder="1" applyAlignment="1">
      <alignment horizontal="center" vertical="center"/>
    </xf>
    <xf numFmtId="0" fontId="7" fillId="0" borderId="63" xfId="3" applyFont="1" applyBorder="1" applyAlignment="1">
      <alignment horizontal="center" vertical="center"/>
    </xf>
    <xf numFmtId="0" fontId="7" fillId="0" borderId="0" xfId="3" applyFont="1"/>
    <xf numFmtId="178" fontId="7" fillId="11" borderId="90" xfId="3" applyNumberFormat="1" applyFont="1" applyFill="1" applyBorder="1" applyAlignment="1" applyProtection="1">
      <alignment horizontal="center" vertical="center" wrapText="1"/>
      <protection locked="0"/>
    </xf>
    <xf numFmtId="178" fontId="7" fillId="11" borderId="123" xfId="3" applyNumberFormat="1" applyFont="1" applyFill="1" applyBorder="1" applyAlignment="1" applyProtection="1">
      <alignment horizontal="center" vertical="center" wrapText="1"/>
      <protection locked="0"/>
    </xf>
    <xf numFmtId="0" fontId="7" fillId="0" borderId="40" xfId="3" applyFont="1" applyBorder="1" applyAlignment="1">
      <alignment horizontal="center" vertical="center"/>
    </xf>
    <xf numFmtId="0" fontId="7" fillId="0" borderId="127" xfId="3" applyFont="1" applyBorder="1" applyAlignment="1">
      <alignment horizontal="center" vertical="center"/>
    </xf>
    <xf numFmtId="0" fontId="7" fillId="0" borderId="84" xfId="3" applyFont="1" applyBorder="1" applyAlignment="1">
      <alignment horizontal="center" vertical="center"/>
    </xf>
    <xf numFmtId="177" fontId="7" fillId="0" borderId="47" xfId="3" applyNumberFormat="1" applyFont="1" applyBorder="1" applyAlignment="1">
      <alignment vertical="center" wrapText="1"/>
    </xf>
    <xf numFmtId="177" fontId="7" fillId="0" borderId="42" xfId="3" applyNumberFormat="1" applyFont="1" applyBorder="1" applyAlignment="1">
      <alignment vertical="center" wrapText="1"/>
    </xf>
    <xf numFmtId="177" fontId="7" fillId="0" borderId="129" xfId="3" applyNumberFormat="1" applyFont="1" applyBorder="1" applyAlignment="1">
      <alignment vertical="center" wrapText="1"/>
    </xf>
    <xf numFmtId="0" fontId="7" fillId="0" borderId="125" xfId="3" applyFont="1" applyBorder="1" applyAlignment="1">
      <alignment horizontal="center" vertical="center" textRotation="255"/>
    </xf>
    <xf numFmtId="0" fontId="7" fillId="0" borderId="89" xfId="3" applyFont="1" applyBorder="1" applyAlignment="1">
      <alignment horizontal="center" vertical="center" textRotation="255"/>
    </xf>
    <xf numFmtId="0" fontId="7" fillId="0" borderId="6" xfId="3" applyFont="1" applyBorder="1" applyAlignment="1">
      <alignment horizontal="center" vertical="center" textRotation="255"/>
    </xf>
    <xf numFmtId="0" fontId="7" fillId="0" borderId="53" xfId="3" applyFont="1" applyBorder="1" applyAlignment="1">
      <alignment horizontal="center" vertical="center"/>
    </xf>
    <xf numFmtId="0" fontId="7" fillId="0" borderId="14" xfId="3" applyFont="1" applyBorder="1" applyAlignment="1">
      <alignment horizontal="center" vertical="center"/>
    </xf>
    <xf numFmtId="0" fontId="7" fillId="0" borderId="60" xfId="3" applyFont="1" applyBorder="1" applyAlignment="1">
      <alignment horizontal="center" vertical="center"/>
    </xf>
    <xf numFmtId="177" fontId="7" fillId="0" borderId="53" xfId="3" applyNumberFormat="1" applyFont="1" applyBorder="1" applyAlignment="1">
      <alignment vertical="center" wrapText="1"/>
    </xf>
    <xf numFmtId="177" fontId="7" fillId="0" borderId="14" xfId="3" applyNumberFormat="1" applyFont="1" applyBorder="1" applyAlignment="1">
      <alignment vertical="center" wrapText="1"/>
    </xf>
    <xf numFmtId="177" fontId="7" fillId="0" borderId="126" xfId="3" applyNumberFormat="1" applyFont="1" applyBorder="1" applyAlignment="1">
      <alignment vertical="center" wrapText="1"/>
    </xf>
    <xf numFmtId="0" fontId="7" fillId="0" borderId="124" xfId="3" applyFont="1" applyBorder="1" applyAlignment="1">
      <alignment horizontal="center" vertical="center" textRotation="255"/>
    </xf>
    <xf numFmtId="0" fontId="7" fillId="0" borderId="18" xfId="3" applyFont="1" applyBorder="1" applyAlignment="1">
      <alignment horizontal="center" vertical="center"/>
    </xf>
    <xf numFmtId="177" fontId="7" fillId="0" borderId="18" xfId="3" applyNumberFormat="1" applyFont="1" applyBorder="1" applyAlignment="1">
      <alignment vertical="center" wrapText="1"/>
    </xf>
    <xf numFmtId="177" fontId="7" fillId="0" borderId="21" xfId="3" applyNumberFormat="1" applyFont="1" applyBorder="1" applyAlignment="1">
      <alignment vertical="center" wrapText="1"/>
    </xf>
    <xf numFmtId="0" fontId="7" fillId="0" borderId="213" xfId="3" applyFont="1" applyBorder="1" applyAlignment="1">
      <alignment horizontal="center" vertical="center"/>
    </xf>
    <xf numFmtId="177" fontId="7" fillId="0" borderId="64" xfId="3" applyNumberFormat="1" applyFont="1" applyBorder="1" applyAlignment="1">
      <alignment vertical="center" wrapText="1"/>
    </xf>
    <xf numFmtId="177" fontId="7" fillId="0" borderId="130" xfId="3" applyNumberFormat="1" applyFont="1" applyBorder="1" applyAlignment="1">
      <alignment vertical="center" wrapText="1"/>
    </xf>
    <xf numFmtId="177" fontId="7" fillId="0" borderId="149" xfId="3" applyNumberFormat="1" applyFont="1" applyBorder="1" applyAlignment="1">
      <alignment vertical="center" wrapText="1"/>
    </xf>
    <xf numFmtId="0" fontId="7" fillId="0" borderId="203" xfId="3" applyFont="1" applyBorder="1" applyAlignment="1">
      <alignment horizontal="center" vertical="center" wrapText="1"/>
    </xf>
    <xf numFmtId="0" fontId="7" fillId="0" borderId="195"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202" xfId="3" applyFont="1" applyBorder="1" applyAlignment="1">
      <alignment horizontal="center" vertical="center"/>
    </xf>
    <xf numFmtId="0" fontId="7" fillId="0" borderId="89" xfId="3" applyFont="1" applyBorder="1" applyAlignment="1">
      <alignment horizontal="center" vertical="center"/>
    </xf>
    <xf numFmtId="0" fontId="7" fillId="0" borderId="6" xfId="3" applyFont="1" applyBorder="1" applyAlignment="1">
      <alignment horizontal="center" vertical="center"/>
    </xf>
    <xf numFmtId="0" fontId="7" fillId="0" borderId="109" xfId="3" applyFont="1" applyBorder="1" applyAlignment="1">
      <alignment horizontal="center" vertical="center"/>
    </xf>
    <xf numFmtId="0" fontId="7" fillId="0" borderId="113" xfId="3" applyFont="1" applyBorder="1" applyAlignment="1">
      <alignment horizontal="center" vertical="center"/>
    </xf>
    <xf numFmtId="0" fontId="7" fillId="0" borderId="110" xfId="3" applyFont="1" applyBorder="1" applyAlignment="1">
      <alignment horizontal="center" vertical="center"/>
    </xf>
    <xf numFmtId="0" fontId="7" fillId="0" borderId="211" xfId="3" applyFont="1" applyBorder="1" applyAlignment="1">
      <alignment horizontal="center" vertical="center"/>
    </xf>
    <xf numFmtId="0" fontId="7" fillId="0" borderId="173" xfId="3" applyFont="1" applyBorder="1" applyAlignment="1">
      <alignment horizontal="center" vertical="center"/>
    </xf>
    <xf numFmtId="0" fontId="7" fillId="0" borderId="140" xfId="3" applyFont="1" applyBorder="1" applyAlignment="1">
      <alignment horizontal="center" vertical="center"/>
    </xf>
    <xf numFmtId="0" fontId="7" fillId="0" borderId="130" xfId="3" applyFont="1" applyBorder="1" applyAlignment="1">
      <alignment horizontal="center" vertical="center"/>
    </xf>
    <xf numFmtId="0" fontId="21" fillId="0" borderId="130" xfId="3" applyFont="1" applyBorder="1" applyAlignment="1">
      <alignment horizontal="center" vertical="center" wrapText="1"/>
    </xf>
    <xf numFmtId="0" fontId="21" fillId="0" borderId="130" xfId="3" applyFont="1" applyBorder="1" applyAlignment="1">
      <alignment horizontal="center" vertical="center"/>
    </xf>
    <xf numFmtId="0" fontId="21" fillId="0" borderId="149" xfId="3" applyFont="1" applyBorder="1" applyAlignment="1">
      <alignment horizontal="center" vertical="center"/>
    </xf>
    <xf numFmtId="0" fontId="7" fillId="0" borderId="162" xfId="3" applyFont="1" applyBorder="1" applyAlignment="1">
      <alignment horizontal="center" vertical="center"/>
    </xf>
    <xf numFmtId="0" fontId="7" fillId="0" borderId="9" xfId="3" applyFont="1" applyBorder="1" applyAlignment="1">
      <alignment horizontal="center" vertical="center"/>
    </xf>
    <xf numFmtId="0" fontId="7" fillId="0" borderId="205" xfId="3" applyFont="1" applyBorder="1" applyAlignment="1">
      <alignment horizontal="center" vertical="center"/>
    </xf>
    <xf numFmtId="0" fontId="7" fillId="0" borderId="206" xfId="3" applyFont="1" applyBorder="1" applyAlignment="1">
      <alignment horizontal="center" vertical="center"/>
    </xf>
    <xf numFmtId="0" fontId="7" fillId="0" borderId="189" xfId="3" applyFont="1" applyBorder="1" applyAlignment="1">
      <alignment horizontal="center" vertical="center"/>
    </xf>
    <xf numFmtId="0" fontId="7" fillId="0" borderId="85" xfId="3" applyFont="1" applyBorder="1" applyAlignment="1">
      <alignment horizontal="center" vertical="center"/>
    </xf>
    <xf numFmtId="0" fontId="7" fillId="0" borderId="0" xfId="3" applyFont="1" applyAlignment="1">
      <alignment horizontal="center" vertical="center"/>
    </xf>
    <xf numFmtId="0" fontId="7" fillId="0" borderId="177" xfId="3" applyFont="1" applyBorder="1" applyAlignment="1">
      <alignment horizontal="center" vertical="center"/>
    </xf>
    <xf numFmtId="0" fontId="7" fillId="0" borderId="12" xfId="3" applyFont="1" applyBorder="1" applyAlignment="1">
      <alignment horizontal="center" vertical="center"/>
    </xf>
    <xf numFmtId="0" fontId="7" fillId="0" borderId="163" xfId="3" applyFont="1" applyBorder="1" applyAlignment="1">
      <alignment horizontal="center" vertical="center"/>
    </xf>
    <xf numFmtId="0" fontId="7" fillId="0" borderId="164" xfId="3" applyFont="1" applyBorder="1" applyAlignment="1">
      <alignment horizontal="center" vertical="center"/>
    </xf>
    <xf numFmtId="0" fontId="7" fillId="0" borderId="159" xfId="3" applyFont="1" applyBorder="1" applyAlignment="1">
      <alignment horizontal="center" vertical="center" wrapText="1"/>
    </xf>
    <xf numFmtId="0" fontId="7" fillId="0" borderId="160" xfId="3" applyFont="1" applyBorder="1" applyAlignment="1">
      <alignment horizontal="center" vertical="center" wrapText="1"/>
    </xf>
    <xf numFmtId="0" fontId="7" fillId="0" borderId="209" xfId="3" applyFont="1" applyBorder="1" applyAlignment="1">
      <alignment horizontal="center" vertical="center" wrapText="1"/>
    </xf>
    <xf numFmtId="177" fontId="7" fillId="7" borderId="201" xfId="3" applyNumberFormat="1" applyFont="1" applyFill="1" applyBorder="1" applyAlignment="1" applyProtection="1">
      <alignment vertical="center" wrapText="1"/>
      <protection locked="0"/>
    </xf>
    <xf numFmtId="177" fontId="7" fillId="7" borderId="161" xfId="3" applyNumberFormat="1" applyFont="1" applyFill="1" applyBorder="1" applyAlignment="1" applyProtection="1">
      <alignment vertical="center" wrapText="1"/>
      <protection locked="0"/>
    </xf>
    <xf numFmtId="0" fontId="19" fillId="0" borderId="163" xfId="3" applyFont="1" applyBorder="1" applyAlignment="1">
      <alignment horizontal="center" vertical="center"/>
    </xf>
    <xf numFmtId="0" fontId="7" fillId="0" borderId="165" xfId="3" applyFont="1" applyBorder="1" applyAlignment="1">
      <alignment horizontal="center" vertical="center"/>
    </xf>
    <xf numFmtId="0" fontId="7" fillId="0" borderId="166" xfId="3" applyFont="1" applyBorder="1" applyAlignment="1">
      <alignment horizontal="center" vertical="center"/>
    </xf>
    <xf numFmtId="0" fontId="7" fillId="0" borderId="204" xfId="3" applyFont="1" applyBorder="1" applyAlignment="1">
      <alignment horizontal="center" vertical="center"/>
    </xf>
    <xf numFmtId="0" fontId="7" fillId="0" borderId="207" xfId="3" applyFont="1" applyBorder="1" applyAlignment="1">
      <alignment horizontal="center" vertical="center"/>
    </xf>
    <xf numFmtId="177" fontId="7" fillId="0" borderId="208" xfId="3" applyNumberFormat="1" applyFont="1" applyBorder="1" applyAlignment="1">
      <alignment vertical="center" wrapText="1"/>
    </xf>
    <xf numFmtId="177" fontId="7" fillId="0" borderId="113" xfId="3" applyNumberFormat="1" applyFont="1" applyBorder="1" applyAlignment="1">
      <alignment vertical="center" wrapText="1"/>
    </xf>
    <xf numFmtId="177" fontId="7" fillId="0" borderId="110" xfId="3" applyNumberFormat="1" applyFont="1" applyBorder="1" applyAlignment="1">
      <alignment vertical="center" wrapText="1"/>
    </xf>
  </cellXfs>
  <cellStyles count="18">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通貨 [0]_H21本科４年 A" xfId="1" xr:uid="{00000000-0005-0000-0000-000007000000}"/>
    <cellStyle name="標準" xfId="0" builtinId="0"/>
    <cellStyle name="標準_04　教科系統図.xls" xfId="2" xr:uid="{00000000-0005-0000-0000-000009000000}"/>
    <cellStyle name="標準_表４付票 その他の評価一覧.xls" xfId="3" xr:uid="{00000000-0005-0000-0000-00000A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s>
  <dxfs count="14">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auto="1"/>
      </font>
      <fill>
        <patternFill>
          <bgColor indexed="41"/>
        </patternFill>
      </fill>
    </dxf>
    <dxf>
      <font>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
      <font>
        <b val="0"/>
        <i val="0"/>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4343400" y="6127750"/>
          <a:ext cx="1143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64"/>
  <sheetViews>
    <sheetView showGridLines="0" tabSelected="1" zoomScale="70" zoomScaleNormal="70" workbookViewId="0">
      <selection activeCell="F17" sqref="F17:H17"/>
    </sheetView>
  </sheetViews>
  <sheetFormatPr defaultColWidth="8.625" defaultRowHeight="12"/>
  <cols>
    <col min="1" max="1" width="1.875" style="2" customWidth="1"/>
    <col min="2" max="3" width="2.875" style="2" customWidth="1"/>
    <col min="4" max="4" width="5.125" style="2" customWidth="1"/>
    <col min="5" max="5" width="4.5" style="2" customWidth="1"/>
    <col min="6" max="6" width="0.625" style="2" customWidth="1"/>
    <col min="7" max="7" width="21.875" style="107" customWidth="1"/>
    <col min="8" max="12" width="3.625" style="2" customWidth="1"/>
    <col min="13" max="16" width="5.875" style="2" customWidth="1"/>
    <col min="17" max="17" width="7.375" style="2" customWidth="1"/>
    <col min="18" max="18" width="5.125" style="2" customWidth="1"/>
    <col min="19" max="19" width="1.5" style="2" customWidth="1"/>
    <col min="20" max="34" width="3.625" style="85" customWidth="1"/>
    <col min="35" max="35" width="6.125" style="2" customWidth="1"/>
    <col min="36" max="36" width="7.375" style="2" customWidth="1"/>
    <col min="37" max="37" width="6.5" style="2" customWidth="1"/>
    <col min="38" max="38" width="2.875" style="2" customWidth="1"/>
    <col min="39" max="49" width="3.375" style="2" customWidth="1"/>
    <col min="50" max="50" width="2.5" style="2" customWidth="1"/>
    <col min="51" max="51" width="1.875" style="2" customWidth="1"/>
    <col min="52" max="16384" width="8.625" style="2"/>
  </cols>
  <sheetData>
    <row r="1" spans="1:50" ht="35.1" customHeight="1">
      <c r="B1" s="627" t="s">
        <v>155</v>
      </c>
      <c r="C1" s="628"/>
      <c r="D1" s="629"/>
      <c r="E1" s="630"/>
      <c r="F1" s="3"/>
      <c r="G1" s="631" t="s">
        <v>180</v>
      </c>
      <c r="H1" s="632"/>
      <c r="I1" s="632"/>
      <c r="J1" s="632"/>
      <c r="K1" s="632"/>
      <c r="L1" s="633"/>
      <c r="M1" s="88"/>
      <c r="N1" s="634" t="s">
        <v>319</v>
      </c>
      <c r="O1" s="634"/>
      <c r="P1" s="634"/>
      <c r="Q1" s="634"/>
      <c r="R1" s="634"/>
      <c r="S1" s="1"/>
      <c r="T1" s="373" t="s">
        <v>303</v>
      </c>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row>
    <row r="2" spans="1:50" ht="11.1" customHeight="1">
      <c r="A2" s="96"/>
      <c r="B2" s="96"/>
      <c r="C2" s="96"/>
      <c r="D2" s="96"/>
      <c r="E2" s="96"/>
      <c r="F2" s="96"/>
      <c r="G2" s="97"/>
      <c r="H2" s="96"/>
      <c r="I2" s="96"/>
      <c r="J2" s="96"/>
      <c r="K2" s="96"/>
      <c r="L2" s="96"/>
      <c r="M2" s="96"/>
      <c r="N2" s="96"/>
      <c r="O2" s="96"/>
      <c r="P2" s="96"/>
      <c r="Q2" s="96"/>
      <c r="R2" s="96"/>
      <c r="S2" s="96"/>
      <c r="T2" s="98"/>
      <c r="U2" s="98"/>
      <c r="V2" s="98"/>
      <c r="W2" s="98"/>
      <c r="X2" s="98"/>
      <c r="Y2" s="98"/>
      <c r="Z2" s="98"/>
      <c r="AA2" s="98"/>
      <c r="AB2" s="98"/>
      <c r="AC2" s="98"/>
      <c r="AD2" s="98"/>
      <c r="AE2" s="98"/>
      <c r="AF2" s="98"/>
      <c r="AG2" s="98"/>
      <c r="AH2" s="98"/>
      <c r="AI2" s="96"/>
      <c r="AJ2" s="96"/>
      <c r="AK2" s="96"/>
      <c r="AL2" s="96"/>
      <c r="AM2" s="96"/>
      <c r="AN2" s="96"/>
      <c r="AO2" s="96"/>
      <c r="AP2" s="96"/>
      <c r="AQ2" s="96"/>
      <c r="AR2" s="96"/>
      <c r="AS2" s="96"/>
      <c r="AT2" s="96"/>
      <c r="AU2" s="96"/>
      <c r="AV2" s="96"/>
      <c r="AW2" s="96"/>
      <c r="AX2" s="96"/>
    </row>
    <row r="3" spans="1:50" ht="33" customHeight="1" thickBot="1">
      <c r="A3" s="96"/>
      <c r="B3" s="374" t="s">
        <v>293</v>
      </c>
      <c r="C3" s="374"/>
      <c r="D3" s="374"/>
      <c r="E3" s="374"/>
      <c r="F3" s="374"/>
      <c r="G3" s="374"/>
      <c r="H3" s="374"/>
      <c r="I3" s="374"/>
      <c r="J3" s="374"/>
      <c r="K3" s="374"/>
      <c r="L3" s="374"/>
      <c r="M3" s="374"/>
      <c r="N3" s="374"/>
      <c r="O3" s="374"/>
      <c r="P3" s="375"/>
      <c r="Q3" s="375"/>
      <c r="R3" s="375"/>
      <c r="S3" s="1"/>
      <c r="T3" s="618" t="s">
        <v>320</v>
      </c>
      <c r="U3" s="375"/>
      <c r="V3" s="375"/>
      <c r="W3" s="86"/>
      <c r="X3" s="86"/>
      <c r="Y3" s="86"/>
      <c r="Z3" s="86"/>
      <c r="AA3" s="86"/>
      <c r="AB3" s="86"/>
      <c r="AC3" s="86"/>
      <c r="AD3" s="86"/>
      <c r="AE3" s="86"/>
      <c r="AF3" s="86"/>
      <c r="AG3" s="86"/>
      <c r="AH3" s="86"/>
      <c r="AJ3" s="1"/>
      <c r="AX3" s="96"/>
    </row>
    <row r="4" spans="1:50" ht="35.1" customHeight="1">
      <c r="A4" s="96"/>
      <c r="B4" s="635" t="s">
        <v>222</v>
      </c>
      <c r="C4" s="636"/>
      <c r="D4" s="641" t="s">
        <v>223</v>
      </c>
      <c r="E4" s="642"/>
      <c r="F4" s="359"/>
      <c r="G4" s="647" t="s">
        <v>98</v>
      </c>
      <c r="H4" s="650" t="s">
        <v>99</v>
      </c>
      <c r="I4" s="653" t="s">
        <v>194</v>
      </c>
      <c r="J4" s="654"/>
      <c r="K4" s="654"/>
      <c r="L4" s="655"/>
      <c r="M4" s="656" t="s">
        <v>156</v>
      </c>
      <c r="N4" s="673" t="s">
        <v>90</v>
      </c>
      <c r="O4" s="674"/>
      <c r="P4" s="674"/>
      <c r="Q4" s="674"/>
      <c r="R4" s="656" t="s">
        <v>250</v>
      </c>
      <c r="S4" s="4"/>
      <c r="T4" s="675" t="s">
        <v>251</v>
      </c>
      <c r="U4" s="676"/>
      <c r="V4" s="676"/>
      <c r="W4" s="676"/>
      <c r="X4" s="676"/>
      <c r="Y4" s="676"/>
      <c r="Z4" s="676"/>
      <c r="AA4" s="676"/>
      <c r="AB4" s="676"/>
      <c r="AC4" s="676"/>
      <c r="AD4" s="676"/>
      <c r="AE4" s="676"/>
      <c r="AF4" s="676"/>
      <c r="AG4" s="677"/>
      <c r="AH4" s="5"/>
      <c r="AI4" s="678" t="s">
        <v>118</v>
      </c>
      <c r="AJ4" s="371" t="s">
        <v>119</v>
      </c>
      <c r="AL4" s="681" t="s">
        <v>139</v>
      </c>
      <c r="AM4" s="682"/>
      <c r="AN4" s="682"/>
      <c r="AO4" s="682"/>
      <c r="AP4" s="682"/>
      <c r="AQ4" s="682"/>
      <c r="AR4" s="682"/>
      <c r="AS4" s="682"/>
      <c r="AT4" s="682"/>
      <c r="AU4" s="682"/>
      <c r="AV4" s="683"/>
      <c r="AW4" s="385"/>
      <c r="AX4" s="96"/>
    </row>
    <row r="5" spans="1:50" ht="174" customHeight="1">
      <c r="A5" s="96"/>
      <c r="B5" s="637"/>
      <c r="C5" s="638"/>
      <c r="D5" s="643"/>
      <c r="E5" s="644"/>
      <c r="F5" s="359"/>
      <c r="G5" s="648"/>
      <c r="H5" s="651"/>
      <c r="I5" s="619" t="s">
        <v>214</v>
      </c>
      <c r="J5" s="620"/>
      <c r="K5" s="619" t="s">
        <v>88</v>
      </c>
      <c r="L5" s="620"/>
      <c r="M5" s="657"/>
      <c r="N5" s="257" t="s">
        <v>187</v>
      </c>
      <c r="O5" s="258" t="s">
        <v>120</v>
      </c>
      <c r="P5" s="259" t="s">
        <v>84</v>
      </c>
      <c r="Q5" s="621" t="s">
        <v>118</v>
      </c>
      <c r="R5" s="657"/>
      <c r="S5" s="4"/>
      <c r="T5" s="623" t="s">
        <v>89</v>
      </c>
      <c r="U5" s="624"/>
      <c r="V5" s="625" t="s">
        <v>142</v>
      </c>
      <c r="W5" s="626"/>
      <c r="X5" s="626"/>
      <c r="Y5" s="624"/>
      <c r="Z5" s="625" t="s">
        <v>143</v>
      </c>
      <c r="AA5" s="659"/>
      <c r="AB5" s="659"/>
      <c r="AC5" s="659"/>
      <c r="AD5" s="660"/>
      <c r="AE5" s="661" t="s">
        <v>141</v>
      </c>
      <c r="AF5" s="662"/>
      <c r="AG5" s="663"/>
      <c r="AH5" s="6"/>
      <c r="AI5" s="679"/>
      <c r="AJ5" s="664" t="s">
        <v>157</v>
      </c>
      <c r="AL5" s="7" t="s">
        <v>158</v>
      </c>
      <c r="AM5" s="666" t="s">
        <v>159</v>
      </c>
      <c r="AN5" s="667"/>
      <c r="AO5" s="667"/>
      <c r="AP5" s="667"/>
      <c r="AQ5" s="668"/>
      <c r="AR5" s="669" t="s">
        <v>204</v>
      </c>
      <c r="AS5" s="669"/>
      <c r="AT5" s="669"/>
      <c r="AU5" s="669"/>
      <c r="AV5" s="670"/>
      <c r="AW5" s="671" t="s">
        <v>160</v>
      </c>
      <c r="AX5" s="96"/>
    </row>
    <row r="6" spans="1:50" ht="35.1" customHeight="1" thickBot="1">
      <c r="A6" s="96"/>
      <c r="B6" s="639"/>
      <c r="C6" s="640"/>
      <c r="D6" s="645"/>
      <c r="E6" s="646"/>
      <c r="F6" s="359"/>
      <c r="G6" s="649"/>
      <c r="H6" s="652"/>
      <c r="I6" s="260" t="s">
        <v>72</v>
      </c>
      <c r="J6" s="261" t="s">
        <v>74</v>
      </c>
      <c r="K6" s="260" t="s">
        <v>72</v>
      </c>
      <c r="L6" s="261" t="s">
        <v>74</v>
      </c>
      <c r="M6" s="658"/>
      <c r="N6" s="684" t="s">
        <v>111</v>
      </c>
      <c r="O6" s="685"/>
      <c r="P6" s="685"/>
      <c r="Q6" s="622"/>
      <c r="R6" s="658"/>
      <c r="S6" s="4"/>
      <c r="T6" s="471" t="s">
        <v>164</v>
      </c>
      <c r="U6" s="400" t="s">
        <v>165</v>
      </c>
      <c r="V6" s="402" t="s">
        <v>166</v>
      </c>
      <c r="W6" s="403" t="s">
        <v>167</v>
      </c>
      <c r="X6" s="403" t="s">
        <v>168</v>
      </c>
      <c r="Y6" s="400" t="s">
        <v>179</v>
      </c>
      <c r="Z6" s="402" t="s">
        <v>227</v>
      </c>
      <c r="AA6" s="403" t="s">
        <v>252</v>
      </c>
      <c r="AB6" s="403" t="s">
        <v>253</v>
      </c>
      <c r="AC6" s="403" t="s">
        <v>254</v>
      </c>
      <c r="AD6" s="400" t="s">
        <v>255</v>
      </c>
      <c r="AE6" s="402" t="s">
        <v>228</v>
      </c>
      <c r="AF6" s="403" t="s">
        <v>229</v>
      </c>
      <c r="AG6" s="472" t="s">
        <v>230</v>
      </c>
      <c r="AH6" s="5"/>
      <c r="AI6" s="680"/>
      <c r="AJ6" s="665"/>
      <c r="AL6" s="8"/>
      <c r="AM6" s="9" t="s">
        <v>231</v>
      </c>
      <c r="AN6" s="10" t="s">
        <v>232</v>
      </c>
      <c r="AO6" s="377" t="s">
        <v>233</v>
      </c>
      <c r="AP6" s="11" t="s">
        <v>234</v>
      </c>
      <c r="AQ6" s="11" t="s">
        <v>235</v>
      </c>
      <c r="AR6" s="12" t="s">
        <v>30</v>
      </c>
      <c r="AS6" s="10" t="s">
        <v>236</v>
      </c>
      <c r="AT6" s="10" t="s">
        <v>112</v>
      </c>
      <c r="AU6" s="10" t="s">
        <v>113</v>
      </c>
      <c r="AV6" s="13" t="s">
        <v>237</v>
      </c>
      <c r="AW6" s="672"/>
      <c r="AX6" s="96"/>
    </row>
    <row r="7" spans="1:50" ht="17.100000000000001" customHeight="1">
      <c r="A7" s="96"/>
      <c r="B7" s="686" t="s">
        <v>76</v>
      </c>
      <c r="C7" s="687"/>
      <c r="D7" s="692" t="s">
        <v>263</v>
      </c>
      <c r="E7" s="693"/>
      <c r="F7" s="256"/>
      <c r="G7" s="262" t="s">
        <v>77</v>
      </c>
      <c r="H7" s="263">
        <f>SUM(I7:L7)</f>
        <v>2</v>
      </c>
      <c r="I7" s="696">
        <v>2</v>
      </c>
      <c r="J7" s="697"/>
      <c r="K7" s="696"/>
      <c r="L7" s="697"/>
      <c r="M7" s="265" t="s">
        <v>183</v>
      </c>
      <c r="N7" s="266" t="s">
        <v>115</v>
      </c>
      <c r="O7" s="267"/>
      <c r="P7" s="268"/>
      <c r="Q7" s="269" t="s">
        <v>225</v>
      </c>
      <c r="R7" s="270" t="str">
        <f t="shared" ref="R7:R46" si="0">IF(AJ7&gt;=60,"○","")</f>
        <v/>
      </c>
      <c r="S7" s="404"/>
      <c r="T7" s="405"/>
      <c r="U7" s="406"/>
      <c r="V7" s="407"/>
      <c r="W7" s="368"/>
      <c r="X7" s="368"/>
      <c r="Y7" s="406"/>
      <c r="Z7" s="407" t="s">
        <v>3</v>
      </c>
      <c r="AA7" s="368"/>
      <c r="AB7" s="368"/>
      <c r="AC7" s="368"/>
      <c r="AD7" s="406" t="s">
        <v>3</v>
      </c>
      <c r="AE7" s="407"/>
      <c r="AF7" s="368"/>
      <c r="AG7" s="369"/>
      <c r="AH7" s="255"/>
      <c r="AI7" s="16" t="s">
        <v>225</v>
      </c>
      <c r="AJ7" s="408"/>
      <c r="AL7" s="17" t="str">
        <f>IF(ISNUMBER($AJ7),IF(AND($AJ7&gt;=60,$AJ7&lt;=100),"●",""),"")</f>
        <v/>
      </c>
      <c r="AM7" s="18"/>
      <c r="AN7" s="19"/>
      <c r="AO7" s="19"/>
      <c r="AP7" s="20"/>
      <c r="AQ7" s="20"/>
      <c r="AR7" s="18"/>
      <c r="AS7" s="19"/>
      <c r="AT7" s="19"/>
      <c r="AU7" s="19"/>
      <c r="AV7" s="21"/>
      <c r="AW7" s="89" t="str">
        <f t="shared" ref="AW7:AW46" si="1">IF(ISNUMBER($AJ7),IF(AND($AJ7&gt;=60,$AJ7&lt;=100),$H7,""),"")</f>
        <v/>
      </c>
      <c r="AX7" s="96"/>
    </row>
    <row r="8" spans="1:50" ht="17.100000000000001" customHeight="1">
      <c r="A8" s="96"/>
      <c r="B8" s="688"/>
      <c r="C8" s="689"/>
      <c r="D8" s="694"/>
      <c r="E8" s="695"/>
      <c r="F8" s="256"/>
      <c r="G8" s="271" t="s">
        <v>297</v>
      </c>
      <c r="H8" s="395">
        <f t="shared" ref="H8:H46" si="2">SUM(I8:L8)</f>
        <v>2</v>
      </c>
      <c r="I8" s="698">
        <v>2</v>
      </c>
      <c r="J8" s="699"/>
      <c r="K8" s="698"/>
      <c r="L8" s="699"/>
      <c r="M8" s="273" t="s">
        <v>183</v>
      </c>
      <c r="N8" s="274" t="s">
        <v>225</v>
      </c>
      <c r="O8" s="275"/>
      <c r="P8" s="276"/>
      <c r="Q8" s="277" t="s">
        <v>225</v>
      </c>
      <c r="R8" s="278" t="str">
        <f t="shared" si="0"/>
        <v/>
      </c>
      <c r="S8" s="404"/>
      <c r="T8" s="409"/>
      <c r="U8" s="410"/>
      <c r="V8" s="411"/>
      <c r="W8" s="412"/>
      <c r="X8" s="412"/>
      <c r="Y8" s="410"/>
      <c r="Z8" s="411" t="s">
        <v>0</v>
      </c>
      <c r="AA8" s="412"/>
      <c r="AB8" s="412"/>
      <c r="AC8" s="412" t="s">
        <v>3</v>
      </c>
      <c r="AD8" s="410"/>
      <c r="AE8" s="411"/>
      <c r="AF8" s="412"/>
      <c r="AG8" s="413"/>
      <c r="AH8" s="255"/>
      <c r="AI8" s="23" t="s">
        <v>225</v>
      </c>
      <c r="AJ8" s="372"/>
      <c r="AL8" s="24" t="str">
        <f>IF(ISNUMBER($AJ8),IF(AND($AJ8&gt;=60,$AJ8&lt;=100),"●",""),"")</f>
        <v/>
      </c>
      <c r="AM8" s="25"/>
      <c r="AN8" s="26"/>
      <c r="AO8" s="26"/>
      <c r="AP8" s="27"/>
      <c r="AQ8" s="27"/>
      <c r="AR8" s="28"/>
      <c r="AS8" s="29"/>
      <c r="AT8" s="29"/>
      <c r="AU8" s="29"/>
      <c r="AV8" s="30"/>
      <c r="AW8" s="90" t="str">
        <f t="shared" si="1"/>
        <v/>
      </c>
      <c r="AX8" s="96"/>
    </row>
    <row r="9" spans="1:50" ht="17.100000000000001" customHeight="1">
      <c r="A9" s="96"/>
      <c r="B9" s="688"/>
      <c r="C9" s="689"/>
      <c r="D9" s="694"/>
      <c r="E9" s="695"/>
      <c r="F9" s="256"/>
      <c r="G9" s="279" t="s">
        <v>298</v>
      </c>
      <c r="H9" s="395">
        <f t="shared" si="2"/>
        <v>2</v>
      </c>
      <c r="I9" s="700"/>
      <c r="J9" s="701"/>
      <c r="K9" s="414">
        <v>2</v>
      </c>
      <c r="L9" s="389"/>
      <c r="M9" s="365" t="s">
        <v>183</v>
      </c>
      <c r="N9" s="282" t="s">
        <v>225</v>
      </c>
      <c r="O9" s="275"/>
      <c r="P9" s="276"/>
      <c r="Q9" s="277" t="s">
        <v>225</v>
      </c>
      <c r="R9" s="283" t="str">
        <f t="shared" si="0"/>
        <v/>
      </c>
      <c r="S9" s="358"/>
      <c r="T9" s="415"/>
      <c r="U9" s="416"/>
      <c r="V9" s="417"/>
      <c r="W9" s="418"/>
      <c r="X9" s="418"/>
      <c r="Y9" s="416"/>
      <c r="Z9" s="417" t="s">
        <v>0</v>
      </c>
      <c r="AA9" s="418"/>
      <c r="AB9" s="418"/>
      <c r="AC9" s="418" t="s">
        <v>3</v>
      </c>
      <c r="AD9" s="416"/>
      <c r="AE9" s="419"/>
      <c r="AF9" s="420"/>
      <c r="AG9" s="421"/>
      <c r="AH9" s="255"/>
      <c r="AI9" s="23" t="s">
        <v>225</v>
      </c>
      <c r="AJ9" s="372"/>
      <c r="AL9" s="366" t="str">
        <f>IF(ISNUMBER($AJ9),IF(AND($AJ9&gt;=60,$AJ9&lt;=100),"●",""),"")</f>
        <v/>
      </c>
      <c r="AM9" s="162"/>
      <c r="AN9" s="364"/>
      <c r="AO9" s="364"/>
      <c r="AP9" s="236"/>
      <c r="AQ9" s="236"/>
      <c r="AR9" s="162"/>
      <c r="AS9" s="161"/>
      <c r="AT9" s="161"/>
      <c r="AU9" s="161"/>
      <c r="AV9" s="237"/>
      <c r="AW9" s="386" t="str">
        <f t="shared" si="1"/>
        <v/>
      </c>
      <c r="AX9" s="96"/>
    </row>
    <row r="10" spans="1:50" ht="17.100000000000001" customHeight="1">
      <c r="A10" s="96"/>
      <c r="B10" s="688"/>
      <c r="C10" s="689"/>
      <c r="D10" s="702" t="s">
        <v>264</v>
      </c>
      <c r="E10" s="704" t="s">
        <v>256</v>
      </c>
      <c r="F10" s="284"/>
      <c r="G10" s="262" t="s">
        <v>78</v>
      </c>
      <c r="H10" s="392">
        <f t="shared" si="2"/>
        <v>2</v>
      </c>
      <c r="I10" s="696">
        <v>2</v>
      </c>
      <c r="J10" s="697"/>
      <c r="K10" s="696"/>
      <c r="L10" s="697"/>
      <c r="M10" s="265" t="s">
        <v>183</v>
      </c>
      <c r="N10" s="285" t="s">
        <v>177</v>
      </c>
      <c r="O10" s="286"/>
      <c r="P10" s="287"/>
      <c r="Q10" s="269" t="s">
        <v>211</v>
      </c>
      <c r="R10" s="270" t="str">
        <f t="shared" si="0"/>
        <v/>
      </c>
      <c r="S10" s="404"/>
      <c r="T10" s="422"/>
      <c r="U10" s="423"/>
      <c r="V10" s="424"/>
      <c r="W10" s="425"/>
      <c r="X10" s="425"/>
      <c r="Y10" s="423"/>
      <c r="Z10" s="424" t="s">
        <v>0</v>
      </c>
      <c r="AA10" s="425"/>
      <c r="AB10" s="425"/>
      <c r="AC10" s="425" t="s">
        <v>3</v>
      </c>
      <c r="AD10" s="423"/>
      <c r="AE10" s="424"/>
      <c r="AF10" s="425"/>
      <c r="AG10" s="426"/>
      <c r="AH10" s="255"/>
      <c r="AI10" s="16" t="s">
        <v>211</v>
      </c>
      <c r="AJ10" s="427"/>
      <c r="AL10" s="382"/>
      <c r="AM10" s="379"/>
      <c r="AN10" s="44" t="str">
        <f>IF(ISNUMBER($AJ10),IF(AND($AJ10&gt;=60,$AJ10&lt;=100),"●",""),"")</f>
        <v/>
      </c>
      <c r="AO10" s="57"/>
      <c r="AP10" s="57"/>
      <c r="AQ10" s="57"/>
      <c r="AR10" s="45"/>
      <c r="AS10" s="46"/>
      <c r="AT10" s="46"/>
      <c r="AU10" s="46"/>
      <c r="AV10" s="58"/>
      <c r="AW10" s="92" t="str">
        <f t="shared" si="1"/>
        <v/>
      </c>
      <c r="AX10" s="96"/>
    </row>
    <row r="11" spans="1:50" ht="17.100000000000001" customHeight="1">
      <c r="A11" s="96"/>
      <c r="B11" s="688"/>
      <c r="C11" s="689"/>
      <c r="D11" s="703"/>
      <c r="E11" s="705"/>
      <c r="F11" s="256"/>
      <c r="G11" s="271" t="s">
        <v>215</v>
      </c>
      <c r="H11" s="394">
        <f t="shared" si="2"/>
        <v>2</v>
      </c>
      <c r="I11" s="698">
        <v>2</v>
      </c>
      <c r="J11" s="699"/>
      <c r="K11" s="698"/>
      <c r="L11" s="699"/>
      <c r="M11" s="273" t="s">
        <v>183</v>
      </c>
      <c r="N11" s="274" t="s">
        <v>65</v>
      </c>
      <c r="O11" s="288"/>
      <c r="P11" s="289"/>
      <c r="Q11" s="290" t="s">
        <v>211</v>
      </c>
      <c r="R11" s="278" t="str">
        <f t="shared" si="0"/>
        <v/>
      </c>
      <c r="S11" s="404"/>
      <c r="T11" s="409"/>
      <c r="U11" s="410"/>
      <c r="V11" s="411"/>
      <c r="W11" s="412"/>
      <c r="X11" s="412"/>
      <c r="Y11" s="410"/>
      <c r="Z11" s="411"/>
      <c r="AA11" s="412"/>
      <c r="AB11" s="412"/>
      <c r="AC11" s="412" t="s">
        <v>3</v>
      </c>
      <c r="AD11" s="410"/>
      <c r="AE11" s="411"/>
      <c r="AF11" s="412"/>
      <c r="AG11" s="413"/>
      <c r="AH11" s="255"/>
      <c r="AI11" s="32" t="s">
        <v>211</v>
      </c>
      <c r="AJ11" s="428"/>
      <c r="AL11" s="383"/>
      <c r="AM11" s="380"/>
      <c r="AN11" s="31" t="str">
        <f>IF(ISNUMBER($AJ11),IF(AND($AJ11&gt;=60,$AJ11&lt;=100),"●",""),"")</f>
        <v/>
      </c>
      <c r="AO11" s="27"/>
      <c r="AP11" s="27"/>
      <c r="AQ11" s="27"/>
      <c r="AR11" s="25"/>
      <c r="AS11" s="34"/>
      <c r="AT11" s="34"/>
      <c r="AU11" s="34"/>
      <c r="AV11" s="35"/>
      <c r="AW11" s="90" t="str">
        <f t="shared" si="1"/>
        <v/>
      </c>
      <c r="AX11" s="96"/>
    </row>
    <row r="12" spans="1:50" ht="17.100000000000001" customHeight="1">
      <c r="A12" s="96"/>
      <c r="B12" s="688"/>
      <c r="C12" s="689"/>
      <c r="D12" s="703"/>
      <c r="E12" s="706" t="s">
        <v>257</v>
      </c>
      <c r="F12" s="256"/>
      <c r="G12" s="271" t="s">
        <v>322</v>
      </c>
      <c r="H12" s="431">
        <f t="shared" si="2"/>
        <v>2</v>
      </c>
      <c r="I12" s="429"/>
      <c r="J12" s="430">
        <v>2</v>
      </c>
      <c r="K12" s="708"/>
      <c r="L12" s="709"/>
      <c r="M12" s="432" t="s">
        <v>183</v>
      </c>
      <c r="N12" s="433" t="s">
        <v>66</v>
      </c>
      <c r="O12" s="434"/>
      <c r="P12" s="435"/>
      <c r="Q12" s="436" t="s">
        <v>304</v>
      </c>
      <c r="R12" s="278" t="str">
        <f t="shared" si="0"/>
        <v/>
      </c>
      <c r="S12" s="404"/>
      <c r="T12" s="409"/>
      <c r="U12" s="410"/>
      <c r="V12" s="411"/>
      <c r="W12" s="412"/>
      <c r="X12" s="412"/>
      <c r="Y12" s="410"/>
      <c r="Z12" s="411" t="s">
        <v>3</v>
      </c>
      <c r="AA12" s="412"/>
      <c r="AB12" s="412"/>
      <c r="AC12" s="412"/>
      <c r="AD12" s="410"/>
      <c r="AE12" s="411"/>
      <c r="AF12" s="412"/>
      <c r="AG12" s="413"/>
      <c r="AH12" s="255"/>
      <c r="AI12" s="32" t="s">
        <v>304</v>
      </c>
      <c r="AJ12" s="428"/>
      <c r="AL12" s="383"/>
      <c r="AM12" s="380"/>
      <c r="AN12" s="34"/>
      <c r="AO12" s="31" t="str">
        <f t="shared" ref="AO12:AO15" si="3">IF(ISNUMBER($AJ12),IF(AND($AJ12&gt;=60,$AJ12&lt;=100),"●",""),"")</f>
        <v/>
      </c>
      <c r="AP12" s="27"/>
      <c r="AQ12" s="27"/>
      <c r="AR12" s="25"/>
      <c r="AS12" s="34"/>
      <c r="AT12" s="34"/>
      <c r="AU12" s="34"/>
      <c r="AV12" s="35"/>
      <c r="AW12" s="90" t="str">
        <f t="shared" si="1"/>
        <v/>
      </c>
      <c r="AX12" s="96"/>
    </row>
    <row r="13" spans="1:50" ht="17.100000000000001" customHeight="1">
      <c r="A13" s="96"/>
      <c r="B13" s="688"/>
      <c r="C13" s="689"/>
      <c r="D13" s="703"/>
      <c r="E13" s="707"/>
      <c r="F13" s="256"/>
      <c r="G13" s="271" t="s">
        <v>305</v>
      </c>
      <c r="H13" s="437">
        <f t="shared" si="2"/>
        <v>2</v>
      </c>
      <c r="I13" s="429"/>
      <c r="J13" s="430">
        <v>2</v>
      </c>
      <c r="K13" s="710"/>
      <c r="L13" s="709"/>
      <c r="M13" s="432" t="s">
        <v>183</v>
      </c>
      <c r="N13" s="433" t="s">
        <v>66</v>
      </c>
      <c r="O13" s="434"/>
      <c r="P13" s="435"/>
      <c r="Q13" s="436" t="s">
        <v>304</v>
      </c>
      <c r="R13" s="278" t="str">
        <f t="shared" si="0"/>
        <v/>
      </c>
      <c r="S13" s="404"/>
      <c r="T13" s="409"/>
      <c r="U13" s="410"/>
      <c r="V13" s="411"/>
      <c r="W13" s="412"/>
      <c r="X13" s="412"/>
      <c r="Y13" s="410"/>
      <c r="Z13" s="411" t="s">
        <v>3</v>
      </c>
      <c r="AA13" s="412"/>
      <c r="AB13" s="412"/>
      <c r="AC13" s="412"/>
      <c r="AD13" s="410"/>
      <c r="AE13" s="411"/>
      <c r="AF13" s="412"/>
      <c r="AG13" s="413"/>
      <c r="AH13" s="255"/>
      <c r="AI13" s="32" t="s">
        <v>304</v>
      </c>
      <c r="AJ13" s="428"/>
      <c r="AL13" s="383"/>
      <c r="AM13" s="380"/>
      <c r="AN13" s="34"/>
      <c r="AO13" s="31" t="str">
        <f t="shared" si="3"/>
        <v/>
      </c>
      <c r="AP13" s="27"/>
      <c r="AQ13" s="27"/>
      <c r="AR13" s="25"/>
      <c r="AS13" s="34"/>
      <c r="AT13" s="34"/>
      <c r="AU13" s="34"/>
      <c r="AV13" s="35"/>
      <c r="AW13" s="90" t="str">
        <f t="shared" si="1"/>
        <v/>
      </c>
      <c r="AX13" s="96"/>
    </row>
    <row r="14" spans="1:50" ht="17.100000000000001" customHeight="1">
      <c r="A14" s="96"/>
      <c r="B14" s="688"/>
      <c r="C14" s="689"/>
      <c r="D14" s="703"/>
      <c r="E14" s="707"/>
      <c r="F14" s="256"/>
      <c r="G14" s="271" t="s">
        <v>306</v>
      </c>
      <c r="H14" s="437">
        <f t="shared" si="2"/>
        <v>2</v>
      </c>
      <c r="I14" s="429"/>
      <c r="J14" s="430">
        <v>2</v>
      </c>
      <c r="K14" s="710"/>
      <c r="L14" s="709"/>
      <c r="M14" s="432" t="s">
        <v>183</v>
      </c>
      <c r="N14" s="433" t="s">
        <v>66</v>
      </c>
      <c r="O14" s="434"/>
      <c r="P14" s="435"/>
      <c r="Q14" s="436" t="s">
        <v>304</v>
      </c>
      <c r="R14" s="278" t="str">
        <f t="shared" si="0"/>
        <v/>
      </c>
      <c r="S14" s="404"/>
      <c r="T14" s="409"/>
      <c r="U14" s="410"/>
      <c r="V14" s="411"/>
      <c r="W14" s="412"/>
      <c r="X14" s="412"/>
      <c r="Y14" s="410"/>
      <c r="Z14" s="411" t="s">
        <v>3</v>
      </c>
      <c r="AA14" s="412"/>
      <c r="AB14" s="412"/>
      <c r="AC14" s="412"/>
      <c r="AD14" s="410"/>
      <c r="AE14" s="411"/>
      <c r="AF14" s="412"/>
      <c r="AG14" s="413"/>
      <c r="AH14" s="255"/>
      <c r="AI14" s="32" t="s">
        <v>304</v>
      </c>
      <c r="AJ14" s="428"/>
      <c r="AL14" s="383"/>
      <c r="AM14" s="380"/>
      <c r="AN14" s="34"/>
      <c r="AO14" s="31" t="str">
        <f t="shared" si="3"/>
        <v/>
      </c>
      <c r="AP14" s="27"/>
      <c r="AQ14" s="27"/>
      <c r="AR14" s="25"/>
      <c r="AS14" s="34"/>
      <c r="AT14" s="34"/>
      <c r="AU14" s="34"/>
      <c r="AV14" s="35"/>
      <c r="AW14" s="90" t="str">
        <f t="shared" si="1"/>
        <v/>
      </c>
      <c r="AX14" s="96"/>
    </row>
    <row r="15" spans="1:50" ht="17.100000000000001" customHeight="1">
      <c r="A15" s="96"/>
      <c r="B15" s="688"/>
      <c r="C15" s="689"/>
      <c r="D15" s="703"/>
      <c r="E15" s="705"/>
      <c r="F15" s="256"/>
      <c r="G15" s="616" t="s">
        <v>315</v>
      </c>
      <c r="H15" s="437">
        <f t="shared" si="2"/>
        <v>2</v>
      </c>
      <c r="I15" s="429"/>
      <c r="J15" s="430">
        <v>2</v>
      </c>
      <c r="K15" s="708"/>
      <c r="L15" s="709"/>
      <c r="M15" s="432" t="s">
        <v>105</v>
      </c>
      <c r="N15" s="433" t="s">
        <v>66</v>
      </c>
      <c r="O15" s="434"/>
      <c r="P15" s="435"/>
      <c r="Q15" s="436" t="s">
        <v>304</v>
      </c>
      <c r="R15" s="278" t="str">
        <f t="shared" si="0"/>
        <v/>
      </c>
      <c r="S15" s="404"/>
      <c r="T15" s="409"/>
      <c r="U15" s="410"/>
      <c r="V15" s="411"/>
      <c r="W15" s="412"/>
      <c r="X15" s="412"/>
      <c r="Y15" s="410"/>
      <c r="Z15" s="411" t="s">
        <v>3</v>
      </c>
      <c r="AA15" s="412"/>
      <c r="AB15" s="412"/>
      <c r="AC15" s="412"/>
      <c r="AD15" s="410"/>
      <c r="AE15" s="411"/>
      <c r="AF15" s="412"/>
      <c r="AG15" s="413"/>
      <c r="AH15" s="255"/>
      <c r="AI15" s="32" t="s">
        <v>304</v>
      </c>
      <c r="AJ15" s="428"/>
      <c r="AL15" s="383"/>
      <c r="AM15" s="380"/>
      <c r="AN15" s="34"/>
      <c r="AO15" s="31" t="str">
        <f t="shared" si="3"/>
        <v/>
      </c>
      <c r="AP15" s="27"/>
      <c r="AQ15" s="27"/>
      <c r="AR15" s="25"/>
      <c r="AS15" s="34"/>
      <c r="AT15" s="34"/>
      <c r="AU15" s="34"/>
      <c r="AV15" s="35"/>
      <c r="AW15" s="90" t="str">
        <f t="shared" si="1"/>
        <v/>
      </c>
      <c r="AX15" s="96"/>
    </row>
    <row r="16" spans="1:50" ht="17.100000000000001" customHeight="1">
      <c r="A16" s="96"/>
      <c r="B16" s="688"/>
      <c r="C16" s="689"/>
      <c r="D16" s="703"/>
      <c r="E16" s="711" t="s">
        <v>257</v>
      </c>
      <c r="F16" s="256"/>
      <c r="G16" s="271" t="s">
        <v>186</v>
      </c>
      <c r="H16" s="394">
        <f t="shared" si="2"/>
        <v>2</v>
      </c>
      <c r="I16" s="698"/>
      <c r="J16" s="699"/>
      <c r="K16" s="414">
        <v>2</v>
      </c>
      <c r="L16" s="431"/>
      <c r="M16" s="273" t="s">
        <v>183</v>
      </c>
      <c r="N16" s="274" t="s">
        <v>238</v>
      </c>
      <c r="O16" s="288"/>
      <c r="P16" s="289"/>
      <c r="Q16" s="290" t="s">
        <v>212</v>
      </c>
      <c r="R16" s="278" t="str">
        <f t="shared" si="0"/>
        <v/>
      </c>
      <c r="S16" s="404"/>
      <c r="T16" s="409"/>
      <c r="U16" s="410"/>
      <c r="V16" s="411"/>
      <c r="W16" s="412"/>
      <c r="X16" s="412"/>
      <c r="Y16" s="410"/>
      <c r="Z16" s="411" t="s">
        <v>225</v>
      </c>
      <c r="AA16" s="412"/>
      <c r="AB16" s="412"/>
      <c r="AC16" s="412"/>
      <c r="AD16" s="410"/>
      <c r="AE16" s="411"/>
      <c r="AF16" s="412"/>
      <c r="AG16" s="413"/>
      <c r="AH16" s="255"/>
      <c r="AI16" s="32" t="s">
        <v>212</v>
      </c>
      <c r="AJ16" s="428"/>
      <c r="AL16" s="384"/>
      <c r="AM16" s="381" t="str">
        <f>IF(ISNUMBER($AJ16),IF(AND($AJ16&gt;=60,$AJ16&lt;=100),"●",""),"")</f>
        <v/>
      </c>
      <c r="AN16" s="62"/>
      <c r="AO16" s="62"/>
      <c r="AP16" s="63"/>
      <c r="AQ16" s="63"/>
      <c r="AR16" s="252"/>
      <c r="AS16" s="62"/>
      <c r="AT16" s="62"/>
      <c r="AU16" s="62"/>
      <c r="AV16" s="378"/>
      <c r="AW16" s="93" t="str">
        <f t="shared" si="1"/>
        <v/>
      </c>
      <c r="AX16" s="96"/>
    </row>
    <row r="17" spans="1:50" ht="17.100000000000001" customHeight="1">
      <c r="A17" s="96"/>
      <c r="B17" s="688"/>
      <c r="C17" s="689"/>
      <c r="D17" s="703"/>
      <c r="E17" s="707"/>
      <c r="F17" s="256"/>
      <c r="G17" s="271" t="s">
        <v>67</v>
      </c>
      <c r="H17" s="388">
        <f t="shared" si="2"/>
        <v>2</v>
      </c>
      <c r="I17" s="698"/>
      <c r="J17" s="699"/>
      <c r="K17" s="414">
        <v>2</v>
      </c>
      <c r="L17" s="431"/>
      <c r="M17" s="273" t="s">
        <v>183</v>
      </c>
      <c r="N17" s="274" t="s">
        <v>178</v>
      </c>
      <c r="O17" s="288"/>
      <c r="P17" s="289"/>
      <c r="Q17" s="290" t="s">
        <v>212</v>
      </c>
      <c r="R17" s="278" t="str">
        <f t="shared" si="0"/>
        <v/>
      </c>
      <c r="S17" s="404"/>
      <c r="T17" s="409"/>
      <c r="U17" s="410"/>
      <c r="V17" s="411"/>
      <c r="W17" s="412"/>
      <c r="X17" s="412"/>
      <c r="Y17" s="410"/>
      <c r="Z17" s="411" t="s">
        <v>3</v>
      </c>
      <c r="AA17" s="412"/>
      <c r="AB17" s="412"/>
      <c r="AC17" s="412"/>
      <c r="AD17" s="410"/>
      <c r="AE17" s="411"/>
      <c r="AF17" s="412"/>
      <c r="AG17" s="413"/>
      <c r="AH17" s="255"/>
      <c r="AI17" s="32" t="s">
        <v>212</v>
      </c>
      <c r="AJ17" s="428"/>
      <c r="AL17" s="33"/>
      <c r="AM17" s="36" t="str">
        <f>IF(ISNUMBER($AJ17),IF(AND($AJ17&gt;=60,$AJ17&lt;=100),"●",""),"")</f>
        <v/>
      </c>
      <c r="AN17" s="34"/>
      <c r="AO17" s="34"/>
      <c r="AP17" s="27"/>
      <c r="AQ17" s="27"/>
      <c r="AR17" s="25"/>
      <c r="AS17" s="34"/>
      <c r="AT17" s="34"/>
      <c r="AU17" s="34"/>
      <c r="AV17" s="35"/>
      <c r="AW17" s="90" t="str">
        <f t="shared" si="1"/>
        <v/>
      </c>
      <c r="AX17" s="96"/>
    </row>
    <row r="18" spans="1:50" ht="17.100000000000001" customHeight="1">
      <c r="A18" s="96"/>
      <c r="B18" s="688"/>
      <c r="C18" s="689"/>
      <c r="D18" s="703"/>
      <c r="E18" s="707"/>
      <c r="F18" s="256"/>
      <c r="G18" s="271" t="s">
        <v>299</v>
      </c>
      <c r="H18" s="388">
        <f t="shared" ref="H18" si="4">SUM(I18:L18)</f>
        <v>2</v>
      </c>
      <c r="I18" s="698"/>
      <c r="J18" s="699"/>
      <c r="K18" s="414">
        <v>2</v>
      </c>
      <c r="L18" s="431"/>
      <c r="M18" s="273" t="s">
        <v>183</v>
      </c>
      <c r="N18" s="274" t="s">
        <v>178</v>
      </c>
      <c r="O18" s="288"/>
      <c r="P18" s="289"/>
      <c r="Q18" s="290" t="s">
        <v>212</v>
      </c>
      <c r="R18" s="278" t="str">
        <f t="shared" ref="R18" si="5">IF(AJ18&gt;=60,"○","")</f>
        <v/>
      </c>
      <c r="S18" s="404"/>
      <c r="T18" s="409"/>
      <c r="U18" s="410"/>
      <c r="V18" s="411"/>
      <c r="W18" s="412"/>
      <c r="X18" s="412"/>
      <c r="Y18" s="410"/>
      <c r="Z18" s="411" t="s">
        <v>225</v>
      </c>
      <c r="AA18" s="412"/>
      <c r="AB18" s="412"/>
      <c r="AC18" s="412"/>
      <c r="AD18" s="410"/>
      <c r="AE18" s="411"/>
      <c r="AF18" s="412"/>
      <c r="AG18" s="413"/>
      <c r="AH18" s="255"/>
      <c r="AI18" s="32" t="s">
        <v>212</v>
      </c>
      <c r="AJ18" s="428"/>
      <c r="AL18" s="33"/>
      <c r="AM18" s="36" t="str">
        <f>IF(ISNUMBER($AJ18),IF(AND($AJ18&gt;=60,$AJ18&lt;=100),"●",""),"")</f>
        <v/>
      </c>
      <c r="AN18" s="34"/>
      <c r="AO18" s="34"/>
      <c r="AP18" s="27"/>
      <c r="AQ18" s="27"/>
      <c r="AR18" s="25"/>
      <c r="AS18" s="34"/>
      <c r="AT18" s="34"/>
      <c r="AU18" s="34"/>
      <c r="AV18" s="35"/>
      <c r="AW18" s="90" t="str">
        <f t="shared" si="1"/>
        <v/>
      </c>
      <c r="AX18" s="96"/>
    </row>
    <row r="19" spans="1:50" ht="17.100000000000001" customHeight="1">
      <c r="A19" s="96"/>
      <c r="B19" s="690"/>
      <c r="C19" s="691"/>
      <c r="D19" s="703"/>
      <c r="E19" s="707"/>
      <c r="F19" s="256"/>
      <c r="G19" s="271" t="s">
        <v>310</v>
      </c>
      <c r="H19" s="291">
        <f t="shared" si="2"/>
        <v>2</v>
      </c>
      <c r="I19" s="712"/>
      <c r="J19" s="713"/>
      <c r="K19" s="438">
        <v>2</v>
      </c>
      <c r="L19" s="439"/>
      <c r="M19" s="293" t="s">
        <v>105</v>
      </c>
      <c r="N19" s="294" t="s">
        <v>178</v>
      </c>
      <c r="O19" s="295"/>
      <c r="P19" s="296"/>
      <c r="Q19" s="297" t="s">
        <v>212</v>
      </c>
      <c r="R19" s="298" t="str">
        <f t="shared" si="0"/>
        <v/>
      </c>
      <c r="S19" s="404"/>
      <c r="T19" s="440"/>
      <c r="U19" s="441"/>
      <c r="V19" s="442"/>
      <c r="W19" s="443"/>
      <c r="X19" s="443"/>
      <c r="Y19" s="441"/>
      <c r="Z19" s="442" t="s">
        <v>109</v>
      </c>
      <c r="AA19" s="443"/>
      <c r="AB19" s="443"/>
      <c r="AC19" s="443"/>
      <c r="AD19" s="441"/>
      <c r="AE19" s="442"/>
      <c r="AF19" s="443"/>
      <c r="AG19" s="444"/>
      <c r="AH19" s="255"/>
      <c r="AI19" s="37" t="s">
        <v>212</v>
      </c>
      <c r="AJ19" s="445"/>
      <c r="AL19" s="38"/>
      <c r="AM19" s="39" t="str">
        <f>IF(ISNUMBER($AJ19),IF(AND($AJ19&gt;=60,$AJ19&lt;=100),"●",""),"")</f>
        <v/>
      </c>
      <c r="AN19" s="40"/>
      <c r="AO19" s="40"/>
      <c r="AP19" s="41"/>
      <c r="AQ19" s="41"/>
      <c r="AR19" s="42"/>
      <c r="AS19" s="40"/>
      <c r="AT19" s="40"/>
      <c r="AU19" s="40"/>
      <c r="AV19" s="43"/>
      <c r="AW19" s="91" t="str">
        <f t="shared" si="1"/>
        <v/>
      </c>
      <c r="AX19" s="96"/>
    </row>
    <row r="20" spans="1:50" ht="17.100000000000001" customHeight="1">
      <c r="A20" s="96"/>
      <c r="B20" s="714" t="s">
        <v>71</v>
      </c>
      <c r="C20" s="715"/>
      <c r="D20" s="720" t="s">
        <v>314</v>
      </c>
      <c r="E20" s="721"/>
      <c r="F20" s="256"/>
      <c r="G20" s="446" t="s">
        <v>169</v>
      </c>
      <c r="H20" s="264">
        <f t="shared" si="2"/>
        <v>4</v>
      </c>
      <c r="I20" s="696">
        <v>4</v>
      </c>
      <c r="J20" s="697"/>
      <c r="K20" s="397"/>
      <c r="L20" s="398"/>
      <c r="M20" s="265" t="s">
        <v>79</v>
      </c>
      <c r="N20" s="299" t="s">
        <v>225</v>
      </c>
      <c r="O20" s="286"/>
      <c r="P20" s="287" t="s">
        <v>225</v>
      </c>
      <c r="Q20" s="269" t="s">
        <v>225</v>
      </c>
      <c r="R20" s="300" t="str">
        <f t="shared" si="0"/>
        <v/>
      </c>
      <c r="S20" s="255"/>
      <c r="T20" s="422" t="s">
        <v>225</v>
      </c>
      <c r="U20" s="423"/>
      <c r="V20" s="447"/>
      <c r="W20" s="425" t="s">
        <v>109</v>
      </c>
      <c r="X20" s="425" t="s">
        <v>109</v>
      </c>
      <c r="Y20" s="423"/>
      <c r="Z20" s="424"/>
      <c r="AA20" s="425"/>
      <c r="AB20" s="425"/>
      <c r="AC20" s="425"/>
      <c r="AD20" s="423"/>
      <c r="AE20" s="424"/>
      <c r="AF20" s="425" t="s">
        <v>109</v>
      </c>
      <c r="AG20" s="426"/>
      <c r="AH20" s="255"/>
      <c r="AI20" s="16" t="s">
        <v>225</v>
      </c>
      <c r="AJ20" s="448"/>
      <c r="AL20" s="240" t="str">
        <f t="shared" ref="AL20:AL37" si="6">IF(ISNUMBER($AJ20),IF(AND($AJ20&gt;=60,$AJ20&lt;=100),"●",""),"")</f>
        <v/>
      </c>
      <c r="AM20" s="241"/>
      <c r="AN20" s="46"/>
      <c r="AO20" s="46"/>
      <c r="AP20" s="57"/>
      <c r="AQ20" s="57"/>
      <c r="AR20" s="45"/>
      <c r="AS20" s="46"/>
      <c r="AT20" s="46"/>
      <c r="AU20" s="46"/>
      <c r="AV20" s="58"/>
      <c r="AW20" s="92" t="str">
        <f t="shared" si="1"/>
        <v/>
      </c>
      <c r="AX20" s="96"/>
    </row>
    <row r="21" spans="1:50" ht="17.100000000000001" customHeight="1">
      <c r="A21" s="96"/>
      <c r="B21" s="716"/>
      <c r="C21" s="717"/>
      <c r="D21" s="722"/>
      <c r="E21" s="723"/>
      <c r="F21" s="256"/>
      <c r="G21" s="329" t="s">
        <v>170</v>
      </c>
      <c r="H21" s="272">
        <f t="shared" si="2"/>
        <v>3</v>
      </c>
      <c r="I21" s="393"/>
      <c r="J21" s="394"/>
      <c r="K21" s="301">
        <v>3</v>
      </c>
      <c r="L21" s="399"/>
      <c r="M21" s="273" t="s">
        <v>79</v>
      </c>
      <c r="N21" s="302" t="s">
        <v>225</v>
      </c>
      <c r="O21" s="288"/>
      <c r="P21" s="289" t="s">
        <v>225</v>
      </c>
      <c r="Q21" s="290" t="s">
        <v>225</v>
      </c>
      <c r="R21" s="303" t="str">
        <f t="shared" si="0"/>
        <v/>
      </c>
      <c r="S21" s="255"/>
      <c r="T21" s="409" t="s">
        <v>225</v>
      </c>
      <c r="U21" s="410"/>
      <c r="V21" s="449"/>
      <c r="W21" s="412" t="s">
        <v>109</v>
      </c>
      <c r="X21" s="412" t="s">
        <v>109</v>
      </c>
      <c r="Y21" s="410"/>
      <c r="Z21" s="411"/>
      <c r="AA21" s="412"/>
      <c r="AB21" s="412"/>
      <c r="AC21" s="412"/>
      <c r="AD21" s="410"/>
      <c r="AE21" s="411"/>
      <c r="AF21" s="412" t="s">
        <v>109</v>
      </c>
      <c r="AG21" s="413"/>
      <c r="AH21" s="255"/>
      <c r="AI21" s="32" t="s">
        <v>225</v>
      </c>
      <c r="AJ21" s="450"/>
      <c r="AL21" s="64" t="str">
        <f t="shared" si="6"/>
        <v/>
      </c>
      <c r="AM21" s="65"/>
      <c r="AN21" s="34"/>
      <c r="AO21" s="34"/>
      <c r="AP21" s="27"/>
      <c r="AQ21" s="27"/>
      <c r="AR21" s="25"/>
      <c r="AS21" s="34"/>
      <c r="AT21" s="34"/>
      <c r="AU21" s="34"/>
      <c r="AV21" s="35"/>
      <c r="AW21" s="94" t="str">
        <f t="shared" si="1"/>
        <v/>
      </c>
      <c r="AX21" s="96"/>
    </row>
    <row r="22" spans="1:50" ht="17.100000000000001" customHeight="1">
      <c r="A22" s="96"/>
      <c r="B22" s="716"/>
      <c r="C22" s="717"/>
      <c r="D22" s="724"/>
      <c r="E22" s="725"/>
      <c r="F22" s="256"/>
      <c r="G22" s="304" t="s">
        <v>93</v>
      </c>
      <c r="H22" s="292">
        <f t="shared" si="2"/>
        <v>10</v>
      </c>
      <c r="I22" s="726"/>
      <c r="J22" s="727"/>
      <c r="K22" s="726">
        <v>10</v>
      </c>
      <c r="L22" s="727"/>
      <c r="M22" s="293" t="s">
        <v>79</v>
      </c>
      <c r="N22" s="305" t="s">
        <v>225</v>
      </c>
      <c r="O22" s="295"/>
      <c r="P22" s="296" t="s">
        <v>225</v>
      </c>
      <c r="Q22" s="306" t="s">
        <v>225</v>
      </c>
      <c r="R22" s="307" t="str">
        <f t="shared" si="0"/>
        <v/>
      </c>
      <c r="S22" s="255"/>
      <c r="T22" s="440" t="s">
        <v>109</v>
      </c>
      <c r="U22" s="441" t="s">
        <v>109</v>
      </c>
      <c r="V22" s="451"/>
      <c r="W22" s="443" t="s">
        <v>109</v>
      </c>
      <c r="X22" s="443" t="s">
        <v>109</v>
      </c>
      <c r="Y22" s="441" t="s">
        <v>109</v>
      </c>
      <c r="Z22" s="442"/>
      <c r="AA22" s="443"/>
      <c r="AB22" s="443"/>
      <c r="AC22" s="443"/>
      <c r="AD22" s="441" t="s">
        <v>109</v>
      </c>
      <c r="AE22" s="442"/>
      <c r="AF22" s="443" t="s">
        <v>109</v>
      </c>
      <c r="AG22" s="444" t="s">
        <v>109</v>
      </c>
      <c r="AH22" s="255"/>
      <c r="AI22" s="250" t="s">
        <v>225</v>
      </c>
      <c r="AJ22" s="452"/>
      <c r="AL22" s="53" t="str">
        <f t="shared" si="6"/>
        <v/>
      </c>
      <c r="AM22" s="42"/>
      <c r="AN22" s="40"/>
      <c r="AO22" s="40"/>
      <c r="AP22" s="41"/>
      <c r="AQ22" s="41"/>
      <c r="AR22" s="42"/>
      <c r="AS22" s="40"/>
      <c r="AT22" s="40"/>
      <c r="AU22" s="40"/>
      <c r="AV22" s="43"/>
      <c r="AW22" s="91" t="str">
        <f t="shared" si="1"/>
        <v/>
      </c>
      <c r="AX22" s="96"/>
    </row>
    <row r="23" spans="1:50" ht="17.100000000000001" customHeight="1">
      <c r="A23" s="96"/>
      <c r="B23" s="716"/>
      <c r="C23" s="717"/>
      <c r="D23" s="728" t="s">
        <v>263</v>
      </c>
      <c r="E23" s="729"/>
      <c r="F23" s="256"/>
      <c r="G23" s="308" t="s">
        <v>104</v>
      </c>
      <c r="H23" s="309">
        <f t="shared" si="2"/>
        <v>2</v>
      </c>
      <c r="I23" s="732">
        <v>2</v>
      </c>
      <c r="J23" s="733"/>
      <c r="K23" s="732"/>
      <c r="L23" s="733"/>
      <c r="M23" s="310" t="s">
        <v>216</v>
      </c>
      <c r="N23" s="311" t="s">
        <v>115</v>
      </c>
      <c r="O23" s="312" t="s">
        <v>0</v>
      </c>
      <c r="P23" s="313"/>
      <c r="Q23" s="314" t="s">
        <v>225</v>
      </c>
      <c r="R23" s="315" t="str">
        <f t="shared" si="0"/>
        <v/>
      </c>
      <c r="S23" s="255"/>
      <c r="T23" s="453"/>
      <c r="U23" s="454"/>
      <c r="V23" s="455" t="s">
        <v>3</v>
      </c>
      <c r="W23" s="456"/>
      <c r="X23" s="456"/>
      <c r="Y23" s="454"/>
      <c r="Z23" s="455"/>
      <c r="AA23" s="456"/>
      <c r="AB23" s="456"/>
      <c r="AC23" s="456"/>
      <c r="AD23" s="454"/>
      <c r="AE23" s="455"/>
      <c r="AF23" s="456"/>
      <c r="AG23" s="457"/>
      <c r="AH23" s="255"/>
      <c r="AI23" s="59" t="s">
        <v>225</v>
      </c>
      <c r="AJ23" s="458"/>
      <c r="AL23" s="251" t="str">
        <f t="shared" si="6"/>
        <v/>
      </c>
      <c r="AM23" s="252"/>
      <c r="AN23" s="62"/>
      <c r="AO23" s="62"/>
      <c r="AP23" s="253"/>
      <c r="AQ23" s="253"/>
      <c r="AR23" s="248"/>
      <c r="AS23" s="254"/>
      <c r="AT23" s="254"/>
      <c r="AU23" s="254"/>
      <c r="AV23" s="249"/>
      <c r="AW23" s="93" t="str">
        <f t="shared" si="1"/>
        <v/>
      </c>
      <c r="AX23" s="96"/>
    </row>
    <row r="24" spans="1:50" ht="17.100000000000001" customHeight="1">
      <c r="A24" s="96"/>
      <c r="B24" s="716"/>
      <c r="C24" s="717"/>
      <c r="D24" s="728"/>
      <c r="E24" s="729"/>
      <c r="F24" s="256"/>
      <c r="G24" s="316" t="s">
        <v>175</v>
      </c>
      <c r="H24" s="317">
        <f t="shared" si="2"/>
        <v>2</v>
      </c>
      <c r="I24" s="734">
        <v>2</v>
      </c>
      <c r="J24" s="699"/>
      <c r="K24" s="734"/>
      <c r="L24" s="699"/>
      <c r="M24" s="318" t="s">
        <v>216</v>
      </c>
      <c r="N24" s="274" t="s">
        <v>115</v>
      </c>
      <c r="O24" s="288" t="s">
        <v>0</v>
      </c>
      <c r="P24" s="289"/>
      <c r="Q24" s="290" t="s">
        <v>225</v>
      </c>
      <c r="R24" s="303" t="str">
        <f t="shared" si="0"/>
        <v/>
      </c>
      <c r="S24" s="255"/>
      <c r="T24" s="409"/>
      <c r="U24" s="410"/>
      <c r="V24" s="411" t="s">
        <v>3</v>
      </c>
      <c r="W24" s="412"/>
      <c r="X24" s="412"/>
      <c r="Y24" s="410"/>
      <c r="Z24" s="411"/>
      <c r="AA24" s="412"/>
      <c r="AB24" s="412"/>
      <c r="AC24" s="412"/>
      <c r="AD24" s="410"/>
      <c r="AE24" s="411"/>
      <c r="AF24" s="412"/>
      <c r="AG24" s="413"/>
      <c r="AH24" s="255"/>
      <c r="AI24" s="32" t="s">
        <v>225</v>
      </c>
      <c r="AJ24" s="459"/>
      <c r="AL24" s="24" t="str">
        <f t="shared" si="6"/>
        <v/>
      </c>
      <c r="AM24" s="25"/>
      <c r="AN24" s="34"/>
      <c r="AO24" s="34"/>
      <c r="AP24" s="49"/>
      <c r="AQ24" s="49"/>
      <c r="AR24" s="47"/>
      <c r="AS24" s="50"/>
      <c r="AT24" s="50"/>
      <c r="AU24" s="50"/>
      <c r="AV24" s="48"/>
      <c r="AW24" s="90" t="str">
        <f t="shared" si="1"/>
        <v/>
      </c>
      <c r="AX24" s="96"/>
    </row>
    <row r="25" spans="1:50" ht="17.100000000000001" customHeight="1">
      <c r="A25" s="96"/>
      <c r="B25" s="716"/>
      <c r="C25" s="717"/>
      <c r="D25" s="728"/>
      <c r="E25" s="729"/>
      <c r="F25" s="256"/>
      <c r="G25" s="319" t="s">
        <v>210</v>
      </c>
      <c r="H25" s="320">
        <f t="shared" si="2"/>
        <v>2</v>
      </c>
      <c r="I25" s="726">
        <v>2</v>
      </c>
      <c r="J25" s="713"/>
      <c r="K25" s="726"/>
      <c r="L25" s="713"/>
      <c r="M25" s="321" t="s">
        <v>216</v>
      </c>
      <c r="N25" s="294" t="s">
        <v>239</v>
      </c>
      <c r="O25" s="295" t="s">
        <v>0</v>
      </c>
      <c r="P25" s="296"/>
      <c r="Q25" s="297" t="s">
        <v>225</v>
      </c>
      <c r="R25" s="322" t="str">
        <f t="shared" si="0"/>
        <v/>
      </c>
      <c r="S25" s="255"/>
      <c r="T25" s="440"/>
      <c r="U25" s="441"/>
      <c r="V25" s="442" t="s">
        <v>3</v>
      </c>
      <c r="W25" s="443"/>
      <c r="X25" s="443"/>
      <c r="Y25" s="441"/>
      <c r="Z25" s="442"/>
      <c r="AA25" s="443"/>
      <c r="AB25" s="443"/>
      <c r="AC25" s="443"/>
      <c r="AD25" s="441"/>
      <c r="AE25" s="442"/>
      <c r="AF25" s="443"/>
      <c r="AG25" s="444"/>
      <c r="AH25" s="255"/>
      <c r="AI25" s="37" t="s">
        <v>225</v>
      </c>
      <c r="AJ25" s="460"/>
      <c r="AL25" s="53" t="str">
        <f t="shared" si="6"/>
        <v/>
      </c>
      <c r="AM25" s="42"/>
      <c r="AN25" s="40"/>
      <c r="AO25" s="40"/>
      <c r="AP25" s="54"/>
      <c r="AQ25" s="54"/>
      <c r="AR25" s="51"/>
      <c r="AS25" s="55"/>
      <c r="AT25" s="55"/>
      <c r="AU25" s="55"/>
      <c r="AV25" s="52"/>
      <c r="AW25" s="91" t="str">
        <f t="shared" si="1"/>
        <v/>
      </c>
      <c r="AX25" s="96"/>
    </row>
    <row r="26" spans="1:50" ht="17.100000000000001" customHeight="1">
      <c r="A26" s="96"/>
      <c r="B26" s="716"/>
      <c r="C26" s="717"/>
      <c r="D26" s="728"/>
      <c r="E26" s="729"/>
      <c r="F26" s="256"/>
      <c r="G26" s="323" t="s">
        <v>213</v>
      </c>
      <c r="H26" s="264">
        <f t="shared" si="2"/>
        <v>3</v>
      </c>
      <c r="I26" s="696">
        <v>3</v>
      </c>
      <c r="J26" s="697"/>
      <c r="K26" s="735"/>
      <c r="L26" s="736"/>
      <c r="M26" s="265" t="s">
        <v>183</v>
      </c>
      <c r="N26" s="285" t="s">
        <v>225</v>
      </c>
      <c r="O26" s="286" t="s">
        <v>125</v>
      </c>
      <c r="P26" s="287"/>
      <c r="Q26" s="269" t="s">
        <v>243</v>
      </c>
      <c r="R26" s="300" t="str">
        <f t="shared" si="0"/>
        <v/>
      </c>
      <c r="S26" s="255"/>
      <c r="T26" s="422"/>
      <c r="U26" s="423"/>
      <c r="V26" s="447"/>
      <c r="W26" s="425" t="s">
        <v>109</v>
      </c>
      <c r="X26" s="425"/>
      <c r="Y26" s="423"/>
      <c r="Z26" s="424"/>
      <c r="AA26" s="425"/>
      <c r="AB26" s="425"/>
      <c r="AC26" s="425"/>
      <c r="AD26" s="423"/>
      <c r="AE26" s="424"/>
      <c r="AF26" s="425"/>
      <c r="AG26" s="426"/>
      <c r="AH26" s="255"/>
      <c r="AI26" s="16" t="s">
        <v>243</v>
      </c>
      <c r="AJ26" s="461"/>
      <c r="AL26" s="56" t="str">
        <f t="shared" si="6"/>
        <v/>
      </c>
      <c r="AM26" s="45"/>
      <c r="AN26" s="46"/>
      <c r="AO26" s="46"/>
      <c r="AP26" s="57"/>
      <c r="AQ26" s="57"/>
      <c r="AR26" s="45"/>
      <c r="AS26" s="44" t="str">
        <f>IF(ISNUMBER($AJ26),IF(AND($AJ26&gt;=60,$AJ26&lt;=100),"●",""),"")</f>
        <v/>
      </c>
      <c r="AT26" s="46"/>
      <c r="AU26" s="46"/>
      <c r="AV26" s="58"/>
      <c r="AW26" s="93" t="str">
        <f t="shared" si="1"/>
        <v/>
      </c>
      <c r="AX26" s="96"/>
    </row>
    <row r="27" spans="1:50" ht="17.100000000000001" customHeight="1">
      <c r="A27" s="96"/>
      <c r="B27" s="716"/>
      <c r="C27" s="717"/>
      <c r="D27" s="728"/>
      <c r="E27" s="729"/>
      <c r="F27" s="256"/>
      <c r="G27" s="324" t="s">
        <v>146</v>
      </c>
      <c r="H27" s="272">
        <f t="shared" si="2"/>
        <v>2</v>
      </c>
      <c r="I27" s="698">
        <v>2</v>
      </c>
      <c r="J27" s="699"/>
      <c r="K27" s="734"/>
      <c r="L27" s="737"/>
      <c r="M27" s="273" t="s">
        <v>183</v>
      </c>
      <c r="N27" s="325" t="s">
        <v>225</v>
      </c>
      <c r="O27" s="312" t="s">
        <v>125</v>
      </c>
      <c r="P27" s="313"/>
      <c r="Q27" s="314" t="s">
        <v>243</v>
      </c>
      <c r="R27" s="315" t="str">
        <f t="shared" si="0"/>
        <v/>
      </c>
      <c r="S27" s="255"/>
      <c r="T27" s="409"/>
      <c r="U27" s="410"/>
      <c r="V27" s="449"/>
      <c r="W27" s="412" t="s">
        <v>225</v>
      </c>
      <c r="X27" s="412"/>
      <c r="Y27" s="410"/>
      <c r="Z27" s="411"/>
      <c r="AA27" s="412"/>
      <c r="AB27" s="412"/>
      <c r="AC27" s="412"/>
      <c r="AD27" s="410"/>
      <c r="AE27" s="411"/>
      <c r="AF27" s="412"/>
      <c r="AG27" s="413"/>
      <c r="AH27" s="255"/>
      <c r="AI27" s="59" t="s">
        <v>243</v>
      </c>
      <c r="AJ27" s="462"/>
      <c r="AL27" s="60" t="str">
        <f t="shared" si="6"/>
        <v/>
      </c>
      <c r="AM27" s="61"/>
      <c r="AN27" s="62"/>
      <c r="AO27" s="62"/>
      <c r="AP27" s="63"/>
      <c r="AQ27" s="63"/>
      <c r="AR27" s="25"/>
      <c r="AS27" s="31" t="str">
        <f>IF(ISNUMBER($AJ27),IF(AND($AJ27&gt;=60,$AJ27&lt;=100),"●",""),"")</f>
        <v/>
      </c>
      <c r="AT27" s="34"/>
      <c r="AU27" s="34"/>
      <c r="AV27" s="35"/>
      <c r="AW27" s="93" t="str">
        <f t="shared" si="1"/>
        <v/>
      </c>
      <c r="AX27" s="96"/>
    </row>
    <row r="28" spans="1:50" ht="17.100000000000001" customHeight="1">
      <c r="A28" s="96"/>
      <c r="B28" s="716"/>
      <c r="C28" s="717"/>
      <c r="D28" s="728"/>
      <c r="E28" s="729"/>
      <c r="F28" s="256"/>
      <c r="G28" s="308" t="s">
        <v>147</v>
      </c>
      <c r="H28" s="272">
        <f t="shared" si="2"/>
        <v>2</v>
      </c>
      <c r="I28" s="326">
        <v>2</v>
      </c>
      <c r="J28" s="394"/>
      <c r="K28" s="734"/>
      <c r="L28" s="737"/>
      <c r="M28" s="273" t="s">
        <v>183</v>
      </c>
      <c r="N28" s="302" t="s">
        <v>225</v>
      </c>
      <c r="O28" s="288" t="s">
        <v>125</v>
      </c>
      <c r="P28" s="289"/>
      <c r="Q28" s="290" t="s">
        <v>243</v>
      </c>
      <c r="R28" s="303" t="str">
        <f t="shared" si="0"/>
        <v/>
      </c>
      <c r="S28" s="255"/>
      <c r="T28" s="409"/>
      <c r="U28" s="410"/>
      <c r="V28" s="449"/>
      <c r="W28" s="412" t="s">
        <v>109</v>
      </c>
      <c r="X28" s="412"/>
      <c r="Y28" s="410"/>
      <c r="Z28" s="411"/>
      <c r="AA28" s="412"/>
      <c r="AB28" s="412"/>
      <c r="AC28" s="412"/>
      <c r="AD28" s="410"/>
      <c r="AE28" s="411"/>
      <c r="AF28" s="412"/>
      <c r="AG28" s="413"/>
      <c r="AH28" s="255"/>
      <c r="AI28" s="32" t="s">
        <v>243</v>
      </c>
      <c r="AJ28" s="458"/>
      <c r="AL28" s="64" t="str">
        <f t="shared" si="6"/>
        <v/>
      </c>
      <c r="AM28" s="65"/>
      <c r="AN28" s="34"/>
      <c r="AO28" s="34"/>
      <c r="AP28" s="27"/>
      <c r="AQ28" s="27"/>
      <c r="AR28" s="25"/>
      <c r="AS28" s="31" t="str">
        <f>IF(ISNUMBER($AJ28),IF(AND($AJ28&gt;=60,$AJ28&lt;=100),"●",""),"")</f>
        <v/>
      </c>
      <c r="AT28" s="34"/>
      <c r="AU28" s="34"/>
      <c r="AV28" s="35"/>
      <c r="AW28" s="90" t="str">
        <f t="shared" si="1"/>
        <v/>
      </c>
      <c r="AX28" s="96"/>
    </row>
    <row r="29" spans="1:50" ht="17.100000000000001" customHeight="1">
      <c r="A29" s="96"/>
      <c r="B29" s="716"/>
      <c r="C29" s="717"/>
      <c r="D29" s="728"/>
      <c r="E29" s="729"/>
      <c r="F29" s="256"/>
      <c r="G29" s="316" t="s">
        <v>148</v>
      </c>
      <c r="H29" s="272">
        <f t="shared" si="2"/>
        <v>2</v>
      </c>
      <c r="I29" s="326"/>
      <c r="J29" s="327">
        <v>2</v>
      </c>
      <c r="K29" s="734"/>
      <c r="L29" s="737"/>
      <c r="M29" s="273" t="s">
        <v>183</v>
      </c>
      <c r="N29" s="274" t="s">
        <v>225</v>
      </c>
      <c r="O29" s="312" t="s">
        <v>244</v>
      </c>
      <c r="P29" s="313"/>
      <c r="Q29" s="314" t="s">
        <v>245</v>
      </c>
      <c r="R29" s="315" t="str">
        <f t="shared" si="0"/>
        <v/>
      </c>
      <c r="S29" s="255"/>
      <c r="T29" s="409"/>
      <c r="U29" s="410"/>
      <c r="V29" s="449"/>
      <c r="W29" s="412" t="s">
        <v>225</v>
      </c>
      <c r="X29" s="412"/>
      <c r="Y29" s="410"/>
      <c r="Z29" s="411"/>
      <c r="AA29" s="412"/>
      <c r="AB29" s="412"/>
      <c r="AC29" s="412"/>
      <c r="AD29" s="410"/>
      <c r="AE29" s="411"/>
      <c r="AF29" s="412"/>
      <c r="AG29" s="413"/>
      <c r="AH29" s="255"/>
      <c r="AI29" s="59" t="s">
        <v>245</v>
      </c>
      <c r="AJ29" s="459"/>
      <c r="AL29" s="24" t="str">
        <f t="shared" si="6"/>
        <v/>
      </c>
      <c r="AM29" s="25"/>
      <c r="AN29" s="62"/>
      <c r="AO29" s="62"/>
      <c r="AP29" s="63"/>
      <c r="AQ29" s="63"/>
      <c r="AR29" s="25"/>
      <c r="AS29" s="34"/>
      <c r="AT29" s="31" t="str">
        <f>IF(ISNUMBER($AJ29),IF(AND($AJ29&gt;=60,$AJ29&lt;=100),"●",""),"")</f>
        <v/>
      </c>
      <c r="AU29" s="34"/>
      <c r="AV29" s="35"/>
      <c r="AW29" s="93" t="str">
        <f t="shared" si="1"/>
        <v/>
      </c>
      <c r="AX29" s="96"/>
    </row>
    <row r="30" spans="1:50" ht="17.100000000000001" customHeight="1">
      <c r="A30" s="96"/>
      <c r="B30" s="716"/>
      <c r="C30" s="717"/>
      <c r="D30" s="728"/>
      <c r="E30" s="729"/>
      <c r="F30" s="256"/>
      <c r="G30" s="328" t="s">
        <v>149</v>
      </c>
      <c r="H30" s="272">
        <f t="shared" si="2"/>
        <v>2</v>
      </c>
      <c r="I30" s="734"/>
      <c r="J30" s="699"/>
      <c r="K30" s="301">
        <v>2</v>
      </c>
      <c r="L30" s="399"/>
      <c r="M30" s="273" t="s">
        <v>183</v>
      </c>
      <c r="N30" s="325" t="s">
        <v>225</v>
      </c>
      <c r="O30" s="312" t="s">
        <v>244</v>
      </c>
      <c r="P30" s="313"/>
      <c r="Q30" s="314" t="s">
        <v>245</v>
      </c>
      <c r="R30" s="315" t="str">
        <f t="shared" si="0"/>
        <v/>
      </c>
      <c r="S30" s="255"/>
      <c r="T30" s="409"/>
      <c r="U30" s="410"/>
      <c r="V30" s="449"/>
      <c r="W30" s="412" t="s">
        <v>225</v>
      </c>
      <c r="X30" s="412"/>
      <c r="Y30" s="410"/>
      <c r="Z30" s="411"/>
      <c r="AA30" s="412"/>
      <c r="AB30" s="412"/>
      <c r="AC30" s="412"/>
      <c r="AD30" s="410"/>
      <c r="AE30" s="411"/>
      <c r="AF30" s="412"/>
      <c r="AG30" s="413"/>
      <c r="AH30" s="255"/>
      <c r="AI30" s="59" t="s">
        <v>245</v>
      </c>
      <c r="AJ30" s="390"/>
      <c r="AL30" s="60" t="str">
        <f t="shared" si="6"/>
        <v/>
      </c>
      <c r="AM30" s="61"/>
      <c r="AN30" s="62"/>
      <c r="AO30" s="62"/>
      <c r="AP30" s="63"/>
      <c r="AQ30" s="63"/>
      <c r="AR30" s="25"/>
      <c r="AS30" s="34"/>
      <c r="AT30" s="31" t="str">
        <f>IF(ISNUMBER($AJ30),IF(AND($AJ30&gt;=60,$AJ30&lt;=100),"●",""),"")</f>
        <v/>
      </c>
      <c r="AU30" s="34"/>
      <c r="AV30" s="35"/>
      <c r="AW30" s="93" t="str">
        <f t="shared" si="1"/>
        <v/>
      </c>
      <c r="AX30" s="96"/>
    </row>
    <row r="31" spans="1:50" ht="17.100000000000001" customHeight="1">
      <c r="A31" s="96"/>
      <c r="B31" s="716"/>
      <c r="C31" s="717"/>
      <c r="D31" s="728"/>
      <c r="E31" s="729"/>
      <c r="F31" s="256"/>
      <c r="G31" s="329" t="s">
        <v>150</v>
      </c>
      <c r="H31" s="272">
        <f t="shared" si="2"/>
        <v>2</v>
      </c>
      <c r="I31" s="698">
        <v>2</v>
      </c>
      <c r="J31" s="699"/>
      <c r="K31" s="734"/>
      <c r="L31" s="737"/>
      <c r="M31" s="273" t="s">
        <v>183</v>
      </c>
      <c r="N31" s="325" t="s">
        <v>225</v>
      </c>
      <c r="O31" s="312" t="s">
        <v>82</v>
      </c>
      <c r="P31" s="313"/>
      <c r="Q31" s="314" t="s">
        <v>83</v>
      </c>
      <c r="R31" s="303" t="str">
        <f t="shared" si="0"/>
        <v/>
      </c>
      <c r="S31" s="255"/>
      <c r="T31" s="409"/>
      <c r="U31" s="410"/>
      <c r="V31" s="449"/>
      <c r="W31" s="412" t="s">
        <v>225</v>
      </c>
      <c r="X31" s="412"/>
      <c r="Y31" s="410"/>
      <c r="Z31" s="411"/>
      <c r="AA31" s="412"/>
      <c r="AB31" s="412"/>
      <c r="AC31" s="412"/>
      <c r="AD31" s="410"/>
      <c r="AE31" s="411"/>
      <c r="AF31" s="412"/>
      <c r="AG31" s="413"/>
      <c r="AH31" s="255"/>
      <c r="AI31" s="59" t="s">
        <v>83</v>
      </c>
      <c r="AJ31" s="450"/>
      <c r="AL31" s="60" t="str">
        <f t="shared" si="6"/>
        <v/>
      </c>
      <c r="AM31" s="61"/>
      <c r="AN31" s="62"/>
      <c r="AO31" s="62"/>
      <c r="AP31" s="63"/>
      <c r="AQ31" s="63"/>
      <c r="AR31" s="36" t="str">
        <f>IF(ISNUMBER($AJ31),IF(AND($AJ31&gt;=60,$AJ31&lt;=100),"●",""),"")</f>
        <v/>
      </c>
      <c r="AS31" s="34"/>
      <c r="AT31" s="34"/>
      <c r="AU31" s="34"/>
      <c r="AV31" s="35"/>
      <c r="AW31" s="93" t="str">
        <f t="shared" si="1"/>
        <v/>
      </c>
      <c r="AX31" s="96"/>
    </row>
    <row r="32" spans="1:50" ht="17.100000000000001" customHeight="1">
      <c r="A32" s="96"/>
      <c r="B32" s="716"/>
      <c r="C32" s="717"/>
      <c r="D32" s="728"/>
      <c r="E32" s="729"/>
      <c r="F32" s="256"/>
      <c r="G32" s="329" t="s">
        <v>196</v>
      </c>
      <c r="H32" s="272">
        <f t="shared" si="2"/>
        <v>2</v>
      </c>
      <c r="I32" s="698">
        <v>2</v>
      </c>
      <c r="J32" s="699"/>
      <c r="K32" s="734"/>
      <c r="L32" s="737"/>
      <c r="M32" s="273" t="s">
        <v>183</v>
      </c>
      <c r="N32" s="330" t="s">
        <v>225</v>
      </c>
      <c r="O32" s="288" t="s">
        <v>82</v>
      </c>
      <c r="P32" s="289"/>
      <c r="Q32" s="290" t="s">
        <v>83</v>
      </c>
      <c r="R32" s="303" t="str">
        <f t="shared" si="0"/>
        <v/>
      </c>
      <c r="S32" s="255"/>
      <c r="T32" s="409"/>
      <c r="U32" s="410"/>
      <c r="V32" s="449"/>
      <c r="W32" s="412" t="s">
        <v>225</v>
      </c>
      <c r="X32" s="412"/>
      <c r="Y32" s="410"/>
      <c r="Z32" s="411"/>
      <c r="AA32" s="412"/>
      <c r="AB32" s="412"/>
      <c r="AC32" s="412"/>
      <c r="AD32" s="410"/>
      <c r="AE32" s="411"/>
      <c r="AF32" s="412"/>
      <c r="AG32" s="413"/>
      <c r="AH32" s="255"/>
      <c r="AI32" s="32" t="s">
        <v>83</v>
      </c>
      <c r="AJ32" s="450"/>
      <c r="AL32" s="66" t="str">
        <f t="shared" si="6"/>
        <v/>
      </c>
      <c r="AM32" s="67"/>
      <c r="AN32" s="34"/>
      <c r="AO32" s="34"/>
      <c r="AP32" s="27"/>
      <c r="AQ32" s="27"/>
      <c r="AR32" s="36" t="str">
        <f>IF(ISNUMBER($AJ32),IF(AND($AJ32&gt;=60,$AJ32&lt;=100),"●",""),"")</f>
        <v/>
      </c>
      <c r="AS32" s="34"/>
      <c r="AT32" s="34"/>
      <c r="AU32" s="34"/>
      <c r="AV32" s="35"/>
      <c r="AW32" s="93" t="str">
        <f t="shared" si="1"/>
        <v/>
      </c>
      <c r="AX32" s="96"/>
    </row>
    <row r="33" spans="1:50" ht="17.100000000000001" customHeight="1">
      <c r="A33" s="96"/>
      <c r="B33" s="716"/>
      <c r="C33" s="717"/>
      <c r="D33" s="728"/>
      <c r="E33" s="729"/>
      <c r="F33" s="256"/>
      <c r="G33" s="329" t="s">
        <v>137</v>
      </c>
      <c r="H33" s="272">
        <f t="shared" si="2"/>
        <v>2</v>
      </c>
      <c r="I33" s="734"/>
      <c r="J33" s="699"/>
      <c r="K33" s="396">
        <v>2</v>
      </c>
      <c r="L33" s="331"/>
      <c r="M33" s="273" t="s">
        <v>183</v>
      </c>
      <c r="N33" s="332" t="s">
        <v>225</v>
      </c>
      <c r="O33" s="333"/>
      <c r="P33" s="334"/>
      <c r="Q33" s="376" t="s">
        <v>225</v>
      </c>
      <c r="R33" s="303" t="str">
        <f t="shared" si="0"/>
        <v/>
      </c>
      <c r="S33" s="255"/>
      <c r="T33" s="409"/>
      <c r="U33" s="410"/>
      <c r="V33" s="449"/>
      <c r="W33" s="412" t="s">
        <v>225</v>
      </c>
      <c r="X33" s="412"/>
      <c r="Y33" s="410"/>
      <c r="Z33" s="411"/>
      <c r="AA33" s="412"/>
      <c r="AB33" s="412"/>
      <c r="AC33" s="412"/>
      <c r="AD33" s="410"/>
      <c r="AE33" s="411"/>
      <c r="AF33" s="412"/>
      <c r="AG33" s="413"/>
      <c r="AH33" s="255"/>
      <c r="AI33" s="32" t="s">
        <v>225</v>
      </c>
      <c r="AJ33" s="450"/>
      <c r="AL33" s="68" t="str">
        <f t="shared" si="6"/>
        <v/>
      </c>
      <c r="AM33" s="69"/>
      <c r="AN33" s="29"/>
      <c r="AO33" s="29"/>
      <c r="AP33" s="70"/>
      <c r="AQ33" s="70"/>
      <c r="AR33" s="25"/>
      <c r="AS33" s="34"/>
      <c r="AT33" s="34"/>
      <c r="AU33" s="34"/>
      <c r="AV33" s="35"/>
      <c r="AW33" s="93" t="str">
        <f t="shared" si="1"/>
        <v/>
      </c>
      <c r="AX33" s="96"/>
    </row>
    <row r="34" spans="1:50" ht="17.100000000000001" customHeight="1">
      <c r="A34" s="96"/>
      <c r="B34" s="716"/>
      <c r="C34" s="717"/>
      <c r="D34" s="728"/>
      <c r="E34" s="729"/>
      <c r="F34" s="256"/>
      <c r="G34" s="337" t="s">
        <v>307</v>
      </c>
      <c r="H34" s="272">
        <f t="shared" si="2"/>
        <v>2</v>
      </c>
      <c r="I34" s="698">
        <v>2</v>
      </c>
      <c r="J34" s="699"/>
      <c r="K34" s="734"/>
      <c r="L34" s="737"/>
      <c r="M34" s="273" t="s">
        <v>183</v>
      </c>
      <c r="N34" s="330" t="s">
        <v>225</v>
      </c>
      <c r="O34" s="335" t="s">
        <v>82</v>
      </c>
      <c r="P34" s="336"/>
      <c r="Q34" s="314" t="s">
        <v>83</v>
      </c>
      <c r="R34" s="303" t="str">
        <f t="shared" si="0"/>
        <v/>
      </c>
      <c r="S34" s="255"/>
      <c r="T34" s="409"/>
      <c r="U34" s="410"/>
      <c r="V34" s="449"/>
      <c r="W34" s="412" t="s">
        <v>225</v>
      </c>
      <c r="X34" s="412"/>
      <c r="Y34" s="410"/>
      <c r="Z34" s="411"/>
      <c r="AA34" s="412"/>
      <c r="AB34" s="412"/>
      <c r="AC34" s="412"/>
      <c r="AD34" s="410"/>
      <c r="AE34" s="411"/>
      <c r="AF34" s="412"/>
      <c r="AG34" s="413"/>
      <c r="AH34" s="255"/>
      <c r="AI34" s="59" t="s">
        <v>83</v>
      </c>
      <c r="AJ34" s="450"/>
      <c r="AL34" s="66" t="str">
        <f t="shared" si="6"/>
        <v/>
      </c>
      <c r="AM34" s="67"/>
      <c r="AN34" s="71"/>
      <c r="AO34" s="71"/>
      <c r="AP34" s="72"/>
      <c r="AQ34" s="72"/>
      <c r="AR34" s="36" t="str">
        <f>IF(ISNUMBER($AJ34),IF(AND($AJ34&gt;=60,$AJ34&lt;=100),"●",""),"")</f>
        <v/>
      </c>
      <c r="AS34" s="34"/>
      <c r="AT34" s="34"/>
      <c r="AU34" s="34"/>
      <c r="AV34" s="35"/>
      <c r="AW34" s="93" t="str">
        <f t="shared" si="1"/>
        <v/>
      </c>
      <c r="AX34" s="96"/>
    </row>
    <row r="35" spans="1:50" ht="17.100000000000001" customHeight="1">
      <c r="A35" s="96"/>
      <c r="B35" s="716"/>
      <c r="C35" s="717"/>
      <c r="D35" s="728"/>
      <c r="E35" s="729"/>
      <c r="F35" s="256"/>
      <c r="G35" s="328" t="s">
        <v>205</v>
      </c>
      <c r="H35" s="272">
        <f t="shared" si="2"/>
        <v>2</v>
      </c>
      <c r="I35" s="734"/>
      <c r="J35" s="699"/>
      <c r="K35" s="734">
        <v>2</v>
      </c>
      <c r="L35" s="737"/>
      <c r="M35" s="273" t="s">
        <v>183</v>
      </c>
      <c r="N35" s="325" t="s">
        <v>225</v>
      </c>
      <c r="O35" s="338" t="s">
        <v>125</v>
      </c>
      <c r="P35" s="339"/>
      <c r="Q35" s="340" t="s">
        <v>243</v>
      </c>
      <c r="R35" s="315" t="str">
        <f t="shared" si="0"/>
        <v/>
      </c>
      <c r="S35" s="255"/>
      <c r="T35" s="409"/>
      <c r="U35" s="410"/>
      <c r="V35" s="449"/>
      <c r="W35" s="412" t="s">
        <v>109</v>
      </c>
      <c r="X35" s="412"/>
      <c r="Y35" s="410"/>
      <c r="Z35" s="411"/>
      <c r="AA35" s="412"/>
      <c r="AB35" s="412"/>
      <c r="AC35" s="412"/>
      <c r="AD35" s="410"/>
      <c r="AE35" s="411"/>
      <c r="AF35" s="412"/>
      <c r="AG35" s="413"/>
      <c r="AH35" s="255"/>
      <c r="AI35" s="73" t="s">
        <v>243</v>
      </c>
      <c r="AJ35" s="390"/>
      <c r="AL35" s="60" t="str">
        <f t="shared" si="6"/>
        <v/>
      </c>
      <c r="AM35" s="61"/>
      <c r="AN35" s="74"/>
      <c r="AO35" s="74"/>
      <c r="AP35" s="63"/>
      <c r="AQ35" s="63"/>
      <c r="AR35" s="25"/>
      <c r="AS35" s="31" t="str">
        <f>IF(ISNUMBER($AJ35),IF(AND($AJ35&gt;=60,$AJ35&lt;=100),"●",""),"")</f>
        <v/>
      </c>
      <c r="AT35" s="34"/>
      <c r="AU35" s="34"/>
      <c r="AV35" s="35"/>
      <c r="AW35" s="93" t="str">
        <f t="shared" si="1"/>
        <v/>
      </c>
      <c r="AX35" s="96"/>
    </row>
    <row r="36" spans="1:50" ht="17.100000000000001" customHeight="1">
      <c r="A36" s="96"/>
      <c r="B36" s="716"/>
      <c r="C36" s="717"/>
      <c r="D36" s="728"/>
      <c r="E36" s="729"/>
      <c r="F36" s="256"/>
      <c r="G36" s="329" t="s">
        <v>206</v>
      </c>
      <c r="H36" s="272">
        <v>3</v>
      </c>
      <c r="I36" s="734"/>
      <c r="J36" s="699"/>
      <c r="K36" s="301"/>
      <c r="L36" s="399">
        <v>3</v>
      </c>
      <c r="M36" s="273" t="s">
        <v>103</v>
      </c>
      <c r="N36" s="330" t="s">
        <v>225</v>
      </c>
      <c r="O36" s="288"/>
      <c r="P36" s="289" t="s">
        <v>225</v>
      </c>
      <c r="Q36" s="290" t="s">
        <v>225</v>
      </c>
      <c r="R36" s="303" t="str">
        <f t="shared" si="0"/>
        <v/>
      </c>
      <c r="S36" s="255"/>
      <c r="T36" s="409"/>
      <c r="U36" s="410" t="s">
        <v>109</v>
      </c>
      <c r="V36" s="449"/>
      <c r="W36" s="412" t="s">
        <v>109</v>
      </c>
      <c r="X36" s="412"/>
      <c r="Y36" s="410"/>
      <c r="Z36" s="411"/>
      <c r="AA36" s="412"/>
      <c r="AB36" s="412"/>
      <c r="AC36" s="412"/>
      <c r="AD36" s="410"/>
      <c r="AE36" s="411"/>
      <c r="AF36" s="412"/>
      <c r="AG36" s="413"/>
      <c r="AH36" s="255"/>
      <c r="AI36" s="32" t="s">
        <v>225</v>
      </c>
      <c r="AJ36" s="450"/>
      <c r="AL36" s="66" t="str">
        <f t="shared" si="6"/>
        <v/>
      </c>
      <c r="AM36" s="67"/>
      <c r="AN36" s="34"/>
      <c r="AO36" s="34"/>
      <c r="AP36" s="27"/>
      <c r="AQ36" s="27"/>
      <c r="AR36" s="25"/>
      <c r="AS36" s="34"/>
      <c r="AT36" s="34"/>
      <c r="AU36" s="34"/>
      <c r="AV36" s="35"/>
      <c r="AW36" s="90" t="str">
        <f t="shared" si="1"/>
        <v/>
      </c>
      <c r="AX36" s="96"/>
    </row>
    <row r="37" spans="1:50" ht="17.100000000000001" customHeight="1">
      <c r="A37" s="96"/>
      <c r="B37" s="716"/>
      <c r="C37" s="717"/>
      <c r="D37" s="730"/>
      <c r="E37" s="731"/>
      <c r="F37" s="256"/>
      <c r="G37" s="329" t="s">
        <v>64</v>
      </c>
      <c r="H37" s="280">
        <f t="shared" si="2"/>
        <v>2</v>
      </c>
      <c r="I37" s="341"/>
      <c r="J37" s="395">
        <v>2</v>
      </c>
      <c r="K37" s="738"/>
      <c r="L37" s="739"/>
      <c r="M37" s="281" t="s">
        <v>183</v>
      </c>
      <c r="N37" s="330" t="s">
        <v>225</v>
      </c>
      <c r="O37" s="288"/>
      <c r="P37" s="289"/>
      <c r="Q37" s="290" t="s">
        <v>225</v>
      </c>
      <c r="R37" s="303" t="str">
        <f t="shared" si="0"/>
        <v/>
      </c>
      <c r="S37" s="255"/>
      <c r="T37" s="409"/>
      <c r="U37" s="410"/>
      <c r="V37" s="449"/>
      <c r="W37" s="412" t="s">
        <v>225</v>
      </c>
      <c r="X37" s="412"/>
      <c r="Y37" s="410"/>
      <c r="Z37" s="411"/>
      <c r="AA37" s="412"/>
      <c r="AB37" s="412"/>
      <c r="AC37" s="412"/>
      <c r="AD37" s="410"/>
      <c r="AE37" s="411"/>
      <c r="AF37" s="412"/>
      <c r="AG37" s="413"/>
      <c r="AH37" s="255"/>
      <c r="AI37" s="32" t="s">
        <v>225</v>
      </c>
      <c r="AJ37" s="450"/>
      <c r="AL37" s="66" t="str">
        <f t="shared" si="6"/>
        <v/>
      </c>
      <c r="AM37" s="67"/>
      <c r="AN37" s="34"/>
      <c r="AO37" s="34"/>
      <c r="AP37" s="27"/>
      <c r="AQ37" s="27"/>
      <c r="AR37" s="25"/>
      <c r="AS37" s="34"/>
      <c r="AT37" s="34"/>
      <c r="AU37" s="34"/>
      <c r="AV37" s="35"/>
      <c r="AW37" s="90" t="str">
        <f t="shared" si="1"/>
        <v/>
      </c>
      <c r="AX37" s="96"/>
    </row>
    <row r="38" spans="1:50" ht="17.100000000000001" customHeight="1">
      <c r="A38" s="96"/>
      <c r="B38" s="716"/>
      <c r="C38" s="717"/>
      <c r="D38" s="740" t="s">
        <v>265</v>
      </c>
      <c r="E38" s="741" t="s">
        <v>308</v>
      </c>
      <c r="F38" s="256"/>
      <c r="G38" s="342" t="s">
        <v>171</v>
      </c>
      <c r="H38" s="264">
        <f t="shared" si="2"/>
        <v>2</v>
      </c>
      <c r="I38" s="735"/>
      <c r="J38" s="736"/>
      <c r="K38" s="343">
        <v>2</v>
      </c>
      <c r="L38" s="398"/>
      <c r="M38" s="265" t="s">
        <v>183</v>
      </c>
      <c r="N38" s="285"/>
      <c r="O38" s="286" t="s">
        <v>82</v>
      </c>
      <c r="P38" s="287"/>
      <c r="Q38" s="269" t="s">
        <v>82</v>
      </c>
      <c r="R38" s="300" t="str">
        <f t="shared" si="0"/>
        <v/>
      </c>
      <c r="S38" s="255"/>
      <c r="T38" s="422"/>
      <c r="U38" s="423"/>
      <c r="V38" s="424"/>
      <c r="W38" s="425" t="s">
        <v>225</v>
      </c>
      <c r="X38" s="425"/>
      <c r="Y38" s="423"/>
      <c r="Z38" s="424"/>
      <c r="AA38" s="425"/>
      <c r="AB38" s="425"/>
      <c r="AC38" s="425"/>
      <c r="AD38" s="423"/>
      <c r="AE38" s="424"/>
      <c r="AF38" s="425"/>
      <c r="AG38" s="426"/>
      <c r="AH38" s="255"/>
      <c r="AI38" s="16" t="s">
        <v>82</v>
      </c>
      <c r="AJ38" s="461"/>
      <c r="AL38" s="75"/>
      <c r="AM38" s="45"/>
      <c r="AN38" s="46"/>
      <c r="AO38" s="46"/>
      <c r="AP38" s="57"/>
      <c r="AQ38" s="57"/>
      <c r="AR38" s="76" t="str">
        <f>IF(ISNUMBER($AJ38),IF(AND($AJ38&gt;=60,$AJ38&lt;=100),"●",""),"")</f>
        <v/>
      </c>
      <c r="AS38" s="46"/>
      <c r="AT38" s="46"/>
      <c r="AU38" s="46"/>
      <c r="AV38" s="58"/>
      <c r="AW38" s="92" t="str">
        <f t="shared" si="1"/>
        <v/>
      </c>
      <c r="AX38" s="96"/>
    </row>
    <row r="39" spans="1:50" ht="17.100000000000001" customHeight="1">
      <c r="A39" s="96"/>
      <c r="B39" s="716"/>
      <c r="C39" s="717"/>
      <c r="D39" s="643"/>
      <c r="E39" s="742"/>
      <c r="F39" s="256"/>
      <c r="G39" s="344" t="s">
        <v>172</v>
      </c>
      <c r="H39" s="272">
        <f t="shared" si="2"/>
        <v>2</v>
      </c>
      <c r="I39" s="734"/>
      <c r="J39" s="737"/>
      <c r="K39" s="301">
        <v>2</v>
      </c>
      <c r="L39" s="399"/>
      <c r="M39" s="273" t="s">
        <v>183</v>
      </c>
      <c r="N39" s="274"/>
      <c r="O39" s="288" t="s">
        <v>82</v>
      </c>
      <c r="P39" s="289"/>
      <c r="Q39" s="290" t="s">
        <v>82</v>
      </c>
      <c r="R39" s="303" t="str">
        <f t="shared" si="0"/>
        <v/>
      </c>
      <c r="S39" s="255"/>
      <c r="T39" s="409"/>
      <c r="U39" s="410"/>
      <c r="V39" s="411"/>
      <c r="W39" s="412" t="s">
        <v>225</v>
      </c>
      <c r="X39" s="412"/>
      <c r="Y39" s="410"/>
      <c r="Z39" s="411"/>
      <c r="AA39" s="412"/>
      <c r="AB39" s="412"/>
      <c r="AC39" s="412"/>
      <c r="AD39" s="410"/>
      <c r="AE39" s="411"/>
      <c r="AF39" s="412"/>
      <c r="AG39" s="413"/>
      <c r="AH39" s="255"/>
      <c r="AI39" s="32" t="s">
        <v>82</v>
      </c>
      <c r="AJ39" s="459"/>
      <c r="AL39" s="33"/>
      <c r="AM39" s="25"/>
      <c r="AN39" s="34"/>
      <c r="AO39" s="34"/>
      <c r="AP39" s="27"/>
      <c r="AQ39" s="27"/>
      <c r="AR39" s="36" t="str">
        <f>IF(ISNUMBER($AJ39),IF(AND($AJ39&gt;=60,$AJ39&lt;=100),"●",""),"")</f>
        <v/>
      </c>
      <c r="AS39" s="34"/>
      <c r="AT39" s="34"/>
      <c r="AU39" s="34"/>
      <c r="AV39" s="35"/>
      <c r="AW39" s="90" t="str">
        <f t="shared" si="1"/>
        <v/>
      </c>
      <c r="AX39" s="96"/>
    </row>
    <row r="40" spans="1:50" ht="17.100000000000001" customHeight="1">
      <c r="A40" s="96"/>
      <c r="B40" s="716"/>
      <c r="C40" s="717"/>
      <c r="D40" s="643"/>
      <c r="E40" s="742"/>
      <c r="F40" s="256"/>
      <c r="G40" s="316" t="s">
        <v>173</v>
      </c>
      <c r="H40" s="272">
        <f t="shared" si="2"/>
        <v>2</v>
      </c>
      <c r="I40" s="734"/>
      <c r="J40" s="737"/>
      <c r="K40" s="396"/>
      <c r="L40" s="331">
        <v>2</v>
      </c>
      <c r="M40" s="273" t="s">
        <v>183</v>
      </c>
      <c r="N40" s="274"/>
      <c r="O40" s="288"/>
      <c r="P40" s="289"/>
      <c r="Q40" s="290"/>
      <c r="R40" s="303" t="str">
        <f t="shared" si="0"/>
        <v/>
      </c>
      <c r="S40" s="255"/>
      <c r="T40" s="409"/>
      <c r="U40" s="410"/>
      <c r="V40" s="411"/>
      <c r="W40" s="412" t="s">
        <v>225</v>
      </c>
      <c r="X40" s="412"/>
      <c r="Y40" s="410"/>
      <c r="Z40" s="411"/>
      <c r="AA40" s="412"/>
      <c r="AB40" s="412"/>
      <c r="AC40" s="412"/>
      <c r="AD40" s="410"/>
      <c r="AE40" s="411"/>
      <c r="AF40" s="412"/>
      <c r="AG40" s="413"/>
      <c r="AH40" s="255"/>
      <c r="AI40" s="32"/>
      <c r="AJ40" s="459"/>
      <c r="AL40" s="33"/>
      <c r="AM40" s="25"/>
      <c r="AN40" s="34"/>
      <c r="AO40" s="34"/>
      <c r="AP40" s="27"/>
      <c r="AQ40" s="27"/>
      <c r="AR40" s="25"/>
      <c r="AS40" s="34"/>
      <c r="AT40" s="34"/>
      <c r="AU40" s="34"/>
      <c r="AV40" s="35"/>
      <c r="AW40" s="90" t="str">
        <f t="shared" si="1"/>
        <v/>
      </c>
      <c r="AX40" s="96"/>
    </row>
    <row r="41" spans="1:50" ht="17.100000000000001" customHeight="1">
      <c r="A41" s="96"/>
      <c r="B41" s="716"/>
      <c r="C41" s="717"/>
      <c r="D41" s="643"/>
      <c r="E41" s="742"/>
      <c r="F41" s="256"/>
      <c r="G41" s="316" t="s">
        <v>184</v>
      </c>
      <c r="H41" s="272">
        <f t="shared" si="2"/>
        <v>1</v>
      </c>
      <c r="I41" s="734"/>
      <c r="J41" s="737"/>
      <c r="K41" s="301">
        <v>1</v>
      </c>
      <c r="L41" s="399"/>
      <c r="M41" s="273" t="s">
        <v>183</v>
      </c>
      <c r="N41" s="274"/>
      <c r="O41" s="288"/>
      <c r="P41" s="289"/>
      <c r="Q41" s="290"/>
      <c r="R41" s="303" t="str">
        <f>IF(AJ41&gt;=60,"○","")</f>
        <v/>
      </c>
      <c r="S41" s="255"/>
      <c r="T41" s="409"/>
      <c r="U41" s="410"/>
      <c r="V41" s="411"/>
      <c r="W41" s="412" t="s">
        <v>225</v>
      </c>
      <c r="X41" s="412"/>
      <c r="Y41" s="410"/>
      <c r="Z41" s="411"/>
      <c r="AA41" s="412"/>
      <c r="AB41" s="412"/>
      <c r="AC41" s="412"/>
      <c r="AD41" s="410"/>
      <c r="AE41" s="411"/>
      <c r="AF41" s="412"/>
      <c r="AG41" s="413"/>
      <c r="AH41" s="255"/>
      <c r="AI41" s="32"/>
      <c r="AJ41" s="459"/>
      <c r="AL41" s="33"/>
      <c r="AM41" s="25"/>
      <c r="AN41" s="34"/>
      <c r="AO41" s="34"/>
      <c r="AP41" s="27"/>
      <c r="AQ41" s="27"/>
      <c r="AR41" s="25"/>
      <c r="AS41" s="34"/>
      <c r="AT41" s="34"/>
      <c r="AU41" s="34"/>
      <c r="AV41" s="35"/>
      <c r="AW41" s="90" t="str">
        <f t="shared" si="1"/>
        <v/>
      </c>
      <c r="AX41" s="96"/>
    </row>
    <row r="42" spans="1:50" ht="17.100000000000001" customHeight="1">
      <c r="A42" s="96"/>
      <c r="B42" s="716"/>
      <c r="C42" s="717"/>
      <c r="D42" s="643"/>
      <c r="E42" s="742"/>
      <c r="F42" s="256"/>
      <c r="G42" s="316" t="s">
        <v>309</v>
      </c>
      <c r="H42" s="272">
        <f t="shared" ref="H42" si="7">SUM(I42:L42)</f>
        <v>1</v>
      </c>
      <c r="I42" s="734"/>
      <c r="J42" s="737"/>
      <c r="K42" s="301"/>
      <c r="L42" s="399">
        <v>1</v>
      </c>
      <c r="M42" s="273" t="s">
        <v>183</v>
      </c>
      <c r="N42" s="274"/>
      <c r="O42" s="288"/>
      <c r="P42" s="289"/>
      <c r="Q42" s="290"/>
      <c r="R42" s="303" t="str">
        <f>IF(AJ42&gt;=60,"○","")</f>
        <v/>
      </c>
      <c r="S42" s="255"/>
      <c r="T42" s="409"/>
      <c r="U42" s="410"/>
      <c r="V42" s="411"/>
      <c r="W42" s="412" t="s">
        <v>225</v>
      </c>
      <c r="X42" s="412"/>
      <c r="Y42" s="410"/>
      <c r="Z42" s="411"/>
      <c r="AA42" s="412"/>
      <c r="AB42" s="412"/>
      <c r="AC42" s="412"/>
      <c r="AD42" s="410"/>
      <c r="AE42" s="411"/>
      <c r="AF42" s="412"/>
      <c r="AG42" s="413"/>
      <c r="AH42" s="255"/>
      <c r="AI42" s="32"/>
      <c r="AJ42" s="459"/>
      <c r="AL42" s="33"/>
      <c r="AM42" s="25"/>
      <c r="AN42" s="34"/>
      <c r="AO42" s="34"/>
      <c r="AP42" s="27"/>
      <c r="AQ42" s="27"/>
      <c r="AR42" s="25"/>
      <c r="AS42" s="34"/>
      <c r="AT42" s="34"/>
      <c r="AU42" s="34"/>
      <c r="AV42" s="35"/>
      <c r="AW42" s="90" t="str">
        <f t="shared" si="1"/>
        <v/>
      </c>
      <c r="AX42" s="96"/>
    </row>
    <row r="43" spans="1:50" ht="17.100000000000001" customHeight="1">
      <c r="A43" s="96"/>
      <c r="B43" s="716"/>
      <c r="C43" s="717"/>
      <c r="D43" s="643"/>
      <c r="E43" s="742"/>
      <c r="F43" s="256"/>
      <c r="G43" s="316" t="s">
        <v>185</v>
      </c>
      <c r="H43" s="272">
        <f t="shared" si="2"/>
        <v>2</v>
      </c>
      <c r="I43" s="734"/>
      <c r="J43" s="737"/>
      <c r="K43" s="396"/>
      <c r="L43" s="331">
        <v>2</v>
      </c>
      <c r="M43" s="273" t="s">
        <v>183</v>
      </c>
      <c r="N43" s="274"/>
      <c r="O43" s="288" t="s">
        <v>125</v>
      </c>
      <c r="P43" s="289"/>
      <c r="Q43" s="290" t="s">
        <v>125</v>
      </c>
      <c r="R43" s="303" t="str">
        <f>IF(AJ43&gt;=60,"○","")</f>
        <v/>
      </c>
      <c r="S43" s="255"/>
      <c r="T43" s="409"/>
      <c r="U43" s="410"/>
      <c r="V43" s="411"/>
      <c r="W43" s="412" t="s">
        <v>225</v>
      </c>
      <c r="X43" s="412"/>
      <c r="Y43" s="410"/>
      <c r="Z43" s="411"/>
      <c r="AA43" s="412"/>
      <c r="AB43" s="412"/>
      <c r="AC43" s="412"/>
      <c r="AD43" s="410"/>
      <c r="AE43" s="411"/>
      <c r="AF43" s="412"/>
      <c r="AG43" s="413"/>
      <c r="AH43" s="255"/>
      <c r="AI43" s="32" t="s">
        <v>125</v>
      </c>
      <c r="AJ43" s="459"/>
      <c r="AL43" s="33"/>
      <c r="AM43" s="25"/>
      <c r="AN43" s="34"/>
      <c r="AO43" s="34"/>
      <c r="AP43" s="27"/>
      <c r="AQ43" s="27"/>
      <c r="AR43" s="25"/>
      <c r="AS43" s="31" t="str">
        <f>IF(ISNUMBER($AJ43),IF(AND($AJ43&gt;=60,$AJ43&lt;=100),"●",""),"")</f>
        <v/>
      </c>
      <c r="AT43" s="34"/>
      <c r="AU43" s="34"/>
      <c r="AV43" s="35"/>
      <c r="AW43" s="90" t="str">
        <f t="shared" si="1"/>
        <v/>
      </c>
      <c r="AX43" s="96"/>
    </row>
    <row r="44" spans="1:50" ht="17.100000000000001" customHeight="1">
      <c r="A44" s="96"/>
      <c r="B44" s="716"/>
      <c r="C44" s="717"/>
      <c r="D44" s="643"/>
      <c r="E44" s="742"/>
      <c r="F44" s="256"/>
      <c r="G44" s="608" t="s">
        <v>291</v>
      </c>
      <c r="H44" s="272">
        <f t="shared" si="2"/>
        <v>2</v>
      </c>
      <c r="I44" s="734"/>
      <c r="J44" s="737"/>
      <c r="K44" s="301">
        <v>2</v>
      </c>
      <c r="L44" s="331"/>
      <c r="M44" s="273" t="s">
        <v>183</v>
      </c>
      <c r="N44" s="274"/>
      <c r="O44" s="288" t="s">
        <v>125</v>
      </c>
      <c r="P44" s="289"/>
      <c r="Q44" s="290" t="s">
        <v>125</v>
      </c>
      <c r="R44" s="303" t="str">
        <f t="shared" si="0"/>
        <v/>
      </c>
      <c r="S44" s="255"/>
      <c r="T44" s="409"/>
      <c r="U44" s="410"/>
      <c r="V44" s="411"/>
      <c r="W44" s="412" t="s">
        <v>225</v>
      </c>
      <c r="X44" s="412"/>
      <c r="Y44" s="410"/>
      <c r="Z44" s="411"/>
      <c r="AA44" s="412"/>
      <c r="AB44" s="412"/>
      <c r="AC44" s="412"/>
      <c r="AD44" s="410"/>
      <c r="AE44" s="411"/>
      <c r="AF44" s="412"/>
      <c r="AG44" s="413"/>
      <c r="AH44" s="255"/>
      <c r="AI44" s="32" t="s">
        <v>125</v>
      </c>
      <c r="AJ44" s="459"/>
      <c r="AL44" s="33"/>
      <c r="AM44" s="25"/>
      <c r="AN44" s="34"/>
      <c r="AO44" s="34"/>
      <c r="AP44" s="27"/>
      <c r="AQ44" s="27"/>
      <c r="AR44" s="25"/>
      <c r="AS44" s="31" t="str">
        <f>IF(ISNUMBER($AJ44),IF(AND($AJ44&gt;=60,$AJ44&lt;=100),"●",""),"")</f>
        <v/>
      </c>
      <c r="AT44" s="34"/>
      <c r="AU44" s="34"/>
      <c r="AV44" s="35"/>
      <c r="AW44" s="90" t="str">
        <f t="shared" si="1"/>
        <v/>
      </c>
      <c r="AX44" s="96"/>
    </row>
    <row r="45" spans="1:50" ht="17.100000000000001" customHeight="1">
      <c r="A45" s="96"/>
      <c r="B45" s="716"/>
      <c r="C45" s="717"/>
      <c r="D45" s="643"/>
      <c r="E45" s="742"/>
      <c r="F45" s="256"/>
      <c r="G45" s="316" t="s">
        <v>193</v>
      </c>
      <c r="H45" s="272">
        <f t="shared" si="2"/>
        <v>2</v>
      </c>
      <c r="I45" s="734"/>
      <c r="J45" s="737"/>
      <c r="K45" s="301">
        <v>2</v>
      </c>
      <c r="L45" s="331"/>
      <c r="M45" s="273" t="s">
        <v>183</v>
      </c>
      <c r="N45" s="274"/>
      <c r="O45" s="288" t="s">
        <v>125</v>
      </c>
      <c r="P45" s="289"/>
      <c r="Q45" s="290" t="s">
        <v>125</v>
      </c>
      <c r="R45" s="303" t="str">
        <f t="shared" si="0"/>
        <v/>
      </c>
      <c r="S45" s="255"/>
      <c r="T45" s="409"/>
      <c r="U45" s="410"/>
      <c r="V45" s="411"/>
      <c r="W45" s="412" t="s">
        <v>225</v>
      </c>
      <c r="X45" s="412"/>
      <c r="Y45" s="410"/>
      <c r="Z45" s="411"/>
      <c r="AA45" s="412"/>
      <c r="AB45" s="412"/>
      <c r="AC45" s="412"/>
      <c r="AD45" s="410"/>
      <c r="AE45" s="411"/>
      <c r="AF45" s="412"/>
      <c r="AG45" s="413"/>
      <c r="AH45" s="255"/>
      <c r="AI45" s="32" t="s">
        <v>125</v>
      </c>
      <c r="AJ45" s="459"/>
      <c r="AL45" s="33"/>
      <c r="AM45" s="25"/>
      <c r="AN45" s="34"/>
      <c r="AO45" s="34"/>
      <c r="AP45" s="27"/>
      <c r="AQ45" s="27"/>
      <c r="AR45" s="25"/>
      <c r="AS45" s="31" t="str">
        <f>IF(ISNUMBER($AJ45),IF(AND($AJ45&gt;=60,$AJ45&lt;=100),"●",""),"")</f>
        <v/>
      </c>
      <c r="AT45" s="34"/>
      <c r="AU45" s="34"/>
      <c r="AV45" s="35"/>
      <c r="AW45" s="90" t="str">
        <f t="shared" si="1"/>
        <v/>
      </c>
      <c r="AX45" s="96"/>
    </row>
    <row r="46" spans="1:50" ht="17.100000000000001" customHeight="1" thickBot="1">
      <c r="A46" s="96"/>
      <c r="B46" s="718"/>
      <c r="C46" s="719"/>
      <c r="D46" s="645"/>
      <c r="E46" s="743"/>
      <c r="F46" s="345"/>
      <c r="G46" s="346" t="s">
        <v>292</v>
      </c>
      <c r="H46" s="347">
        <f t="shared" si="2"/>
        <v>2</v>
      </c>
      <c r="I46" s="751"/>
      <c r="J46" s="752"/>
      <c r="K46" s="348">
        <v>2</v>
      </c>
      <c r="L46" s="401"/>
      <c r="M46" s="349" t="s">
        <v>183</v>
      </c>
      <c r="N46" s="350"/>
      <c r="O46" s="351" t="s">
        <v>125</v>
      </c>
      <c r="P46" s="352"/>
      <c r="Q46" s="353" t="s">
        <v>125</v>
      </c>
      <c r="R46" s="354" t="str">
        <f t="shared" si="0"/>
        <v/>
      </c>
      <c r="S46" s="463"/>
      <c r="T46" s="464"/>
      <c r="U46" s="465"/>
      <c r="V46" s="466"/>
      <c r="W46" s="467" t="s">
        <v>225</v>
      </c>
      <c r="X46" s="467"/>
      <c r="Y46" s="465"/>
      <c r="Z46" s="466"/>
      <c r="AA46" s="467"/>
      <c r="AB46" s="467"/>
      <c r="AC46" s="467"/>
      <c r="AD46" s="465"/>
      <c r="AE46" s="466"/>
      <c r="AF46" s="467"/>
      <c r="AG46" s="468"/>
      <c r="AH46" s="469"/>
      <c r="AI46" s="79" t="s">
        <v>125</v>
      </c>
      <c r="AJ46" s="470"/>
      <c r="AK46" s="370"/>
      <c r="AL46" s="80"/>
      <c r="AM46" s="78"/>
      <c r="AN46" s="81"/>
      <c r="AO46" s="81"/>
      <c r="AP46" s="82"/>
      <c r="AQ46" s="82"/>
      <c r="AR46" s="78"/>
      <c r="AS46" s="77" t="str">
        <f>IF(ISNUMBER($AJ46),IF(AND($AJ46&gt;=60,$AJ46&lt;=100),"●",""),"")</f>
        <v/>
      </c>
      <c r="AT46" s="81"/>
      <c r="AU46" s="81"/>
      <c r="AV46" s="83"/>
      <c r="AW46" s="95" t="str">
        <f t="shared" si="1"/>
        <v/>
      </c>
      <c r="AX46" s="96"/>
    </row>
    <row r="47" spans="1:50" ht="3.95" customHeight="1" thickBot="1">
      <c r="A47" s="96"/>
      <c r="B47" s="256"/>
      <c r="C47" s="355"/>
      <c r="D47" s="355"/>
      <c r="E47" s="356"/>
      <c r="F47" s="256"/>
      <c r="G47" s="357"/>
      <c r="H47" s="357"/>
      <c r="I47" s="357"/>
      <c r="J47" s="357"/>
      <c r="K47" s="357"/>
      <c r="L47" s="357"/>
      <c r="M47" s="357"/>
      <c r="N47" s="357"/>
      <c r="O47" s="358"/>
      <c r="P47" s="358"/>
      <c r="Q47" s="358"/>
      <c r="R47" s="358"/>
      <c r="S47" s="14"/>
      <c r="U47" s="86"/>
      <c r="V47" s="86"/>
      <c r="W47" s="86"/>
      <c r="X47" s="86"/>
      <c r="Y47" s="86"/>
      <c r="Z47" s="86"/>
      <c r="AA47" s="86"/>
      <c r="AB47" s="86"/>
      <c r="AC47" s="86"/>
      <c r="AD47" s="86"/>
      <c r="AE47" s="86"/>
      <c r="AF47" s="86"/>
      <c r="AG47" s="86"/>
      <c r="AH47" s="86"/>
      <c r="AI47" s="85"/>
      <c r="AJ47" s="86"/>
      <c r="AK47" s="86"/>
      <c r="AM47" s="84"/>
      <c r="AN47" s="84"/>
      <c r="AO47" s="84"/>
      <c r="AP47" s="14"/>
      <c r="AQ47" s="14"/>
      <c r="AR47" s="14"/>
      <c r="AS47" s="14"/>
      <c r="AT47" s="14"/>
      <c r="AU47" s="14"/>
      <c r="AV47" s="14"/>
      <c r="AW47" s="14"/>
      <c r="AX47" s="234"/>
    </row>
    <row r="48" spans="1:50" ht="35.1" customHeight="1" thickBot="1">
      <c r="A48" s="96"/>
      <c r="B48" s="256"/>
      <c r="C48" s="355"/>
      <c r="D48" s="355"/>
      <c r="E48" s="356"/>
      <c r="F48" s="256"/>
      <c r="G48" s="753" t="s">
        <v>301</v>
      </c>
      <c r="H48" s="753"/>
      <c r="I48" s="753"/>
      <c r="J48" s="753"/>
      <c r="K48" s="753"/>
      <c r="L48" s="753"/>
      <c r="M48" s="753"/>
      <c r="N48" s="753"/>
      <c r="O48" s="753"/>
      <c r="P48" s="753"/>
      <c r="Q48" s="358"/>
      <c r="R48" s="358"/>
      <c r="S48" s="14"/>
      <c r="U48" s="86"/>
      <c r="V48" s="86"/>
      <c r="W48" s="86"/>
      <c r="X48" s="86"/>
      <c r="Y48" s="86"/>
      <c r="Z48" s="86"/>
      <c r="AA48" s="86"/>
      <c r="AB48" s="86"/>
      <c r="AC48" s="86"/>
      <c r="AD48" s="86"/>
      <c r="AE48" s="86"/>
      <c r="AF48" s="86"/>
      <c r="AG48" s="86"/>
      <c r="AH48" s="86"/>
      <c r="AI48" s="85"/>
      <c r="AJ48" s="185"/>
      <c r="AK48" s="186"/>
      <c r="AL48" s="754" t="s">
        <v>190</v>
      </c>
      <c r="AM48" s="755"/>
      <c r="AN48" s="755"/>
      <c r="AO48" s="755"/>
      <c r="AP48" s="755"/>
      <c r="AQ48" s="755"/>
      <c r="AR48" s="755"/>
      <c r="AS48" s="755"/>
      <c r="AT48" s="755"/>
      <c r="AU48" s="755"/>
      <c r="AV48" s="756"/>
      <c r="AW48" s="187" t="s">
        <v>220</v>
      </c>
      <c r="AX48" s="96"/>
    </row>
    <row r="49" spans="1:50" ht="21.95" customHeight="1">
      <c r="A49" s="96"/>
      <c r="B49" s="256"/>
      <c r="C49" s="355"/>
      <c r="D49" s="355"/>
      <c r="E49" s="356"/>
      <c r="F49" s="256"/>
      <c r="G49" s="753"/>
      <c r="H49" s="753"/>
      <c r="I49" s="753"/>
      <c r="J49" s="753"/>
      <c r="K49" s="753"/>
      <c r="L49" s="753"/>
      <c r="M49" s="753"/>
      <c r="N49" s="753"/>
      <c r="O49" s="753"/>
      <c r="P49" s="753"/>
      <c r="Q49" s="359"/>
      <c r="R49" s="359"/>
      <c r="S49" s="86"/>
      <c r="T49" s="86"/>
      <c r="U49" s="86"/>
      <c r="V49" s="86"/>
      <c r="W49" s="86"/>
      <c r="X49" s="86"/>
      <c r="Y49" s="86"/>
      <c r="Z49" s="86"/>
      <c r="AA49" s="86"/>
      <c r="AB49" s="86"/>
      <c r="AC49" s="86"/>
      <c r="AD49" s="86"/>
      <c r="AE49" s="86"/>
      <c r="AF49" s="86"/>
      <c r="AG49" s="86"/>
      <c r="AH49" s="86"/>
      <c r="AI49" s="86"/>
      <c r="AJ49" s="185"/>
      <c r="AK49" s="186"/>
      <c r="AL49" s="757">
        <f t="shared" ref="AL49:AV49" si="8">COUNTIF(AL7:AL46,"●")</f>
        <v>0</v>
      </c>
      <c r="AM49" s="759">
        <f t="shared" si="8"/>
        <v>0</v>
      </c>
      <c r="AN49" s="761">
        <f t="shared" si="8"/>
        <v>0</v>
      </c>
      <c r="AO49" s="761">
        <f>COUNTIF(AO7:AO46,"●")</f>
        <v>0</v>
      </c>
      <c r="AP49" s="761">
        <f t="shared" si="8"/>
        <v>0</v>
      </c>
      <c r="AQ49" s="744">
        <f t="shared" si="8"/>
        <v>0</v>
      </c>
      <c r="AR49" s="367">
        <f t="shared" si="8"/>
        <v>0</v>
      </c>
      <c r="AS49" s="368">
        <f t="shared" si="8"/>
        <v>0</v>
      </c>
      <c r="AT49" s="368">
        <f t="shared" si="8"/>
        <v>0</v>
      </c>
      <c r="AU49" s="368">
        <f t="shared" si="8"/>
        <v>0</v>
      </c>
      <c r="AV49" s="369">
        <f t="shared" si="8"/>
        <v>0</v>
      </c>
      <c r="AW49" s="746">
        <f>SUM(AW7:AW46)</f>
        <v>0</v>
      </c>
      <c r="AX49" s="96"/>
    </row>
    <row r="50" spans="1:50" ht="21.95" customHeight="1" thickBot="1">
      <c r="A50" s="96"/>
      <c r="B50" s="256"/>
      <c r="C50" s="355"/>
      <c r="D50" s="355"/>
      <c r="E50" s="356"/>
      <c r="F50" s="256"/>
      <c r="G50" s="753"/>
      <c r="H50" s="753"/>
      <c r="I50" s="753"/>
      <c r="J50" s="753"/>
      <c r="K50" s="753"/>
      <c r="L50" s="753"/>
      <c r="M50" s="753"/>
      <c r="N50" s="753"/>
      <c r="O50" s="753"/>
      <c r="P50" s="753"/>
      <c r="Q50" s="359"/>
      <c r="R50" s="359"/>
      <c r="S50" s="87"/>
      <c r="T50" s="87"/>
      <c r="U50" s="87"/>
      <c r="V50" s="87"/>
      <c r="W50" s="87"/>
      <c r="X50" s="87"/>
      <c r="Y50" s="87"/>
      <c r="Z50" s="87"/>
      <c r="AA50" s="87"/>
      <c r="AB50" s="87"/>
      <c r="AC50" s="87"/>
      <c r="AD50" s="87"/>
      <c r="AE50" s="87"/>
      <c r="AF50" s="87"/>
      <c r="AG50" s="87"/>
      <c r="AH50" s="87"/>
      <c r="AI50" s="87"/>
      <c r="AJ50" s="185"/>
      <c r="AK50" s="186"/>
      <c r="AL50" s="758"/>
      <c r="AM50" s="760"/>
      <c r="AN50" s="762"/>
      <c r="AO50" s="762"/>
      <c r="AP50" s="762"/>
      <c r="AQ50" s="745"/>
      <c r="AR50" s="748">
        <f>SUM(AR49:AV49)</f>
        <v>0</v>
      </c>
      <c r="AS50" s="749"/>
      <c r="AT50" s="749"/>
      <c r="AU50" s="749"/>
      <c r="AV50" s="750"/>
      <c r="AW50" s="747"/>
      <c r="AX50" s="96"/>
    </row>
    <row r="51" spans="1:50" ht="11.1" customHeight="1">
      <c r="A51" s="96"/>
      <c r="B51" s="96"/>
      <c r="C51" s="99"/>
      <c r="D51" s="99"/>
      <c r="E51" s="100"/>
      <c r="F51" s="96"/>
      <c r="G51" s="101"/>
      <c r="H51" s="102"/>
      <c r="I51" s="102"/>
      <c r="J51" s="103"/>
      <c r="K51" s="103"/>
      <c r="L51" s="103"/>
      <c r="M51" s="103"/>
      <c r="N51" s="103"/>
      <c r="O51" s="103"/>
      <c r="P51" s="103"/>
      <c r="Q51" s="103"/>
      <c r="R51" s="103"/>
      <c r="S51" s="103"/>
      <c r="T51" s="104"/>
      <c r="U51" s="104"/>
      <c r="V51" s="104"/>
      <c r="W51" s="104"/>
      <c r="X51" s="104"/>
      <c r="Y51" s="104"/>
      <c r="Z51" s="104"/>
      <c r="AA51" s="104"/>
      <c r="AB51" s="104"/>
      <c r="AC51" s="104"/>
      <c r="AD51" s="104"/>
      <c r="AE51" s="104"/>
      <c r="AF51" s="104"/>
      <c r="AG51" s="104"/>
      <c r="AH51" s="104"/>
      <c r="AI51" s="96"/>
      <c r="AJ51" s="103"/>
      <c r="AK51" s="96"/>
      <c r="AL51" s="96"/>
      <c r="AM51" s="96"/>
      <c r="AN51" s="96"/>
      <c r="AO51" s="96"/>
      <c r="AP51" s="96"/>
      <c r="AQ51" s="96"/>
      <c r="AR51" s="96"/>
      <c r="AS51" s="96"/>
      <c r="AT51" s="96"/>
      <c r="AU51" s="96"/>
      <c r="AV51" s="96"/>
      <c r="AW51" s="96"/>
      <c r="AX51" s="96"/>
    </row>
    <row r="52" spans="1:50" ht="15" customHeight="1">
      <c r="G52" s="2"/>
    </row>
    <row r="53" spans="1:50" ht="15" customHeight="1">
      <c r="G53" s="2"/>
    </row>
    <row r="54" spans="1:50" ht="15" customHeight="1">
      <c r="G54" s="2"/>
    </row>
    <row r="55" spans="1:50" ht="15" customHeight="1">
      <c r="G55" s="2"/>
    </row>
    <row r="56" spans="1:50" ht="15" customHeight="1">
      <c r="E56" s="105"/>
      <c r="G56" s="106"/>
      <c r="H56" s="105"/>
      <c r="I56" s="105"/>
      <c r="J56" s="105"/>
      <c r="K56" s="105"/>
      <c r="L56" s="105"/>
    </row>
    <row r="57" spans="1:50" ht="15" customHeight="1">
      <c r="G57" s="2"/>
    </row>
    <row r="58" spans="1:50" ht="15" customHeight="1">
      <c r="G58" s="2"/>
    </row>
    <row r="59" spans="1:50" ht="15" customHeight="1">
      <c r="G59" s="2"/>
    </row>
    <row r="60" spans="1:50" ht="15" customHeight="1">
      <c r="G60" s="2"/>
    </row>
    <row r="61" spans="1:50" ht="15" customHeight="1">
      <c r="G61" s="2"/>
    </row>
    <row r="62" spans="1:50" ht="15" customHeight="1">
      <c r="G62" s="2"/>
    </row>
    <row r="63" spans="1:50">
      <c r="G63" s="2"/>
    </row>
    <row r="64" spans="1:50">
      <c r="G64" s="2"/>
    </row>
  </sheetData>
  <mergeCells count="101">
    <mergeCell ref="AQ49:AQ50"/>
    <mergeCell ref="AW49:AW50"/>
    <mergeCell ref="AR50:AV50"/>
    <mergeCell ref="I44:J44"/>
    <mergeCell ref="I45:J45"/>
    <mergeCell ref="I46:J46"/>
    <mergeCell ref="G48:P50"/>
    <mergeCell ref="AL48:AV48"/>
    <mergeCell ref="AL49:AL50"/>
    <mergeCell ref="AM49:AM50"/>
    <mergeCell ref="AN49:AN50"/>
    <mergeCell ref="AO49:AO50"/>
    <mergeCell ref="AP49:AP50"/>
    <mergeCell ref="K29:L29"/>
    <mergeCell ref="I30:J30"/>
    <mergeCell ref="I31:J31"/>
    <mergeCell ref="K31:L31"/>
    <mergeCell ref="I36:J36"/>
    <mergeCell ref="K37:L37"/>
    <mergeCell ref="D38:D46"/>
    <mergeCell ref="E38:E46"/>
    <mergeCell ref="I38:J38"/>
    <mergeCell ref="I39:J39"/>
    <mergeCell ref="I40:J40"/>
    <mergeCell ref="I41:J41"/>
    <mergeCell ref="I42:J42"/>
    <mergeCell ref="I43:J43"/>
    <mergeCell ref="B20:C46"/>
    <mergeCell ref="D20:E22"/>
    <mergeCell ref="I20:J20"/>
    <mergeCell ref="I22:J22"/>
    <mergeCell ref="I27:J27"/>
    <mergeCell ref="K22:L22"/>
    <mergeCell ref="D23:E37"/>
    <mergeCell ref="I23:J23"/>
    <mergeCell ref="K23:L23"/>
    <mergeCell ref="I24:J24"/>
    <mergeCell ref="K24:L24"/>
    <mergeCell ref="I25:J25"/>
    <mergeCell ref="K25:L25"/>
    <mergeCell ref="I26:J26"/>
    <mergeCell ref="K26:L26"/>
    <mergeCell ref="I32:J32"/>
    <mergeCell ref="K32:L32"/>
    <mergeCell ref="I33:J33"/>
    <mergeCell ref="I34:J34"/>
    <mergeCell ref="K34:L34"/>
    <mergeCell ref="I35:J35"/>
    <mergeCell ref="K35:L35"/>
    <mergeCell ref="K27:L27"/>
    <mergeCell ref="K28:L28"/>
    <mergeCell ref="B7:C19"/>
    <mergeCell ref="D7:E9"/>
    <mergeCell ref="I7:J7"/>
    <mergeCell ref="K7:L7"/>
    <mergeCell ref="I8:J8"/>
    <mergeCell ref="K8:L8"/>
    <mergeCell ref="I9:J9"/>
    <mergeCell ref="D10:D19"/>
    <mergeCell ref="E10:E11"/>
    <mergeCell ref="I10:J10"/>
    <mergeCell ref="K10:L10"/>
    <mergeCell ref="I11:J11"/>
    <mergeCell ref="K11:L11"/>
    <mergeCell ref="E12:E15"/>
    <mergeCell ref="K12:L12"/>
    <mergeCell ref="K13:L13"/>
    <mergeCell ref="K14:L14"/>
    <mergeCell ref="K15:L15"/>
    <mergeCell ref="E16:E19"/>
    <mergeCell ref="I16:J16"/>
    <mergeCell ref="I17:J17"/>
    <mergeCell ref="I19:J19"/>
    <mergeCell ref="I18:J18"/>
    <mergeCell ref="Z5:AD5"/>
    <mergeCell ref="AE5:AG5"/>
    <mergeCell ref="AJ5:AJ6"/>
    <mergeCell ref="AM5:AQ5"/>
    <mergeCell ref="AR5:AV5"/>
    <mergeCell ref="AW5:AW6"/>
    <mergeCell ref="N4:Q4"/>
    <mergeCell ref="R4:R6"/>
    <mergeCell ref="T4:AG4"/>
    <mergeCell ref="AI4:AI6"/>
    <mergeCell ref="AL4:AV4"/>
    <mergeCell ref="N6:P6"/>
    <mergeCell ref="I5:J5"/>
    <mergeCell ref="K5:L5"/>
    <mergeCell ref="Q5:Q6"/>
    <mergeCell ref="T5:U5"/>
    <mergeCell ref="V5:Y5"/>
    <mergeCell ref="B1:C1"/>
    <mergeCell ref="D1:E1"/>
    <mergeCell ref="G1:L1"/>
    <mergeCell ref="N1:R1"/>
    <mergeCell ref="B4:C6"/>
    <mergeCell ref="D4:E6"/>
    <mergeCell ref="G4:G6"/>
    <mergeCell ref="H4:H6"/>
    <mergeCell ref="I4:L4"/>
    <mergeCell ref="M4:M6"/>
  </mergeCells>
  <phoneticPr fontId="2"/>
  <conditionalFormatting sqref="AJ7:AJ8 AJ10:AJ11 AJ16:AJ17 AJ43:AJ45 AJ23:AJ41 AJ19">
    <cfRule type="cellIs" dxfId="13" priority="7" stopIfTrue="1" operator="notBetween">
      <formula>100</formula>
      <formula>0</formula>
    </cfRule>
  </conditionalFormatting>
  <conditionalFormatting sqref="AJ46">
    <cfRule type="cellIs" dxfId="12" priority="6" stopIfTrue="1" operator="notBetween">
      <formula>100</formula>
      <formula>0</formula>
    </cfRule>
  </conditionalFormatting>
  <conditionalFormatting sqref="AJ20:AJ22">
    <cfRule type="cellIs" dxfId="11" priority="5" stopIfTrue="1" operator="notBetween">
      <formula>100</formula>
      <formula>0</formula>
    </cfRule>
  </conditionalFormatting>
  <conditionalFormatting sqref="AJ9">
    <cfRule type="cellIs" dxfId="10" priority="4" stopIfTrue="1" operator="notBetween">
      <formula>100</formula>
      <formula>0</formula>
    </cfRule>
  </conditionalFormatting>
  <conditionalFormatting sqref="AJ12:AJ15">
    <cfRule type="cellIs" dxfId="9" priority="3" stopIfTrue="1" operator="notBetween">
      <formula>100</formula>
      <formula>0</formula>
    </cfRule>
  </conditionalFormatting>
  <conditionalFormatting sqref="AJ42">
    <cfRule type="cellIs" dxfId="8" priority="2" stopIfTrue="1" operator="notBetween">
      <formula>100</formula>
      <formula>0</formula>
    </cfRule>
  </conditionalFormatting>
  <conditionalFormatting sqref="AJ18">
    <cfRule type="cellIs" dxfId="7" priority="1" stopIfTrue="1" operator="notBetween">
      <formula>100</formula>
      <formula>0</formula>
    </cfRule>
  </conditionalFormatting>
  <pageMargins left="1.1811023622047245" right="0" top="0.19685039370078741" bottom="0"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66"/>
  <sheetViews>
    <sheetView showGridLines="0" showZeros="0" zoomScale="70" zoomScaleNormal="70" zoomScaleSheetLayoutView="80" workbookViewId="0">
      <selection activeCell="F17" sqref="F17:H17"/>
    </sheetView>
  </sheetViews>
  <sheetFormatPr defaultColWidth="10.625" defaultRowHeight="15" customHeight="1"/>
  <cols>
    <col min="1" max="1" width="1.875" style="85" customWidth="1"/>
    <col min="2" max="3" width="2.875" style="85" customWidth="1"/>
    <col min="4" max="4" width="5.125" style="176" customWidth="1"/>
    <col min="5" max="5" width="3.625" style="176" customWidth="1"/>
    <col min="6" max="6" width="0.625" style="85" customWidth="1"/>
    <col min="7" max="7" width="21.875" style="85" customWidth="1"/>
    <col min="8" max="12" width="3.625" style="176" customWidth="1"/>
    <col min="13" max="16" width="5.875" style="176" customWidth="1"/>
    <col min="17" max="17" width="7.375" style="176" customWidth="1"/>
    <col min="18" max="18" width="5.125" style="176" customWidth="1"/>
    <col min="19" max="19" width="1.5" style="176" customWidth="1"/>
    <col min="20" max="34" width="3.625" style="85" customWidth="1"/>
    <col min="35" max="35" width="9" style="176" customWidth="1"/>
    <col min="36" max="36" width="7.375" style="176" customWidth="1"/>
    <col min="37" max="37" width="7.375" style="2" customWidth="1"/>
    <col min="38" max="38" width="3.375" style="85" customWidth="1"/>
    <col min="39" max="46" width="3.375" style="2" customWidth="1"/>
    <col min="47" max="48" width="3.375" style="85" customWidth="1"/>
    <col min="49" max="49" width="6.125" style="85" customWidth="1"/>
    <col min="50" max="50" width="3" style="2" customWidth="1"/>
    <col min="51" max="51" width="3" style="85" customWidth="1"/>
    <col min="52" max="56" width="3.625" style="2" customWidth="1"/>
    <col min="57" max="57" width="3.625" style="85" customWidth="1"/>
    <col min="58" max="58" width="1.875" style="85" customWidth="1"/>
    <col min="59" max="16384" width="10.625" style="85"/>
  </cols>
  <sheetData>
    <row r="1" spans="1:57" ht="35.1" customHeight="1">
      <c r="B1" s="627" t="s">
        <v>155</v>
      </c>
      <c r="C1" s="627"/>
      <c r="D1" s="629"/>
      <c r="E1" s="630"/>
      <c r="F1" s="3"/>
      <c r="G1" s="631" t="s">
        <v>180</v>
      </c>
      <c r="H1" s="632"/>
      <c r="I1" s="632"/>
      <c r="J1" s="632"/>
      <c r="K1" s="632"/>
      <c r="L1" s="633"/>
      <c r="M1" s="88"/>
      <c r="N1" s="634" t="s">
        <v>319</v>
      </c>
      <c r="O1" s="634"/>
      <c r="P1" s="634"/>
      <c r="Q1" s="634"/>
      <c r="R1" s="634"/>
      <c r="S1" s="108"/>
      <c r="T1" s="373" t="s">
        <v>303</v>
      </c>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BE1" s="110"/>
    </row>
    <row r="2" spans="1:57" ht="11.1" customHeight="1">
      <c r="A2" s="98"/>
      <c r="B2" s="98"/>
      <c r="C2" s="98"/>
      <c r="D2" s="111"/>
      <c r="E2" s="111"/>
      <c r="F2" s="98"/>
      <c r="G2" s="98"/>
      <c r="H2" s="111"/>
      <c r="I2" s="111"/>
      <c r="J2" s="111"/>
      <c r="K2" s="111"/>
      <c r="L2" s="111"/>
      <c r="M2" s="111"/>
      <c r="N2" s="111"/>
      <c r="O2" s="111"/>
      <c r="P2" s="111"/>
      <c r="Q2" s="111"/>
      <c r="R2" s="111"/>
      <c r="S2" s="111"/>
      <c r="T2" s="98"/>
      <c r="U2" s="98"/>
      <c r="V2" s="98"/>
      <c r="W2" s="98"/>
      <c r="X2" s="98"/>
      <c r="Y2" s="98"/>
      <c r="Z2" s="98"/>
      <c r="AA2" s="98"/>
      <c r="AB2" s="98"/>
      <c r="AC2" s="98"/>
      <c r="AD2" s="98"/>
      <c r="AE2" s="98"/>
      <c r="AF2" s="98"/>
      <c r="AG2" s="98"/>
      <c r="AH2" s="98"/>
      <c r="AI2" s="111"/>
      <c r="AJ2" s="111"/>
      <c r="AK2" s="96"/>
      <c r="AL2" s="98"/>
      <c r="AM2" s="96"/>
      <c r="AN2" s="96"/>
      <c r="AO2" s="96"/>
      <c r="AP2" s="96"/>
      <c r="AQ2" s="96"/>
      <c r="AR2" s="96"/>
      <c r="AS2" s="96"/>
      <c r="AT2" s="96"/>
      <c r="AU2" s="98"/>
      <c r="AV2" s="98"/>
      <c r="AW2" s="98"/>
      <c r="AX2" s="96"/>
      <c r="AY2" s="98"/>
      <c r="AZ2" s="96"/>
      <c r="BA2" s="96"/>
      <c r="BB2" s="96"/>
      <c r="BC2" s="96"/>
      <c r="BD2" s="96"/>
      <c r="BE2" s="98"/>
    </row>
    <row r="3" spans="1:57" ht="33" customHeight="1" thickBot="1">
      <c r="A3" s="98"/>
      <c r="B3" s="387" t="s">
        <v>300</v>
      </c>
      <c r="C3" s="387"/>
      <c r="D3" s="387"/>
      <c r="E3" s="387"/>
      <c r="F3" s="387"/>
      <c r="G3" s="387"/>
      <c r="H3" s="387"/>
      <c r="I3" s="387"/>
      <c r="J3" s="387"/>
      <c r="K3" s="387"/>
      <c r="L3" s="387"/>
      <c r="M3" s="387"/>
      <c r="N3" s="387"/>
      <c r="O3" s="387"/>
      <c r="P3" s="375"/>
      <c r="Q3" s="375"/>
      <c r="R3" s="375"/>
      <c r="S3" s="108"/>
      <c r="T3" s="375" t="s">
        <v>321</v>
      </c>
      <c r="U3" s="375"/>
      <c r="V3" s="375"/>
      <c r="W3" s="109"/>
      <c r="X3" s="109"/>
      <c r="Y3" s="109"/>
      <c r="Z3" s="109"/>
      <c r="AA3" s="109"/>
      <c r="AB3" s="109"/>
      <c r="AC3" s="109"/>
      <c r="AD3" s="109"/>
      <c r="AE3" s="109"/>
      <c r="AF3" s="109"/>
      <c r="AG3" s="109"/>
      <c r="AH3" s="108"/>
      <c r="AI3" s="108"/>
      <c r="AJ3" s="108"/>
      <c r="AK3" s="110"/>
      <c r="AL3" s="2"/>
      <c r="AT3" s="110"/>
      <c r="AU3" s="110"/>
      <c r="AV3" s="110"/>
      <c r="AW3" s="108"/>
      <c r="AX3" s="98"/>
      <c r="AY3" s="2"/>
      <c r="BD3" s="110"/>
      <c r="BE3" s="98"/>
    </row>
    <row r="4" spans="1:57" ht="35.1" customHeight="1">
      <c r="A4" s="98"/>
      <c r="B4" s="763" t="s">
        <v>87</v>
      </c>
      <c r="C4" s="764"/>
      <c r="D4" s="767" t="s">
        <v>224</v>
      </c>
      <c r="E4" s="768"/>
      <c r="F4" s="475"/>
      <c r="G4" s="771" t="s">
        <v>98</v>
      </c>
      <c r="H4" s="774" t="s">
        <v>99</v>
      </c>
      <c r="I4" s="777" t="s">
        <v>194</v>
      </c>
      <c r="J4" s="778"/>
      <c r="K4" s="778"/>
      <c r="L4" s="779"/>
      <c r="M4" s="780" t="s">
        <v>156</v>
      </c>
      <c r="N4" s="793" t="s">
        <v>90</v>
      </c>
      <c r="O4" s="794"/>
      <c r="P4" s="794"/>
      <c r="Q4" s="794"/>
      <c r="R4" s="780" t="s">
        <v>250</v>
      </c>
      <c r="S4" s="489"/>
      <c r="T4" s="675" t="s">
        <v>251</v>
      </c>
      <c r="U4" s="676"/>
      <c r="V4" s="676"/>
      <c r="W4" s="676"/>
      <c r="X4" s="676"/>
      <c r="Y4" s="676"/>
      <c r="Z4" s="676"/>
      <c r="AA4" s="676"/>
      <c r="AB4" s="676"/>
      <c r="AC4" s="676"/>
      <c r="AD4" s="676"/>
      <c r="AE4" s="676"/>
      <c r="AF4" s="676"/>
      <c r="AG4" s="677"/>
      <c r="AH4" s="4"/>
      <c r="AI4" s="476"/>
      <c r="AJ4" s="371" t="s">
        <v>119</v>
      </c>
      <c r="AK4" s="110"/>
      <c r="AL4" s="795" t="s">
        <v>91</v>
      </c>
      <c r="AM4" s="778"/>
      <c r="AN4" s="778"/>
      <c r="AO4" s="778"/>
      <c r="AP4" s="778"/>
      <c r="AQ4" s="778"/>
      <c r="AR4" s="778"/>
      <c r="AS4" s="778"/>
      <c r="AT4" s="778"/>
      <c r="AU4" s="778"/>
      <c r="AV4" s="796"/>
      <c r="AW4" s="495"/>
      <c r="AX4" s="496"/>
      <c r="AY4" s="785" t="s">
        <v>176</v>
      </c>
      <c r="AZ4" s="786"/>
      <c r="BA4" s="786"/>
      <c r="BB4" s="786"/>
      <c r="BC4" s="786"/>
      <c r="BD4" s="787"/>
      <c r="BE4" s="98"/>
    </row>
    <row r="5" spans="1:57" ht="174" customHeight="1">
      <c r="A5" s="98"/>
      <c r="B5" s="765"/>
      <c r="C5" s="766"/>
      <c r="D5" s="769"/>
      <c r="E5" s="770"/>
      <c r="F5" s="475"/>
      <c r="G5" s="772"/>
      <c r="H5" s="775"/>
      <c r="I5" s="661" t="s">
        <v>195</v>
      </c>
      <c r="J5" s="788"/>
      <c r="K5" s="661" t="s">
        <v>102</v>
      </c>
      <c r="L5" s="788"/>
      <c r="M5" s="781"/>
      <c r="N5" s="490" t="s">
        <v>187</v>
      </c>
      <c r="O5" s="491" t="s">
        <v>120</v>
      </c>
      <c r="P5" s="492" t="s">
        <v>84</v>
      </c>
      <c r="Q5" s="789" t="s">
        <v>118</v>
      </c>
      <c r="R5" s="781"/>
      <c r="S5" s="489"/>
      <c r="T5" s="623" t="s">
        <v>89</v>
      </c>
      <c r="U5" s="624"/>
      <c r="V5" s="625" t="s">
        <v>142</v>
      </c>
      <c r="W5" s="626"/>
      <c r="X5" s="626"/>
      <c r="Y5" s="624"/>
      <c r="Z5" s="625" t="s">
        <v>143</v>
      </c>
      <c r="AA5" s="659"/>
      <c r="AB5" s="659"/>
      <c r="AC5" s="659"/>
      <c r="AD5" s="660"/>
      <c r="AE5" s="661" t="s">
        <v>141</v>
      </c>
      <c r="AF5" s="662"/>
      <c r="AG5" s="663"/>
      <c r="AH5" s="4"/>
      <c r="AI5" s="797" t="s">
        <v>118</v>
      </c>
      <c r="AJ5" s="473" t="s">
        <v>157</v>
      </c>
      <c r="AK5" s="110"/>
      <c r="AL5" s="798" t="s">
        <v>158</v>
      </c>
      <c r="AM5" s="661" t="s">
        <v>159</v>
      </c>
      <c r="AN5" s="662"/>
      <c r="AO5" s="662"/>
      <c r="AP5" s="662"/>
      <c r="AQ5" s="788"/>
      <c r="AR5" s="791" t="s">
        <v>204</v>
      </c>
      <c r="AS5" s="791"/>
      <c r="AT5" s="791"/>
      <c r="AU5" s="791"/>
      <c r="AV5" s="792"/>
      <c r="AW5" s="497" t="s">
        <v>160</v>
      </c>
      <c r="AX5" s="496"/>
      <c r="AY5" s="498" t="s">
        <v>95</v>
      </c>
      <c r="AZ5" s="499" t="s">
        <v>96</v>
      </c>
      <c r="BA5" s="500" t="s">
        <v>97</v>
      </c>
      <c r="BB5" s="501" t="s">
        <v>95</v>
      </c>
      <c r="BC5" s="499" t="s">
        <v>96</v>
      </c>
      <c r="BD5" s="502" t="s">
        <v>97</v>
      </c>
      <c r="BE5" s="98"/>
    </row>
    <row r="6" spans="1:57" ht="35.1" customHeight="1" thickBot="1">
      <c r="A6" s="98"/>
      <c r="B6" s="765"/>
      <c r="C6" s="766"/>
      <c r="D6" s="769"/>
      <c r="E6" s="770"/>
      <c r="F6" s="475"/>
      <c r="G6" s="773"/>
      <c r="H6" s="776"/>
      <c r="I6" s="493" t="s">
        <v>72</v>
      </c>
      <c r="J6" s="494" t="s">
        <v>74</v>
      </c>
      <c r="K6" s="493" t="s">
        <v>72</v>
      </c>
      <c r="L6" s="494" t="s">
        <v>74</v>
      </c>
      <c r="M6" s="782"/>
      <c r="N6" s="783" t="s">
        <v>111</v>
      </c>
      <c r="O6" s="784"/>
      <c r="P6" s="784"/>
      <c r="Q6" s="790"/>
      <c r="R6" s="782"/>
      <c r="S6" s="489"/>
      <c r="T6" s="471" t="s">
        <v>164</v>
      </c>
      <c r="U6" s="400" t="s">
        <v>165</v>
      </c>
      <c r="V6" s="402" t="s">
        <v>166</v>
      </c>
      <c r="W6" s="403" t="s">
        <v>167</v>
      </c>
      <c r="X6" s="403" t="s">
        <v>168</v>
      </c>
      <c r="Y6" s="400" t="s">
        <v>179</v>
      </c>
      <c r="Z6" s="402" t="s">
        <v>227</v>
      </c>
      <c r="AA6" s="403" t="s">
        <v>252</v>
      </c>
      <c r="AB6" s="403" t="s">
        <v>253</v>
      </c>
      <c r="AC6" s="403" t="s">
        <v>254</v>
      </c>
      <c r="AD6" s="400" t="s">
        <v>255</v>
      </c>
      <c r="AE6" s="402" t="s">
        <v>228</v>
      </c>
      <c r="AF6" s="403" t="s">
        <v>229</v>
      </c>
      <c r="AG6" s="472" t="s">
        <v>230</v>
      </c>
      <c r="AH6" s="4"/>
      <c r="AI6" s="680"/>
      <c r="AJ6" s="474"/>
      <c r="AK6" s="110"/>
      <c r="AL6" s="799"/>
      <c r="AM6" s="477" t="s">
        <v>231</v>
      </c>
      <c r="AN6" s="377" t="s">
        <v>232</v>
      </c>
      <c r="AO6" s="377" t="s">
        <v>233</v>
      </c>
      <c r="AP6" s="478" t="s">
        <v>234</v>
      </c>
      <c r="AQ6" s="478" t="s">
        <v>235</v>
      </c>
      <c r="AR6" s="479" t="s">
        <v>30</v>
      </c>
      <c r="AS6" s="377" t="s">
        <v>236</v>
      </c>
      <c r="AT6" s="377" t="s">
        <v>112</v>
      </c>
      <c r="AU6" s="377" t="s">
        <v>113</v>
      </c>
      <c r="AV6" s="480" t="s">
        <v>237</v>
      </c>
      <c r="AW6" s="503"/>
      <c r="AX6" s="496"/>
      <c r="AY6" s="800" t="s">
        <v>207</v>
      </c>
      <c r="AZ6" s="801"/>
      <c r="BA6" s="802"/>
      <c r="BB6" s="803" t="s">
        <v>208</v>
      </c>
      <c r="BC6" s="801"/>
      <c r="BD6" s="804"/>
      <c r="BE6" s="98"/>
    </row>
    <row r="7" spans="1:57" s="122" customFormat="1" ht="15.95" customHeight="1">
      <c r="A7" s="112"/>
      <c r="B7" s="805" t="s">
        <v>75</v>
      </c>
      <c r="C7" s="806"/>
      <c r="D7" s="504" t="s">
        <v>182</v>
      </c>
      <c r="E7" s="426">
        <v>2</v>
      </c>
      <c r="F7" s="488"/>
      <c r="G7" s="505" t="s">
        <v>181</v>
      </c>
      <c r="H7" s="506">
        <f t="shared" ref="H7:H53" si="0">SUM(I7:L7)</f>
        <v>2</v>
      </c>
      <c r="I7" s="507" t="s">
        <v>266</v>
      </c>
      <c r="J7" s="508">
        <v>2</v>
      </c>
      <c r="K7" s="507">
        <v>0</v>
      </c>
      <c r="L7" s="508">
        <v>0</v>
      </c>
      <c r="M7" s="509" t="s">
        <v>183</v>
      </c>
      <c r="N7" s="405" t="s">
        <v>115</v>
      </c>
      <c r="O7" s="368"/>
      <c r="P7" s="406" t="s">
        <v>114</v>
      </c>
      <c r="Q7" s="510" t="s">
        <v>225</v>
      </c>
      <c r="R7" s="481" t="str">
        <f t="shared" ref="R7:R53" si="1">IF(AJ7&gt;=60,"○","")</f>
        <v/>
      </c>
      <c r="S7" s="511"/>
      <c r="T7" s="405"/>
      <c r="U7" s="406"/>
      <c r="V7" s="407"/>
      <c r="W7" s="368"/>
      <c r="X7" s="368"/>
      <c r="Y7" s="406"/>
      <c r="Z7" s="407" t="s">
        <v>115</v>
      </c>
      <c r="AA7" s="368"/>
      <c r="AB7" s="368"/>
      <c r="AC7" s="368" t="s">
        <v>240</v>
      </c>
      <c r="AD7" s="406"/>
      <c r="AE7" s="407"/>
      <c r="AF7" s="368"/>
      <c r="AG7" s="369"/>
      <c r="AH7" s="404"/>
      <c r="AI7" s="512" t="s">
        <v>225</v>
      </c>
      <c r="AJ7" s="590"/>
      <c r="AK7" s="110"/>
      <c r="AL7" s="115" t="str">
        <f>IF(ISNUMBER($AJ7),IF(AND($AJ7&gt;=60,$AJ7&lt;=100),"●",""),"")</f>
        <v/>
      </c>
      <c r="AM7" s="116"/>
      <c r="AN7" s="113"/>
      <c r="AO7" s="113"/>
      <c r="AP7" s="117"/>
      <c r="AQ7" s="117"/>
      <c r="AR7" s="118"/>
      <c r="AS7" s="113"/>
      <c r="AT7" s="113"/>
      <c r="AU7" s="113"/>
      <c r="AV7" s="119"/>
      <c r="AW7" s="177" t="str">
        <f t="shared" ref="AW7:AW53" si="2">IF(ISNUMBER($AJ7),IF(AND($AJ7&gt;=60,$AJ7&lt;=100),$H7,""),"")</f>
        <v/>
      </c>
      <c r="AX7" s="112"/>
      <c r="AY7" s="120" t="str">
        <f>IF(ISNUMBER($AJ7),IF(AND($AJ7&gt;=60,$AJ7&lt;=100),$H7,""),"")</f>
        <v/>
      </c>
      <c r="AZ7" s="113"/>
      <c r="BA7" s="121"/>
      <c r="BB7" s="118"/>
      <c r="BC7" s="113"/>
      <c r="BD7" s="119"/>
      <c r="BE7" s="112"/>
    </row>
    <row r="8" spans="1:57" s="122" customFormat="1" ht="15.95" customHeight="1">
      <c r="A8" s="112"/>
      <c r="B8" s="807"/>
      <c r="C8" s="808"/>
      <c r="D8" s="513" t="s">
        <v>152</v>
      </c>
      <c r="E8" s="809" t="s">
        <v>68</v>
      </c>
      <c r="F8" s="488"/>
      <c r="G8" s="514" t="s">
        <v>81</v>
      </c>
      <c r="H8" s="515">
        <f t="shared" si="0"/>
        <v>2</v>
      </c>
      <c r="I8" s="516">
        <v>0</v>
      </c>
      <c r="J8" s="517">
        <v>0</v>
      </c>
      <c r="K8" s="516">
        <v>2</v>
      </c>
      <c r="L8" s="517">
        <v>0</v>
      </c>
      <c r="M8" s="518" t="s">
        <v>183</v>
      </c>
      <c r="N8" s="409" t="s">
        <v>115</v>
      </c>
      <c r="O8" s="412"/>
      <c r="P8" s="519" t="s">
        <v>114</v>
      </c>
      <c r="Q8" s="520" t="s">
        <v>225</v>
      </c>
      <c r="R8" s="482" t="str">
        <f t="shared" si="1"/>
        <v/>
      </c>
      <c r="S8" s="511"/>
      <c r="T8" s="409"/>
      <c r="U8" s="410"/>
      <c r="V8" s="411"/>
      <c r="W8" s="412"/>
      <c r="X8" s="412"/>
      <c r="Y8" s="410"/>
      <c r="Z8" s="411"/>
      <c r="AA8" s="412"/>
      <c r="AB8" s="412"/>
      <c r="AC8" s="412" t="s">
        <v>240</v>
      </c>
      <c r="AD8" s="410"/>
      <c r="AE8" s="411"/>
      <c r="AF8" s="412"/>
      <c r="AG8" s="413"/>
      <c r="AH8" s="404"/>
      <c r="AI8" s="521" t="s">
        <v>225</v>
      </c>
      <c r="AJ8" s="591"/>
      <c r="AK8" s="110"/>
      <c r="AL8" s="124" t="str">
        <f t="shared" ref="AL8:AL32" si="3">IF(ISNUMBER($AJ8),IF(AND($AJ8&gt;=60,$AJ8&lt;=100),"●",""),"")</f>
        <v/>
      </c>
      <c r="AM8" s="125"/>
      <c r="AN8" s="123"/>
      <c r="AO8" s="123"/>
      <c r="AP8" s="126"/>
      <c r="AQ8" s="126"/>
      <c r="AR8" s="127"/>
      <c r="AS8" s="123"/>
      <c r="AT8" s="123"/>
      <c r="AU8" s="123"/>
      <c r="AV8" s="128"/>
      <c r="AW8" s="178" t="str">
        <f t="shared" si="2"/>
        <v/>
      </c>
      <c r="AX8" s="112"/>
      <c r="AY8" s="129"/>
      <c r="AZ8" s="130"/>
      <c r="BA8" s="131"/>
      <c r="BB8" s="132" t="str">
        <f t="shared" ref="BB8:BB13" si="4">IF(ISNUMBER($AJ8),IF(AND($AJ8&gt;=60,$AJ8&lt;=100),$H8,""),"")</f>
        <v/>
      </c>
      <c r="BC8" s="123"/>
      <c r="BD8" s="128"/>
      <c r="BE8" s="112"/>
    </row>
    <row r="9" spans="1:57" s="122" customFormat="1" ht="15.95" customHeight="1">
      <c r="A9" s="112"/>
      <c r="B9" s="807"/>
      <c r="C9" s="808"/>
      <c r="D9" s="513" t="s">
        <v>152</v>
      </c>
      <c r="E9" s="810"/>
      <c r="F9" s="488"/>
      <c r="G9" s="514" t="s">
        <v>174</v>
      </c>
      <c r="H9" s="515">
        <f t="shared" si="0"/>
        <v>2</v>
      </c>
      <c r="I9" s="516">
        <v>0</v>
      </c>
      <c r="J9" s="517">
        <v>0</v>
      </c>
      <c r="K9" s="516">
        <v>2</v>
      </c>
      <c r="L9" s="517">
        <v>0</v>
      </c>
      <c r="M9" s="518" t="s">
        <v>183</v>
      </c>
      <c r="N9" s="409"/>
      <c r="O9" s="412"/>
      <c r="P9" s="519" t="s">
        <v>114</v>
      </c>
      <c r="Q9" s="520"/>
      <c r="R9" s="482" t="str">
        <f t="shared" si="1"/>
        <v/>
      </c>
      <c r="S9" s="511"/>
      <c r="T9" s="409"/>
      <c r="U9" s="410"/>
      <c r="V9" s="411"/>
      <c r="W9" s="412"/>
      <c r="X9" s="412"/>
      <c r="Y9" s="410"/>
      <c r="Z9" s="411"/>
      <c r="AA9" s="412" t="s">
        <v>0</v>
      </c>
      <c r="AB9" s="412"/>
      <c r="AC9" s="412"/>
      <c r="AD9" s="410"/>
      <c r="AE9" s="411"/>
      <c r="AF9" s="412"/>
      <c r="AG9" s="413"/>
      <c r="AH9" s="404"/>
      <c r="AI9" s="521"/>
      <c r="AJ9" s="591"/>
      <c r="AK9" s="110"/>
      <c r="AL9" s="133"/>
      <c r="AM9" s="125"/>
      <c r="AN9" s="123"/>
      <c r="AO9" s="123"/>
      <c r="AP9" s="126"/>
      <c r="AQ9" s="126"/>
      <c r="AR9" s="127"/>
      <c r="AS9" s="123"/>
      <c r="AT9" s="123"/>
      <c r="AU9" s="123"/>
      <c r="AV9" s="128"/>
      <c r="AW9" s="178" t="str">
        <f t="shared" si="2"/>
        <v/>
      </c>
      <c r="AX9" s="112"/>
      <c r="AY9" s="129"/>
      <c r="AZ9" s="130"/>
      <c r="BA9" s="131"/>
      <c r="BB9" s="132" t="str">
        <f t="shared" si="4"/>
        <v/>
      </c>
      <c r="BC9" s="123"/>
      <c r="BD9" s="128"/>
      <c r="BE9" s="112"/>
    </row>
    <row r="10" spans="1:57" s="122" customFormat="1" ht="15.95" customHeight="1">
      <c r="A10" s="112"/>
      <c r="B10" s="807"/>
      <c r="C10" s="808"/>
      <c r="D10" s="513" t="s">
        <v>152</v>
      </c>
      <c r="E10" s="810"/>
      <c r="F10" s="488"/>
      <c r="G10" s="514" t="s">
        <v>153</v>
      </c>
      <c r="H10" s="515">
        <f t="shared" si="0"/>
        <v>2</v>
      </c>
      <c r="I10" s="516">
        <v>0</v>
      </c>
      <c r="J10" s="517">
        <v>2</v>
      </c>
      <c r="K10" s="516">
        <v>0</v>
      </c>
      <c r="L10" s="517">
        <v>0</v>
      </c>
      <c r="M10" s="518" t="s">
        <v>183</v>
      </c>
      <c r="N10" s="409" t="s">
        <v>115</v>
      </c>
      <c r="O10" s="412"/>
      <c r="P10" s="519" t="s">
        <v>114</v>
      </c>
      <c r="Q10" s="520" t="s">
        <v>225</v>
      </c>
      <c r="R10" s="482" t="str">
        <f t="shared" si="1"/>
        <v/>
      </c>
      <c r="S10" s="522"/>
      <c r="T10" s="409"/>
      <c r="U10" s="410"/>
      <c r="V10" s="411"/>
      <c r="W10" s="412"/>
      <c r="X10" s="412"/>
      <c r="Y10" s="410"/>
      <c r="Z10" s="411" t="s">
        <v>3</v>
      </c>
      <c r="AA10" s="412"/>
      <c r="AB10" s="412"/>
      <c r="AC10" s="412"/>
      <c r="AD10" s="410"/>
      <c r="AE10" s="411"/>
      <c r="AF10" s="412"/>
      <c r="AG10" s="413"/>
      <c r="AH10" s="404"/>
      <c r="AI10" s="521" t="s">
        <v>225</v>
      </c>
      <c r="AJ10" s="591"/>
      <c r="AK10" s="110"/>
      <c r="AL10" s="124" t="str">
        <f t="shared" si="3"/>
        <v/>
      </c>
      <c r="AM10" s="134"/>
      <c r="AN10" s="123"/>
      <c r="AO10" s="123"/>
      <c r="AP10" s="126"/>
      <c r="AQ10" s="126"/>
      <c r="AR10" s="127"/>
      <c r="AS10" s="123"/>
      <c r="AT10" s="123"/>
      <c r="AU10" s="123"/>
      <c r="AV10" s="128"/>
      <c r="AW10" s="178" t="str">
        <f t="shared" si="2"/>
        <v/>
      </c>
      <c r="AX10" s="112"/>
      <c r="AY10" s="129"/>
      <c r="AZ10" s="123"/>
      <c r="BA10" s="131"/>
      <c r="BB10" s="132" t="str">
        <f t="shared" si="4"/>
        <v/>
      </c>
      <c r="BC10" s="123"/>
      <c r="BD10" s="128"/>
      <c r="BE10" s="112"/>
    </row>
    <row r="11" spans="1:57" s="122" customFormat="1" ht="15.95" customHeight="1">
      <c r="A11" s="112"/>
      <c r="B11" s="807"/>
      <c r="C11" s="808"/>
      <c r="D11" s="513" t="s">
        <v>152</v>
      </c>
      <c r="E11" s="810"/>
      <c r="F11" s="488"/>
      <c r="G11" s="514" t="s">
        <v>117</v>
      </c>
      <c r="H11" s="506">
        <f t="shared" si="0"/>
        <v>2</v>
      </c>
      <c r="I11" s="516">
        <v>2</v>
      </c>
      <c r="J11" s="517">
        <v>0</v>
      </c>
      <c r="K11" s="516">
        <v>0</v>
      </c>
      <c r="L11" s="517">
        <v>0</v>
      </c>
      <c r="M11" s="518" t="s">
        <v>183</v>
      </c>
      <c r="N11" s="409" t="s">
        <v>115</v>
      </c>
      <c r="O11" s="412"/>
      <c r="P11" s="410"/>
      <c r="Q11" s="523" t="s">
        <v>225</v>
      </c>
      <c r="R11" s="485" t="str">
        <f t="shared" si="1"/>
        <v/>
      </c>
      <c r="S11" s="511"/>
      <c r="T11" s="409"/>
      <c r="U11" s="410"/>
      <c r="V11" s="411"/>
      <c r="W11" s="412"/>
      <c r="X11" s="412"/>
      <c r="Y11" s="410"/>
      <c r="Z11" s="411" t="s">
        <v>3</v>
      </c>
      <c r="AA11" s="412"/>
      <c r="AB11" s="412"/>
      <c r="AC11" s="412"/>
      <c r="AD11" s="410"/>
      <c r="AE11" s="411"/>
      <c r="AF11" s="412"/>
      <c r="AG11" s="413"/>
      <c r="AH11" s="404"/>
      <c r="AI11" s="524" t="s">
        <v>225</v>
      </c>
      <c r="AJ11" s="592"/>
      <c r="AK11" s="110"/>
      <c r="AL11" s="124" t="str">
        <f t="shared" si="3"/>
        <v/>
      </c>
      <c r="AM11" s="134"/>
      <c r="AN11" s="123"/>
      <c r="AO11" s="123"/>
      <c r="AP11" s="126"/>
      <c r="AQ11" s="126"/>
      <c r="AR11" s="127"/>
      <c r="AS11" s="123"/>
      <c r="AT11" s="123"/>
      <c r="AU11" s="123"/>
      <c r="AV11" s="128"/>
      <c r="AW11" s="178" t="str">
        <f t="shared" si="2"/>
        <v/>
      </c>
      <c r="AX11" s="112"/>
      <c r="AY11" s="129"/>
      <c r="AZ11" s="123"/>
      <c r="BA11" s="131"/>
      <c r="BB11" s="132" t="str">
        <f t="shared" si="4"/>
        <v/>
      </c>
      <c r="BC11" s="123"/>
      <c r="BD11" s="128"/>
      <c r="BE11" s="112"/>
    </row>
    <row r="12" spans="1:57" s="122" customFormat="1" ht="15.95" customHeight="1">
      <c r="A12" s="112"/>
      <c r="B12" s="807"/>
      <c r="C12" s="808"/>
      <c r="D12" s="513" t="s">
        <v>152</v>
      </c>
      <c r="E12" s="810"/>
      <c r="F12" s="488"/>
      <c r="G12" s="514" t="s">
        <v>154</v>
      </c>
      <c r="H12" s="515">
        <f t="shared" si="0"/>
        <v>2</v>
      </c>
      <c r="I12" s="516">
        <v>2</v>
      </c>
      <c r="J12" s="517" t="s">
        <v>266</v>
      </c>
      <c r="K12" s="516">
        <v>0</v>
      </c>
      <c r="L12" s="517">
        <v>0</v>
      </c>
      <c r="M12" s="518" t="s">
        <v>183</v>
      </c>
      <c r="N12" s="409"/>
      <c r="O12" s="412"/>
      <c r="P12" s="519" t="s">
        <v>69</v>
      </c>
      <c r="Q12" s="520"/>
      <c r="R12" s="482" t="str">
        <f t="shared" si="1"/>
        <v/>
      </c>
      <c r="S12" s="522"/>
      <c r="T12" s="409"/>
      <c r="U12" s="410"/>
      <c r="V12" s="411"/>
      <c r="W12" s="412"/>
      <c r="X12" s="412"/>
      <c r="Y12" s="410"/>
      <c r="Z12" s="411" t="s">
        <v>0</v>
      </c>
      <c r="AA12" s="412"/>
      <c r="AB12" s="412"/>
      <c r="AC12" s="412"/>
      <c r="AD12" s="410"/>
      <c r="AE12" s="411"/>
      <c r="AF12" s="412"/>
      <c r="AG12" s="413"/>
      <c r="AH12" s="404"/>
      <c r="AI12" s="521"/>
      <c r="AJ12" s="591"/>
      <c r="AK12" s="110"/>
      <c r="AL12" s="133"/>
      <c r="AM12" s="134"/>
      <c r="AN12" s="123"/>
      <c r="AO12" s="123"/>
      <c r="AP12" s="126"/>
      <c r="AQ12" s="126"/>
      <c r="AR12" s="127"/>
      <c r="AS12" s="123"/>
      <c r="AT12" s="123"/>
      <c r="AU12" s="123"/>
      <c r="AV12" s="128"/>
      <c r="AW12" s="178" t="str">
        <f t="shared" si="2"/>
        <v/>
      </c>
      <c r="AX12" s="112"/>
      <c r="AY12" s="129"/>
      <c r="AZ12" s="123"/>
      <c r="BA12" s="131"/>
      <c r="BB12" s="132" t="str">
        <f t="shared" si="4"/>
        <v/>
      </c>
      <c r="BC12" s="123"/>
      <c r="BD12" s="128"/>
      <c r="BE12" s="112"/>
    </row>
    <row r="13" spans="1:57" s="122" customFormat="1" ht="15.95" customHeight="1">
      <c r="A13" s="112"/>
      <c r="B13" s="807"/>
      <c r="C13" s="808"/>
      <c r="D13" s="525" t="s">
        <v>152</v>
      </c>
      <c r="E13" s="810"/>
      <c r="F13" s="488"/>
      <c r="G13" s="526" t="s">
        <v>161</v>
      </c>
      <c r="H13" s="527">
        <f t="shared" si="0"/>
        <v>2</v>
      </c>
      <c r="I13" s="528">
        <v>2</v>
      </c>
      <c r="J13" s="529">
        <v>0</v>
      </c>
      <c r="K13" s="528">
        <v>0</v>
      </c>
      <c r="L13" s="529">
        <v>0</v>
      </c>
      <c r="M13" s="530" t="s">
        <v>183</v>
      </c>
      <c r="N13" s="440"/>
      <c r="O13" s="443"/>
      <c r="P13" s="531" t="s">
        <v>114</v>
      </c>
      <c r="Q13" s="532"/>
      <c r="R13" s="486" t="str">
        <f t="shared" si="1"/>
        <v/>
      </c>
      <c r="S13" s="511"/>
      <c r="T13" s="440"/>
      <c r="U13" s="441"/>
      <c r="V13" s="442"/>
      <c r="W13" s="443"/>
      <c r="X13" s="443"/>
      <c r="Y13" s="441"/>
      <c r="Z13" s="442"/>
      <c r="AA13" s="443"/>
      <c r="AB13" s="443"/>
      <c r="AC13" s="443"/>
      <c r="AD13" s="441" t="s">
        <v>0</v>
      </c>
      <c r="AE13" s="442"/>
      <c r="AF13" s="443"/>
      <c r="AG13" s="444"/>
      <c r="AH13" s="404"/>
      <c r="AI13" s="533"/>
      <c r="AJ13" s="593"/>
      <c r="AK13" s="110"/>
      <c r="AL13" s="239"/>
      <c r="AM13" s="137"/>
      <c r="AN13" s="135"/>
      <c r="AO13" s="135"/>
      <c r="AP13" s="138"/>
      <c r="AQ13" s="138"/>
      <c r="AR13" s="139"/>
      <c r="AS13" s="135"/>
      <c r="AT13" s="135"/>
      <c r="AU13" s="135"/>
      <c r="AV13" s="140"/>
      <c r="AW13" s="179" t="str">
        <f t="shared" si="2"/>
        <v/>
      </c>
      <c r="AX13" s="112"/>
      <c r="AY13" s="141"/>
      <c r="AZ13" s="135"/>
      <c r="BA13" s="142"/>
      <c r="BB13" s="143" t="str">
        <f t="shared" si="4"/>
        <v/>
      </c>
      <c r="BC13" s="135"/>
      <c r="BD13" s="140"/>
      <c r="BE13" s="112"/>
    </row>
    <row r="14" spans="1:57" s="122" customFormat="1" ht="15.95" customHeight="1">
      <c r="A14" s="112"/>
      <c r="B14" s="818" t="s">
        <v>73</v>
      </c>
      <c r="C14" s="811" t="s">
        <v>162</v>
      </c>
      <c r="D14" s="504" t="s">
        <v>182</v>
      </c>
      <c r="E14" s="815">
        <v>4</v>
      </c>
      <c r="F14" s="488"/>
      <c r="G14" s="505" t="s">
        <v>241</v>
      </c>
      <c r="H14" s="506">
        <f t="shared" si="0"/>
        <v>2</v>
      </c>
      <c r="I14" s="507">
        <v>0</v>
      </c>
      <c r="J14" s="508">
        <v>0</v>
      </c>
      <c r="K14" s="507">
        <v>2</v>
      </c>
      <c r="L14" s="508">
        <v>0</v>
      </c>
      <c r="M14" s="509" t="s">
        <v>183</v>
      </c>
      <c r="N14" s="453" t="s">
        <v>115</v>
      </c>
      <c r="O14" s="425" t="s">
        <v>242</v>
      </c>
      <c r="P14" s="454" t="s">
        <v>114</v>
      </c>
      <c r="Q14" s="534" t="s">
        <v>60</v>
      </c>
      <c r="R14" s="535" t="str">
        <f t="shared" si="1"/>
        <v/>
      </c>
      <c r="S14" s="511"/>
      <c r="T14" s="422"/>
      <c r="U14" s="423"/>
      <c r="V14" s="424"/>
      <c r="W14" s="425"/>
      <c r="X14" s="425"/>
      <c r="Y14" s="423"/>
      <c r="Z14" s="424"/>
      <c r="AA14" s="425"/>
      <c r="AB14" s="425"/>
      <c r="AC14" s="425"/>
      <c r="AD14" s="423"/>
      <c r="AE14" s="424" t="s">
        <v>3</v>
      </c>
      <c r="AF14" s="425"/>
      <c r="AG14" s="426"/>
      <c r="AH14" s="404"/>
      <c r="AI14" s="536" t="s">
        <v>60</v>
      </c>
      <c r="AJ14" s="592"/>
      <c r="AK14" s="110"/>
      <c r="AL14" s="145" t="str">
        <f t="shared" si="3"/>
        <v/>
      </c>
      <c r="AM14" s="146"/>
      <c r="AN14" s="147"/>
      <c r="AO14" s="147"/>
      <c r="AP14" s="148"/>
      <c r="AQ14" s="148"/>
      <c r="AR14" s="144"/>
      <c r="AS14" s="147"/>
      <c r="AT14" s="147"/>
      <c r="AU14" s="147"/>
      <c r="AV14" s="149" t="str">
        <f>IF(ISNUMBER($AJ14),IF(AND($AJ14&gt;=60,$AJ14&lt;=100),"●",""),"")</f>
        <v/>
      </c>
      <c r="AW14" s="180" t="str">
        <f t="shared" si="2"/>
        <v/>
      </c>
      <c r="AX14" s="112"/>
      <c r="AY14" s="150"/>
      <c r="AZ14" s="151" t="str">
        <f>IF(ISNUMBER($AJ14),IF(AND($AJ14&gt;=60,$AJ14&lt;=100),$H14,""),"")</f>
        <v/>
      </c>
      <c r="BA14" s="152"/>
      <c r="BB14" s="144"/>
      <c r="BC14" s="147"/>
      <c r="BD14" s="153"/>
      <c r="BE14" s="112"/>
    </row>
    <row r="15" spans="1:57" s="122" customFormat="1" ht="15.95" customHeight="1">
      <c r="A15" s="112"/>
      <c r="B15" s="819"/>
      <c r="C15" s="821"/>
      <c r="D15" s="537" t="s">
        <v>182</v>
      </c>
      <c r="E15" s="822"/>
      <c r="F15" s="488"/>
      <c r="G15" s="526" t="s">
        <v>70</v>
      </c>
      <c r="H15" s="527">
        <f t="shared" si="0"/>
        <v>2</v>
      </c>
      <c r="I15" s="528">
        <v>0</v>
      </c>
      <c r="J15" s="529">
        <v>0</v>
      </c>
      <c r="K15" s="823">
        <v>2</v>
      </c>
      <c r="L15" s="713"/>
      <c r="M15" s="530" t="s">
        <v>183</v>
      </c>
      <c r="N15" s="538" t="s">
        <v>115</v>
      </c>
      <c r="O15" s="443"/>
      <c r="P15" s="441" t="s">
        <v>114</v>
      </c>
      <c r="Q15" s="532" t="s">
        <v>225</v>
      </c>
      <c r="R15" s="486" t="str">
        <f t="shared" si="1"/>
        <v/>
      </c>
      <c r="S15" s="511"/>
      <c r="T15" s="440"/>
      <c r="U15" s="441"/>
      <c r="V15" s="442"/>
      <c r="W15" s="443"/>
      <c r="X15" s="443"/>
      <c r="Y15" s="441"/>
      <c r="Z15" s="442"/>
      <c r="AA15" s="443" t="s">
        <v>3</v>
      </c>
      <c r="AB15" s="443"/>
      <c r="AC15" s="443"/>
      <c r="AD15" s="441"/>
      <c r="AE15" s="442"/>
      <c r="AF15" s="443"/>
      <c r="AG15" s="444"/>
      <c r="AH15" s="404"/>
      <c r="AI15" s="533" t="s">
        <v>225</v>
      </c>
      <c r="AJ15" s="593"/>
      <c r="AK15" s="110"/>
      <c r="AL15" s="136" t="str">
        <f t="shared" si="3"/>
        <v/>
      </c>
      <c r="AM15" s="137"/>
      <c r="AN15" s="135"/>
      <c r="AO15" s="135"/>
      <c r="AP15" s="138"/>
      <c r="AQ15" s="138"/>
      <c r="AR15" s="139"/>
      <c r="AS15" s="135"/>
      <c r="AT15" s="135"/>
      <c r="AU15" s="135"/>
      <c r="AV15" s="140"/>
      <c r="AW15" s="179" t="str">
        <f t="shared" si="2"/>
        <v/>
      </c>
      <c r="AX15" s="112"/>
      <c r="AY15" s="141"/>
      <c r="AZ15" s="154" t="str">
        <f>IF(ISNUMBER($AJ15),IF(AND($AJ15&gt;=60,$AJ15&lt;=100),$H15,""),"")</f>
        <v/>
      </c>
      <c r="BA15" s="142"/>
      <c r="BB15" s="139"/>
      <c r="BC15" s="135"/>
      <c r="BD15" s="140"/>
      <c r="BE15" s="112"/>
    </row>
    <row r="16" spans="1:57" s="122" customFormat="1" ht="15.95" customHeight="1">
      <c r="A16" s="112"/>
      <c r="B16" s="819"/>
      <c r="C16" s="821"/>
      <c r="D16" s="539" t="s">
        <v>152</v>
      </c>
      <c r="E16" s="824" t="s">
        <v>85</v>
      </c>
      <c r="F16" s="488"/>
      <c r="G16" s="540" t="s">
        <v>163</v>
      </c>
      <c r="H16" s="541">
        <f t="shared" si="0"/>
        <v>2</v>
      </c>
      <c r="I16" s="424">
        <v>2</v>
      </c>
      <c r="J16" s="423">
        <v>0</v>
      </c>
      <c r="K16" s="542">
        <v>0</v>
      </c>
      <c r="L16" s="543">
        <v>0</v>
      </c>
      <c r="M16" s="544" t="s">
        <v>183</v>
      </c>
      <c r="N16" s="545" t="s">
        <v>115</v>
      </c>
      <c r="O16" s="546" t="s">
        <v>115</v>
      </c>
      <c r="P16" s="508"/>
      <c r="Q16" s="547" t="s">
        <v>225</v>
      </c>
      <c r="R16" s="463" t="str">
        <f t="shared" si="1"/>
        <v/>
      </c>
      <c r="S16" s="548"/>
      <c r="T16" s="422"/>
      <c r="U16" s="423"/>
      <c r="V16" s="424" t="s">
        <v>3</v>
      </c>
      <c r="W16" s="425"/>
      <c r="X16" s="425"/>
      <c r="Y16" s="423"/>
      <c r="Z16" s="424"/>
      <c r="AA16" s="425"/>
      <c r="AB16" s="425"/>
      <c r="AC16" s="425"/>
      <c r="AD16" s="423"/>
      <c r="AE16" s="424"/>
      <c r="AF16" s="425"/>
      <c r="AG16" s="426"/>
      <c r="AH16" s="255"/>
      <c r="AI16" s="536" t="s">
        <v>225</v>
      </c>
      <c r="AJ16" s="594"/>
      <c r="AK16" s="110"/>
      <c r="AL16" s="145" t="str">
        <f t="shared" si="3"/>
        <v/>
      </c>
      <c r="AM16" s="146"/>
      <c r="AN16" s="147"/>
      <c r="AO16" s="147"/>
      <c r="AP16" s="148"/>
      <c r="AQ16" s="148"/>
      <c r="AR16" s="144"/>
      <c r="AS16" s="147"/>
      <c r="AT16" s="147"/>
      <c r="AU16" s="147"/>
      <c r="AV16" s="153"/>
      <c r="AW16" s="180" t="str">
        <f t="shared" si="2"/>
        <v/>
      </c>
      <c r="AX16" s="112"/>
      <c r="AY16" s="150"/>
      <c r="AZ16" s="147"/>
      <c r="BA16" s="152"/>
      <c r="BB16" s="144"/>
      <c r="BC16" s="151" t="str">
        <f t="shared" ref="BC16:BC23" si="5">IF(ISNUMBER($AJ16),IF(AND($AJ16&gt;=60,$AJ16&lt;=100),$H16,""),"")</f>
        <v/>
      </c>
      <c r="BD16" s="153"/>
      <c r="BE16" s="112"/>
    </row>
    <row r="17" spans="1:57" s="122" customFormat="1" ht="15.95" customHeight="1">
      <c r="A17" s="112"/>
      <c r="B17" s="819"/>
      <c r="C17" s="821"/>
      <c r="D17" s="549" t="s">
        <v>152</v>
      </c>
      <c r="E17" s="810"/>
      <c r="F17" s="488"/>
      <c r="G17" s="514" t="s">
        <v>218</v>
      </c>
      <c r="H17" s="550">
        <f t="shared" si="0"/>
        <v>2</v>
      </c>
      <c r="I17" s="411">
        <v>0</v>
      </c>
      <c r="J17" s="410">
        <v>0</v>
      </c>
      <c r="K17" s="516">
        <v>2</v>
      </c>
      <c r="L17" s="517">
        <v>0</v>
      </c>
      <c r="M17" s="551" t="s">
        <v>183</v>
      </c>
      <c r="N17" s="552"/>
      <c r="O17" s="546"/>
      <c r="P17" s="517" t="s">
        <v>114</v>
      </c>
      <c r="Q17" s="553"/>
      <c r="R17" s="482" t="str">
        <f t="shared" si="1"/>
        <v/>
      </c>
      <c r="S17" s="511"/>
      <c r="T17" s="409"/>
      <c r="U17" s="410"/>
      <c r="V17" s="411" t="s">
        <v>0</v>
      </c>
      <c r="W17" s="412"/>
      <c r="X17" s="412"/>
      <c r="Y17" s="410"/>
      <c r="Z17" s="411"/>
      <c r="AA17" s="412"/>
      <c r="AB17" s="412"/>
      <c r="AC17" s="412"/>
      <c r="AD17" s="410"/>
      <c r="AE17" s="411"/>
      <c r="AF17" s="412"/>
      <c r="AG17" s="413"/>
      <c r="AH17" s="404"/>
      <c r="AI17" s="521"/>
      <c r="AJ17" s="591"/>
      <c r="AK17" s="110"/>
      <c r="AL17" s="133"/>
      <c r="AM17" s="134"/>
      <c r="AN17" s="123"/>
      <c r="AO17" s="123"/>
      <c r="AP17" s="126"/>
      <c r="AQ17" s="126"/>
      <c r="AR17" s="127"/>
      <c r="AS17" s="123"/>
      <c r="AT17" s="123"/>
      <c r="AU17" s="123"/>
      <c r="AV17" s="128"/>
      <c r="AW17" s="178" t="str">
        <f t="shared" si="2"/>
        <v/>
      </c>
      <c r="AX17" s="112"/>
      <c r="AY17" s="129"/>
      <c r="AZ17" s="123"/>
      <c r="BA17" s="131"/>
      <c r="BB17" s="127"/>
      <c r="BC17" s="156" t="str">
        <f t="shared" si="5"/>
        <v/>
      </c>
      <c r="BD17" s="128"/>
      <c r="BE17" s="112"/>
    </row>
    <row r="18" spans="1:57" s="122" customFormat="1" ht="15.95" customHeight="1">
      <c r="A18" s="112"/>
      <c r="B18" s="819"/>
      <c r="C18" s="821"/>
      <c r="D18" s="549" t="s">
        <v>152</v>
      </c>
      <c r="E18" s="810"/>
      <c r="F18" s="488"/>
      <c r="G18" s="514" t="s">
        <v>86</v>
      </c>
      <c r="H18" s="550">
        <f t="shared" si="0"/>
        <v>2</v>
      </c>
      <c r="I18" s="411">
        <v>0</v>
      </c>
      <c r="J18" s="410">
        <v>2</v>
      </c>
      <c r="K18" s="516">
        <v>0</v>
      </c>
      <c r="L18" s="517">
        <v>0</v>
      </c>
      <c r="M18" s="551" t="s">
        <v>183</v>
      </c>
      <c r="N18" s="552" t="s">
        <v>225</v>
      </c>
      <c r="O18" s="546" t="s">
        <v>115</v>
      </c>
      <c r="P18" s="517" t="s">
        <v>114</v>
      </c>
      <c r="Q18" s="553" t="s">
        <v>225</v>
      </c>
      <c r="R18" s="482" t="str">
        <f t="shared" si="1"/>
        <v/>
      </c>
      <c r="S18" s="511"/>
      <c r="T18" s="409"/>
      <c r="U18" s="410"/>
      <c r="V18" s="411" t="s">
        <v>3</v>
      </c>
      <c r="W18" s="412"/>
      <c r="X18" s="412"/>
      <c r="Y18" s="410"/>
      <c r="Z18" s="411"/>
      <c r="AA18" s="412"/>
      <c r="AB18" s="412"/>
      <c r="AC18" s="412"/>
      <c r="AD18" s="410"/>
      <c r="AE18" s="411"/>
      <c r="AF18" s="412"/>
      <c r="AG18" s="413"/>
      <c r="AH18" s="404"/>
      <c r="AI18" s="521" t="s">
        <v>225</v>
      </c>
      <c r="AJ18" s="591"/>
      <c r="AK18" s="110"/>
      <c r="AL18" s="124" t="str">
        <f t="shared" si="3"/>
        <v/>
      </c>
      <c r="AM18" s="134"/>
      <c r="AN18" s="123"/>
      <c r="AO18" s="123"/>
      <c r="AP18" s="126"/>
      <c r="AQ18" s="126"/>
      <c r="AR18" s="127"/>
      <c r="AS18" s="123"/>
      <c r="AT18" s="123"/>
      <c r="AU18" s="123"/>
      <c r="AV18" s="128"/>
      <c r="AW18" s="178" t="str">
        <f t="shared" si="2"/>
        <v/>
      </c>
      <c r="AX18" s="112"/>
      <c r="AY18" s="129"/>
      <c r="AZ18" s="123"/>
      <c r="BA18" s="131"/>
      <c r="BB18" s="127"/>
      <c r="BC18" s="156" t="str">
        <f t="shared" si="5"/>
        <v/>
      </c>
      <c r="BD18" s="128"/>
      <c r="BE18" s="112"/>
    </row>
    <row r="19" spans="1:57" s="122" customFormat="1" ht="15.95" customHeight="1">
      <c r="A19" s="112"/>
      <c r="B19" s="819"/>
      <c r="C19" s="821"/>
      <c r="D19" s="549" t="s">
        <v>152</v>
      </c>
      <c r="E19" s="810"/>
      <c r="F19" s="488"/>
      <c r="G19" s="514" t="s">
        <v>221</v>
      </c>
      <c r="H19" s="550">
        <f t="shared" si="0"/>
        <v>2</v>
      </c>
      <c r="I19" s="411">
        <v>0</v>
      </c>
      <c r="J19" s="410">
        <v>0</v>
      </c>
      <c r="K19" s="516">
        <v>0</v>
      </c>
      <c r="L19" s="517">
        <v>2</v>
      </c>
      <c r="M19" s="551" t="s">
        <v>183</v>
      </c>
      <c r="N19" s="552" t="s">
        <v>114</v>
      </c>
      <c r="O19" s="554" t="s">
        <v>225</v>
      </c>
      <c r="P19" s="517" t="s">
        <v>114</v>
      </c>
      <c r="Q19" s="553" t="s">
        <v>225</v>
      </c>
      <c r="R19" s="482" t="str">
        <f t="shared" si="1"/>
        <v/>
      </c>
      <c r="S19" s="511"/>
      <c r="T19" s="409"/>
      <c r="U19" s="410"/>
      <c r="V19" s="411"/>
      <c r="W19" s="412" t="s">
        <v>3</v>
      </c>
      <c r="X19" s="412"/>
      <c r="Y19" s="410"/>
      <c r="Z19" s="411"/>
      <c r="AA19" s="412"/>
      <c r="AB19" s="412"/>
      <c r="AC19" s="412"/>
      <c r="AD19" s="410"/>
      <c r="AE19" s="411"/>
      <c r="AF19" s="412"/>
      <c r="AG19" s="413"/>
      <c r="AH19" s="404"/>
      <c r="AI19" s="521" t="s">
        <v>225</v>
      </c>
      <c r="AJ19" s="591"/>
      <c r="AK19" s="110"/>
      <c r="AL19" s="124" t="str">
        <f t="shared" si="3"/>
        <v/>
      </c>
      <c r="AM19" s="134"/>
      <c r="AN19" s="157"/>
      <c r="AO19" s="157"/>
      <c r="AP19" s="158"/>
      <c r="AQ19" s="158"/>
      <c r="AR19" s="155"/>
      <c r="AS19" s="157"/>
      <c r="AT19" s="157"/>
      <c r="AU19" s="157"/>
      <c r="AV19" s="159"/>
      <c r="AW19" s="178" t="str">
        <f t="shared" si="2"/>
        <v/>
      </c>
      <c r="AX19" s="112"/>
      <c r="AY19" s="129"/>
      <c r="AZ19" s="123"/>
      <c r="BA19" s="160"/>
      <c r="BB19" s="155"/>
      <c r="BC19" s="156" t="str">
        <f t="shared" si="5"/>
        <v/>
      </c>
      <c r="BD19" s="159"/>
      <c r="BE19" s="112"/>
    </row>
    <row r="20" spans="1:57" s="122" customFormat="1" ht="15.95" customHeight="1">
      <c r="A20" s="112"/>
      <c r="B20" s="819"/>
      <c r="C20" s="821"/>
      <c r="D20" s="549" t="s">
        <v>152</v>
      </c>
      <c r="E20" s="810"/>
      <c r="F20" s="488"/>
      <c r="G20" s="514" t="s">
        <v>140</v>
      </c>
      <c r="H20" s="550">
        <f t="shared" si="0"/>
        <v>2</v>
      </c>
      <c r="I20" s="411">
        <v>0</v>
      </c>
      <c r="J20" s="410">
        <v>0</v>
      </c>
      <c r="K20" s="516">
        <v>0</v>
      </c>
      <c r="L20" s="517">
        <v>2</v>
      </c>
      <c r="M20" s="551" t="s">
        <v>183</v>
      </c>
      <c r="N20" s="552"/>
      <c r="O20" s="554" t="s">
        <v>116</v>
      </c>
      <c r="P20" s="517" t="s">
        <v>114</v>
      </c>
      <c r="Q20" s="553" t="s">
        <v>217</v>
      </c>
      <c r="R20" s="482" t="str">
        <f t="shared" si="1"/>
        <v/>
      </c>
      <c r="S20" s="511"/>
      <c r="T20" s="409"/>
      <c r="U20" s="410"/>
      <c r="V20" s="411"/>
      <c r="W20" s="412" t="s">
        <v>0</v>
      </c>
      <c r="X20" s="412"/>
      <c r="Y20" s="410"/>
      <c r="Z20" s="411"/>
      <c r="AA20" s="412"/>
      <c r="AB20" s="412"/>
      <c r="AC20" s="412"/>
      <c r="AD20" s="410"/>
      <c r="AE20" s="411"/>
      <c r="AF20" s="412"/>
      <c r="AG20" s="413"/>
      <c r="AH20" s="404"/>
      <c r="AI20" s="521" t="s">
        <v>217</v>
      </c>
      <c r="AJ20" s="591"/>
      <c r="AK20" s="110"/>
      <c r="AL20" s="133"/>
      <c r="AM20" s="134"/>
      <c r="AN20" s="157"/>
      <c r="AO20" s="157"/>
      <c r="AP20" s="158"/>
      <c r="AQ20" s="158"/>
      <c r="AR20" s="155"/>
      <c r="AS20" s="157"/>
      <c r="AT20" s="157"/>
      <c r="AU20" s="22" t="str">
        <f>IF(ISNUMBER($AJ20),IF(AND($AJ20&gt;=60,$AJ20&lt;=100),"●",""),"")</f>
        <v/>
      </c>
      <c r="AV20" s="159"/>
      <c r="AW20" s="178" t="str">
        <f t="shared" si="2"/>
        <v/>
      </c>
      <c r="AX20" s="112"/>
      <c r="AY20" s="129"/>
      <c r="AZ20" s="123"/>
      <c r="BA20" s="160"/>
      <c r="BB20" s="155"/>
      <c r="BC20" s="156" t="str">
        <f t="shared" si="5"/>
        <v/>
      </c>
      <c r="BD20" s="159"/>
      <c r="BE20" s="112"/>
    </row>
    <row r="21" spans="1:57" s="122" customFormat="1" ht="15.95" customHeight="1">
      <c r="A21" s="112"/>
      <c r="B21" s="819"/>
      <c r="C21" s="821"/>
      <c r="D21" s="549" t="s">
        <v>152</v>
      </c>
      <c r="E21" s="810"/>
      <c r="F21" s="488"/>
      <c r="G21" s="514" t="s">
        <v>144</v>
      </c>
      <c r="H21" s="550">
        <f t="shared" si="0"/>
        <v>2</v>
      </c>
      <c r="I21" s="411">
        <v>0</v>
      </c>
      <c r="J21" s="410">
        <v>2</v>
      </c>
      <c r="K21" s="516">
        <v>0</v>
      </c>
      <c r="L21" s="517">
        <v>0</v>
      </c>
      <c r="M21" s="551" t="s">
        <v>183</v>
      </c>
      <c r="N21" s="552" t="s">
        <v>225</v>
      </c>
      <c r="O21" s="546" t="s">
        <v>115</v>
      </c>
      <c r="P21" s="517"/>
      <c r="Q21" s="555" t="s">
        <v>225</v>
      </c>
      <c r="R21" s="386" t="str">
        <f t="shared" si="1"/>
        <v/>
      </c>
      <c r="S21" s="511"/>
      <c r="T21" s="409"/>
      <c r="U21" s="410"/>
      <c r="V21" s="411" t="s">
        <v>3</v>
      </c>
      <c r="W21" s="412"/>
      <c r="X21" s="412"/>
      <c r="Y21" s="410"/>
      <c r="Z21" s="411"/>
      <c r="AA21" s="412"/>
      <c r="AB21" s="412"/>
      <c r="AC21" s="412"/>
      <c r="AD21" s="410"/>
      <c r="AE21" s="411"/>
      <c r="AF21" s="412"/>
      <c r="AG21" s="413"/>
      <c r="AH21" s="404"/>
      <c r="AI21" s="556" t="s">
        <v>225</v>
      </c>
      <c r="AJ21" s="591"/>
      <c r="AK21" s="110"/>
      <c r="AL21" s="124" t="str">
        <f t="shared" si="3"/>
        <v/>
      </c>
      <c r="AM21" s="134"/>
      <c r="AN21" s="123"/>
      <c r="AO21" s="123"/>
      <c r="AP21" s="126"/>
      <c r="AQ21" s="126"/>
      <c r="AR21" s="127"/>
      <c r="AS21" s="123"/>
      <c r="AT21" s="123"/>
      <c r="AU21" s="123"/>
      <c r="AV21" s="128"/>
      <c r="AW21" s="178" t="str">
        <f t="shared" si="2"/>
        <v/>
      </c>
      <c r="AX21" s="112"/>
      <c r="AY21" s="129"/>
      <c r="AZ21" s="123"/>
      <c r="BA21" s="131"/>
      <c r="BB21" s="127"/>
      <c r="BC21" s="156" t="str">
        <f t="shared" si="5"/>
        <v/>
      </c>
      <c r="BD21" s="128"/>
      <c r="BE21" s="112"/>
    </row>
    <row r="22" spans="1:57" s="122" customFormat="1" ht="15.95" customHeight="1">
      <c r="A22" s="112"/>
      <c r="B22" s="819"/>
      <c r="C22" s="821"/>
      <c r="D22" s="557" t="s">
        <v>152</v>
      </c>
      <c r="E22" s="810"/>
      <c r="F22" s="488"/>
      <c r="G22" s="558" t="s">
        <v>191</v>
      </c>
      <c r="H22" s="559">
        <f t="shared" si="0"/>
        <v>2</v>
      </c>
      <c r="I22" s="419">
        <v>2</v>
      </c>
      <c r="J22" s="560">
        <v>0</v>
      </c>
      <c r="K22" s="417"/>
      <c r="L22" s="416">
        <v>0</v>
      </c>
      <c r="M22" s="561" t="s">
        <v>183</v>
      </c>
      <c r="N22" s="562" t="s">
        <v>225</v>
      </c>
      <c r="O22" s="418" t="s">
        <v>192</v>
      </c>
      <c r="P22" s="416"/>
      <c r="Q22" s="555" t="s">
        <v>267</v>
      </c>
      <c r="R22" s="386" t="str">
        <f t="shared" si="1"/>
        <v/>
      </c>
      <c r="S22" s="511"/>
      <c r="T22" s="563"/>
      <c r="U22" s="560"/>
      <c r="V22" s="419" t="s">
        <v>3</v>
      </c>
      <c r="W22" s="420" t="s">
        <v>3</v>
      </c>
      <c r="X22" s="420"/>
      <c r="Y22" s="560"/>
      <c r="Z22" s="419"/>
      <c r="AA22" s="420"/>
      <c r="AB22" s="420"/>
      <c r="AC22" s="420"/>
      <c r="AD22" s="560"/>
      <c r="AE22" s="419"/>
      <c r="AF22" s="420"/>
      <c r="AG22" s="421"/>
      <c r="AH22" s="404"/>
      <c r="AI22" s="556" t="s">
        <v>267</v>
      </c>
      <c r="AJ22" s="595"/>
      <c r="AK22" s="110"/>
      <c r="AL22" s="360" t="str">
        <f t="shared" si="3"/>
        <v/>
      </c>
      <c r="AM22" s="235"/>
      <c r="AN22" s="161"/>
      <c r="AO22" s="161"/>
      <c r="AP22" s="236"/>
      <c r="AQ22" s="236"/>
      <c r="AR22" s="162"/>
      <c r="AS22" s="161"/>
      <c r="AT22" s="161"/>
      <c r="AU22" s="161"/>
      <c r="AV22" s="237"/>
      <c r="AW22" s="361" t="str">
        <f t="shared" si="2"/>
        <v/>
      </c>
      <c r="AX22" s="112"/>
      <c r="AY22" s="238"/>
      <c r="AZ22" s="161"/>
      <c r="BA22" s="362"/>
      <c r="BB22" s="162"/>
      <c r="BC22" s="363" t="str">
        <f t="shared" si="5"/>
        <v/>
      </c>
      <c r="BD22" s="237"/>
      <c r="BE22" s="112"/>
    </row>
    <row r="23" spans="1:57" s="122" customFormat="1" ht="15.95" customHeight="1">
      <c r="A23" s="112"/>
      <c r="B23" s="819"/>
      <c r="C23" s="564"/>
      <c r="D23" s="565" t="s">
        <v>295</v>
      </c>
      <c r="E23" s="825"/>
      <c r="F23" s="488"/>
      <c r="G23" s="558" t="s">
        <v>294</v>
      </c>
      <c r="H23" s="559">
        <v>2</v>
      </c>
      <c r="I23" s="419"/>
      <c r="J23" s="560"/>
      <c r="K23" s="417">
        <v>2</v>
      </c>
      <c r="L23" s="416"/>
      <c r="M23" s="561" t="s">
        <v>296</v>
      </c>
      <c r="N23" s="566"/>
      <c r="O23" s="567"/>
      <c r="P23" s="529"/>
      <c r="Q23" s="568"/>
      <c r="R23" s="569" t="str">
        <f t="shared" si="1"/>
        <v/>
      </c>
      <c r="S23" s="511"/>
      <c r="T23" s="440"/>
      <c r="U23" s="441"/>
      <c r="V23" s="442"/>
      <c r="W23" s="443"/>
      <c r="X23" s="443"/>
      <c r="Y23" s="441"/>
      <c r="Z23" s="442"/>
      <c r="AA23" s="443"/>
      <c r="AB23" s="443"/>
      <c r="AC23" s="443"/>
      <c r="AD23" s="441"/>
      <c r="AE23" s="442"/>
      <c r="AF23" s="443"/>
      <c r="AG23" s="444"/>
      <c r="AH23" s="404"/>
      <c r="AI23" s="533"/>
      <c r="AJ23" s="593"/>
      <c r="AK23" s="110"/>
      <c r="AL23" s="239"/>
      <c r="AM23" s="137"/>
      <c r="AN23" s="135"/>
      <c r="AO23" s="135"/>
      <c r="AP23" s="138"/>
      <c r="AQ23" s="138"/>
      <c r="AR23" s="139"/>
      <c r="AS23" s="135"/>
      <c r="AT23" s="135"/>
      <c r="AU23" s="135"/>
      <c r="AV23" s="140"/>
      <c r="AW23" s="179" t="str">
        <f t="shared" si="2"/>
        <v/>
      </c>
      <c r="AX23" s="112"/>
      <c r="AY23" s="141"/>
      <c r="AZ23" s="135"/>
      <c r="BA23" s="138"/>
      <c r="BB23" s="139"/>
      <c r="BC23" s="154" t="str">
        <f t="shared" si="5"/>
        <v/>
      </c>
      <c r="BD23" s="140"/>
      <c r="BE23" s="112"/>
    </row>
    <row r="24" spans="1:57" s="122" customFormat="1" ht="15.95" customHeight="1">
      <c r="A24" s="112"/>
      <c r="B24" s="819"/>
      <c r="C24" s="811" t="s">
        <v>92</v>
      </c>
      <c r="D24" s="424" t="s">
        <v>182</v>
      </c>
      <c r="E24" s="570">
        <v>2</v>
      </c>
      <c r="F24" s="488"/>
      <c r="G24" s="540" t="s">
        <v>106</v>
      </c>
      <c r="H24" s="541">
        <f t="shared" si="0"/>
        <v>2</v>
      </c>
      <c r="I24" s="424">
        <v>2</v>
      </c>
      <c r="J24" s="423"/>
      <c r="K24" s="542">
        <v>0</v>
      </c>
      <c r="L24" s="543">
        <v>0</v>
      </c>
      <c r="M24" s="571" t="s">
        <v>183</v>
      </c>
      <c r="N24" s="453" t="s">
        <v>225</v>
      </c>
      <c r="O24" s="456"/>
      <c r="P24" s="454"/>
      <c r="Q24" s="523" t="s">
        <v>225</v>
      </c>
      <c r="R24" s="485" t="str">
        <f t="shared" si="1"/>
        <v/>
      </c>
      <c r="S24" s="511"/>
      <c r="T24" s="422"/>
      <c r="U24" s="423"/>
      <c r="V24" s="424"/>
      <c r="W24" s="425"/>
      <c r="X24" s="425"/>
      <c r="Y24" s="423"/>
      <c r="Z24" s="424"/>
      <c r="AA24" s="425"/>
      <c r="AB24" s="425" t="s">
        <v>109</v>
      </c>
      <c r="AC24" s="425"/>
      <c r="AD24" s="423"/>
      <c r="AE24" s="424"/>
      <c r="AF24" s="425"/>
      <c r="AG24" s="426"/>
      <c r="AH24" s="404"/>
      <c r="AI24" s="572" t="s">
        <v>225</v>
      </c>
      <c r="AJ24" s="594"/>
      <c r="AK24" s="110"/>
      <c r="AL24" s="145" t="str">
        <f t="shared" si="3"/>
        <v/>
      </c>
      <c r="AM24" s="146"/>
      <c r="AN24" s="147"/>
      <c r="AO24" s="147"/>
      <c r="AP24" s="148"/>
      <c r="AQ24" s="148"/>
      <c r="AR24" s="144"/>
      <c r="AS24" s="147"/>
      <c r="AT24" s="147"/>
      <c r="AU24" s="147"/>
      <c r="AV24" s="153"/>
      <c r="AW24" s="181" t="str">
        <f t="shared" si="2"/>
        <v/>
      </c>
      <c r="AX24" s="112"/>
      <c r="AY24" s="150"/>
      <c r="AZ24" s="147"/>
      <c r="BA24" s="151" t="str">
        <f t="shared" ref="BA24:BA32" si="6">IF(ISNUMBER($AJ24),IF(AND($AJ24&gt;=60,$AJ24&lt;=100),$H24,""),"")</f>
        <v/>
      </c>
      <c r="BB24" s="144"/>
      <c r="BC24" s="147"/>
      <c r="BD24" s="153"/>
      <c r="BE24" s="112"/>
    </row>
    <row r="25" spans="1:57" s="122" customFormat="1" ht="15.95" customHeight="1">
      <c r="A25" s="112"/>
      <c r="B25" s="819"/>
      <c r="C25" s="812"/>
      <c r="D25" s="411" t="s">
        <v>182</v>
      </c>
      <c r="E25" s="573">
        <v>4</v>
      </c>
      <c r="F25" s="488"/>
      <c r="G25" s="514" t="s">
        <v>107</v>
      </c>
      <c r="H25" s="550">
        <f t="shared" si="0"/>
        <v>4</v>
      </c>
      <c r="I25" s="411">
        <v>2</v>
      </c>
      <c r="J25" s="410">
        <v>2</v>
      </c>
      <c r="K25" s="516"/>
      <c r="L25" s="517">
        <v>0</v>
      </c>
      <c r="M25" s="518" t="s">
        <v>79</v>
      </c>
      <c r="N25" s="409" t="s">
        <v>225</v>
      </c>
      <c r="O25" s="574"/>
      <c r="P25" s="410" t="s">
        <v>225</v>
      </c>
      <c r="Q25" s="520" t="s">
        <v>225</v>
      </c>
      <c r="R25" s="482" t="str">
        <f t="shared" si="1"/>
        <v/>
      </c>
      <c r="S25" s="511"/>
      <c r="T25" s="409" t="s">
        <v>225</v>
      </c>
      <c r="U25" s="410"/>
      <c r="V25" s="411"/>
      <c r="W25" s="412"/>
      <c r="X25" s="412" t="s">
        <v>109</v>
      </c>
      <c r="Y25" s="410"/>
      <c r="Z25" s="411"/>
      <c r="AA25" s="412"/>
      <c r="AB25" s="412"/>
      <c r="AC25" s="412"/>
      <c r="AD25" s="410"/>
      <c r="AE25" s="411"/>
      <c r="AF25" s="412" t="s">
        <v>109</v>
      </c>
      <c r="AG25" s="413"/>
      <c r="AH25" s="404"/>
      <c r="AI25" s="521" t="s">
        <v>225</v>
      </c>
      <c r="AJ25" s="591"/>
      <c r="AK25" s="110"/>
      <c r="AL25" s="124" t="str">
        <f t="shared" si="3"/>
        <v/>
      </c>
      <c r="AM25" s="134"/>
      <c r="AN25" s="123"/>
      <c r="AO25" s="123"/>
      <c r="AP25" s="126"/>
      <c r="AQ25" s="126"/>
      <c r="AR25" s="127"/>
      <c r="AS25" s="123"/>
      <c r="AT25" s="123"/>
      <c r="AU25" s="123"/>
      <c r="AV25" s="128"/>
      <c r="AW25" s="178" t="str">
        <f t="shared" si="2"/>
        <v/>
      </c>
      <c r="AX25" s="112"/>
      <c r="AY25" s="129"/>
      <c r="AZ25" s="123"/>
      <c r="BA25" s="156" t="str">
        <f t="shared" si="6"/>
        <v/>
      </c>
      <c r="BB25" s="127"/>
      <c r="BC25" s="123"/>
      <c r="BD25" s="128"/>
      <c r="BE25" s="112"/>
    </row>
    <row r="26" spans="1:57" s="122" customFormat="1" ht="15.95" customHeight="1">
      <c r="A26" s="112"/>
      <c r="B26" s="819"/>
      <c r="C26" s="812"/>
      <c r="D26" s="411" t="s">
        <v>207</v>
      </c>
      <c r="E26" s="573">
        <v>1</v>
      </c>
      <c r="F26" s="488"/>
      <c r="G26" s="505" t="s">
        <v>261</v>
      </c>
      <c r="H26" s="550">
        <f t="shared" si="0"/>
        <v>1</v>
      </c>
      <c r="I26" s="411">
        <v>1</v>
      </c>
      <c r="J26" s="410"/>
      <c r="K26" s="516"/>
      <c r="L26" s="517"/>
      <c r="M26" s="518" t="s">
        <v>262</v>
      </c>
      <c r="N26" s="409" t="s">
        <v>0</v>
      </c>
      <c r="O26" s="574"/>
      <c r="P26" s="410" t="s">
        <v>0</v>
      </c>
      <c r="Q26" s="520" t="s">
        <v>0</v>
      </c>
      <c r="R26" s="482" t="str">
        <f t="shared" si="1"/>
        <v/>
      </c>
      <c r="S26" s="511"/>
      <c r="T26" s="409"/>
      <c r="U26" s="410" t="s">
        <v>3</v>
      </c>
      <c r="V26" s="411"/>
      <c r="W26" s="412"/>
      <c r="X26" s="412"/>
      <c r="Y26" s="410"/>
      <c r="Z26" s="411"/>
      <c r="AA26" s="412"/>
      <c r="AB26" s="412"/>
      <c r="AC26" s="412"/>
      <c r="AD26" s="410"/>
      <c r="AE26" s="411"/>
      <c r="AF26" s="412"/>
      <c r="AG26" s="413"/>
      <c r="AH26" s="404"/>
      <c r="AI26" s="521" t="s">
        <v>0</v>
      </c>
      <c r="AJ26" s="591"/>
      <c r="AK26" s="110"/>
      <c r="AL26" s="124" t="str">
        <f t="shared" si="3"/>
        <v/>
      </c>
      <c r="AM26" s="134"/>
      <c r="AN26" s="123"/>
      <c r="AO26" s="123"/>
      <c r="AP26" s="126"/>
      <c r="AQ26" s="126"/>
      <c r="AR26" s="127"/>
      <c r="AS26" s="123"/>
      <c r="AT26" s="123"/>
      <c r="AU26" s="123"/>
      <c r="AV26" s="128"/>
      <c r="AW26" s="178" t="str">
        <f t="shared" si="2"/>
        <v/>
      </c>
      <c r="AX26" s="112"/>
      <c r="AY26" s="129"/>
      <c r="AZ26" s="123"/>
      <c r="BA26" s="156" t="str">
        <f t="shared" si="6"/>
        <v/>
      </c>
      <c r="BB26" s="127"/>
      <c r="BC26" s="123"/>
      <c r="BD26" s="128"/>
      <c r="BE26" s="112"/>
    </row>
    <row r="27" spans="1:57" s="122" customFormat="1" ht="15.95" customHeight="1">
      <c r="A27" s="112"/>
      <c r="B27" s="819"/>
      <c r="C27" s="812"/>
      <c r="D27" s="411" t="s">
        <v>311</v>
      </c>
      <c r="E27" s="573">
        <v>1</v>
      </c>
      <c r="F27" s="488"/>
      <c r="G27" s="505" t="s">
        <v>312</v>
      </c>
      <c r="H27" s="550">
        <f t="shared" si="0"/>
        <v>1</v>
      </c>
      <c r="I27" s="411"/>
      <c r="J27" s="410">
        <v>1</v>
      </c>
      <c r="K27" s="516"/>
      <c r="L27" s="517"/>
      <c r="M27" s="518" t="s">
        <v>103</v>
      </c>
      <c r="N27" s="409" t="s">
        <v>225</v>
      </c>
      <c r="O27" s="412"/>
      <c r="P27" s="410" t="s">
        <v>225</v>
      </c>
      <c r="Q27" s="520" t="s">
        <v>225</v>
      </c>
      <c r="R27" s="482" t="str">
        <f t="shared" ref="R27" si="7">IF(AJ27&gt;=60,"○","")</f>
        <v/>
      </c>
      <c r="S27" s="511"/>
      <c r="T27" s="409"/>
      <c r="U27" s="410" t="s">
        <v>109</v>
      </c>
      <c r="V27" s="411"/>
      <c r="W27" s="412"/>
      <c r="X27" s="412"/>
      <c r="Y27" s="410"/>
      <c r="Z27" s="411"/>
      <c r="AA27" s="412"/>
      <c r="AB27" s="412"/>
      <c r="AC27" s="412"/>
      <c r="AD27" s="410"/>
      <c r="AE27" s="411"/>
      <c r="AF27" s="412"/>
      <c r="AG27" s="413"/>
      <c r="AH27" s="404"/>
      <c r="AI27" s="521" t="s">
        <v>225</v>
      </c>
      <c r="AJ27" s="591"/>
      <c r="AK27" s="110"/>
      <c r="AL27" s="124" t="str">
        <f t="shared" si="3"/>
        <v/>
      </c>
      <c r="AM27" s="134"/>
      <c r="AN27" s="123"/>
      <c r="AO27" s="123"/>
      <c r="AP27" s="126"/>
      <c r="AQ27" s="126"/>
      <c r="AR27" s="127"/>
      <c r="AS27" s="123"/>
      <c r="AT27" s="123"/>
      <c r="AU27" s="123"/>
      <c r="AV27" s="128"/>
      <c r="AW27" s="391" t="str">
        <f t="shared" si="2"/>
        <v/>
      </c>
      <c r="AX27" s="112"/>
      <c r="AY27" s="129"/>
      <c r="AZ27" s="123"/>
      <c r="BA27" s="156" t="str">
        <f t="shared" si="6"/>
        <v/>
      </c>
      <c r="BB27" s="127"/>
      <c r="BC27" s="123"/>
      <c r="BD27" s="128"/>
      <c r="BE27" s="112"/>
    </row>
    <row r="28" spans="1:57" s="122" customFormat="1" ht="15.95" customHeight="1">
      <c r="A28" s="112"/>
      <c r="B28" s="819"/>
      <c r="C28" s="812"/>
      <c r="D28" s="411" t="s">
        <v>182</v>
      </c>
      <c r="E28" s="573">
        <v>2</v>
      </c>
      <c r="F28" s="488"/>
      <c r="G28" s="505" t="s">
        <v>313</v>
      </c>
      <c r="H28" s="550">
        <f t="shared" si="0"/>
        <v>2</v>
      </c>
      <c r="I28" s="411"/>
      <c r="J28" s="410"/>
      <c r="K28" s="516">
        <v>1</v>
      </c>
      <c r="L28" s="517">
        <v>1</v>
      </c>
      <c r="M28" s="518" t="s">
        <v>103</v>
      </c>
      <c r="N28" s="409" t="s">
        <v>225</v>
      </c>
      <c r="O28" s="412"/>
      <c r="P28" s="410" t="s">
        <v>225</v>
      </c>
      <c r="Q28" s="520" t="s">
        <v>225</v>
      </c>
      <c r="R28" s="482" t="str">
        <f t="shared" si="1"/>
        <v/>
      </c>
      <c r="S28" s="511"/>
      <c r="T28" s="409"/>
      <c r="U28" s="410" t="s">
        <v>109</v>
      </c>
      <c r="V28" s="411"/>
      <c r="W28" s="412"/>
      <c r="X28" s="412"/>
      <c r="Y28" s="410"/>
      <c r="Z28" s="411"/>
      <c r="AA28" s="412"/>
      <c r="AB28" s="412"/>
      <c r="AC28" s="412"/>
      <c r="AD28" s="410"/>
      <c r="AE28" s="411"/>
      <c r="AF28" s="412"/>
      <c r="AG28" s="413"/>
      <c r="AH28" s="404"/>
      <c r="AI28" s="521" t="s">
        <v>225</v>
      </c>
      <c r="AJ28" s="591"/>
      <c r="AK28" s="110"/>
      <c r="AL28" s="124" t="str">
        <f t="shared" si="3"/>
        <v/>
      </c>
      <c r="AM28" s="134"/>
      <c r="AN28" s="123"/>
      <c r="AO28" s="123"/>
      <c r="AP28" s="126"/>
      <c r="AQ28" s="126"/>
      <c r="AR28" s="127"/>
      <c r="AS28" s="123"/>
      <c r="AT28" s="123"/>
      <c r="AU28" s="123"/>
      <c r="AV28" s="128"/>
      <c r="AW28" s="178" t="str">
        <f t="shared" si="2"/>
        <v/>
      </c>
      <c r="AX28" s="112"/>
      <c r="AY28" s="129"/>
      <c r="AZ28" s="123"/>
      <c r="BA28" s="156" t="str">
        <f t="shared" si="6"/>
        <v/>
      </c>
      <c r="BB28" s="127"/>
      <c r="BC28" s="123"/>
      <c r="BD28" s="128"/>
      <c r="BE28" s="112"/>
    </row>
    <row r="29" spans="1:57" s="122" customFormat="1" ht="15.95" customHeight="1">
      <c r="A29" s="112"/>
      <c r="B29" s="819"/>
      <c r="C29" s="812"/>
      <c r="D29" s="411" t="s">
        <v>182</v>
      </c>
      <c r="E29" s="573">
        <v>2</v>
      </c>
      <c r="F29" s="488"/>
      <c r="G29" s="514" t="s">
        <v>94</v>
      </c>
      <c r="H29" s="550">
        <f t="shared" si="0"/>
        <v>2</v>
      </c>
      <c r="I29" s="814">
        <v>2</v>
      </c>
      <c r="J29" s="709"/>
      <c r="K29" s="516">
        <v>0</v>
      </c>
      <c r="L29" s="517">
        <v>0</v>
      </c>
      <c r="M29" s="518" t="s">
        <v>145</v>
      </c>
      <c r="N29" s="409" t="s">
        <v>225</v>
      </c>
      <c r="O29" s="412"/>
      <c r="P29" s="410" t="s">
        <v>225</v>
      </c>
      <c r="Q29" s="520" t="s">
        <v>225</v>
      </c>
      <c r="R29" s="482" t="str">
        <f t="shared" si="1"/>
        <v/>
      </c>
      <c r="S29" s="511"/>
      <c r="T29" s="409" t="s">
        <v>225</v>
      </c>
      <c r="U29" s="410"/>
      <c r="V29" s="411"/>
      <c r="W29" s="412"/>
      <c r="X29" s="412" t="s">
        <v>109</v>
      </c>
      <c r="Y29" s="410"/>
      <c r="Z29" s="411"/>
      <c r="AA29" s="412"/>
      <c r="AB29" s="412"/>
      <c r="AC29" s="412"/>
      <c r="AD29" s="410" t="s">
        <v>109</v>
      </c>
      <c r="AE29" s="411"/>
      <c r="AF29" s="412" t="s">
        <v>109</v>
      </c>
      <c r="AG29" s="413" t="s">
        <v>109</v>
      </c>
      <c r="AH29" s="404"/>
      <c r="AI29" s="521" t="s">
        <v>225</v>
      </c>
      <c r="AJ29" s="591"/>
      <c r="AK29" s="110"/>
      <c r="AL29" s="124" t="str">
        <f t="shared" si="3"/>
        <v/>
      </c>
      <c r="AM29" s="134"/>
      <c r="AN29" s="123"/>
      <c r="AO29" s="123"/>
      <c r="AP29" s="126"/>
      <c r="AQ29" s="126"/>
      <c r="AR29" s="127"/>
      <c r="AS29" s="123"/>
      <c r="AT29" s="123"/>
      <c r="AU29" s="123"/>
      <c r="AV29" s="128"/>
      <c r="AW29" s="178" t="str">
        <f t="shared" si="2"/>
        <v/>
      </c>
      <c r="AX29" s="112"/>
      <c r="AY29" s="129"/>
      <c r="AZ29" s="123"/>
      <c r="BA29" s="156" t="str">
        <f t="shared" si="6"/>
        <v/>
      </c>
      <c r="BB29" s="127"/>
      <c r="BC29" s="123"/>
      <c r="BD29" s="128"/>
      <c r="BE29" s="112"/>
    </row>
    <row r="30" spans="1:57" s="122" customFormat="1" ht="15.95" customHeight="1">
      <c r="A30" s="112"/>
      <c r="B30" s="819"/>
      <c r="C30" s="812"/>
      <c r="D30" s="411" t="s">
        <v>182</v>
      </c>
      <c r="E30" s="573">
        <v>2</v>
      </c>
      <c r="F30" s="488"/>
      <c r="G30" s="505" t="s">
        <v>108</v>
      </c>
      <c r="H30" s="550">
        <f t="shared" si="0"/>
        <v>2</v>
      </c>
      <c r="I30" s="411">
        <v>1</v>
      </c>
      <c r="J30" s="410">
        <v>1</v>
      </c>
      <c r="K30" s="516">
        <v>0</v>
      </c>
      <c r="L30" s="517">
        <v>0</v>
      </c>
      <c r="M30" s="518" t="s">
        <v>103</v>
      </c>
      <c r="N30" s="453" t="s">
        <v>225</v>
      </c>
      <c r="O30" s="456"/>
      <c r="P30" s="454" t="s">
        <v>225</v>
      </c>
      <c r="Q30" s="523" t="s">
        <v>225</v>
      </c>
      <c r="R30" s="485" t="str">
        <f t="shared" si="1"/>
        <v/>
      </c>
      <c r="S30" s="511"/>
      <c r="T30" s="409" t="s">
        <v>225</v>
      </c>
      <c r="U30" s="410"/>
      <c r="V30" s="411"/>
      <c r="W30" s="412"/>
      <c r="X30" s="412" t="s">
        <v>225</v>
      </c>
      <c r="Y30" s="410"/>
      <c r="Z30" s="411"/>
      <c r="AA30" s="412"/>
      <c r="AB30" s="412"/>
      <c r="AC30" s="412"/>
      <c r="AD30" s="410"/>
      <c r="AE30" s="411"/>
      <c r="AF30" s="412"/>
      <c r="AG30" s="413"/>
      <c r="AH30" s="404"/>
      <c r="AI30" s="521" t="s">
        <v>225</v>
      </c>
      <c r="AJ30" s="591"/>
      <c r="AK30" s="110"/>
      <c r="AL30" s="124" t="str">
        <f t="shared" si="3"/>
        <v/>
      </c>
      <c r="AM30" s="134"/>
      <c r="AN30" s="123"/>
      <c r="AO30" s="123"/>
      <c r="AP30" s="126"/>
      <c r="AQ30" s="126"/>
      <c r="AR30" s="127"/>
      <c r="AS30" s="123"/>
      <c r="AT30" s="123"/>
      <c r="AU30" s="123"/>
      <c r="AV30" s="128"/>
      <c r="AW30" s="178" t="str">
        <f t="shared" si="2"/>
        <v/>
      </c>
      <c r="AX30" s="112"/>
      <c r="AY30" s="129"/>
      <c r="AZ30" s="123"/>
      <c r="BA30" s="156" t="str">
        <f t="shared" si="6"/>
        <v/>
      </c>
      <c r="BB30" s="127"/>
      <c r="BC30" s="123"/>
      <c r="BD30" s="128"/>
      <c r="BE30" s="112"/>
    </row>
    <row r="31" spans="1:57" s="122" customFormat="1" ht="15.95" customHeight="1">
      <c r="A31" s="112"/>
      <c r="B31" s="819"/>
      <c r="C31" s="812"/>
      <c r="D31" s="419" t="s">
        <v>207</v>
      </c>
      <c r="E31" s="575">
        <v>6</v>
      </c>
      <c r="F31" s="488"/>
      <c r="G31" s="576" t="s">
        <v>258</v>
      </c>
      <c r="H31" s="550">
        <f t="shared" si="0"/>
        <v>6</v>
      </c>
      <c r="I31" s="419">
        <v>3</v>
      </c>
      <c r="J31" s="560">
        <v>3</v>
      </c>
      <c r="K31" s="417"/>
      <c r="L31" s="416"/>
      <c r="M31" s="577" t="s">
        <v>79</v>
      </c>
      <c r="N31" s="563" t="s">
        <v>225</v>
      </c>
      <c r="O31" s="420"/>
      <c r="P31" s="560" t="s">
        <v>225</v>
      </c>
      <c r="Q31" s="578" t="s">
        <v>225</v>
      </c>
      <c r="R31" s="535" t="str">
        <f t="shared" si="1"/>
        <v/>
      </c>
      <c r="S31" s="511"/>
      <c r="T31" s="409" t="s">
        <v>109</v>
      </c>
      <c r="U31" s="410" t="s">
        <v>109</v>
      </c>
      <c r="V31" s="411"/>
      <c r="W31" s="412"/>
      <c r="X31" s="412" t="s">
        <v>109</v>
      </c>
      <c r="Y31" s="410" t="s">
        <v>109</v>
      </c>
      <c r="Z31" s="411"/>
      <c r="AA31" s="412"/>
      <c r="AB31" s="412"/>
      <c r="AC31" s="412"/>
      <c r="AD31" s="410" t="s">
        <v>109</v>
      </c>
      <c r="AE31" s="411"/>
      <c r="AF31" s="412" t="s">
        <v>109</v>
      </c>
      <c r="AG31" s="413" t="s">
        <v>109</v>
      </c>
      <c r="AH31" s="404"/>
      <c r="AI31" s="521" t="s">
        <v>225</v>
      </c>
      <c r="AJ31" s="591"/>
      <c r="AK31" s="110"/>
      <c r="AL31" s="124" t="str">
        <f t="shared" si="3"/>
        <v/>
      </c>
      <c r="AM31" s="235"/>
      <c r="AN31" s="161"/>
      <c r="AO31" s="161"/>
      <c r="AP31" s="236"/>
      <c r="AQ31" s="236"/>
      <c r="AR31" s="162"/>
      <c r="AS31" s="161"/>
      <c r="AT31" s="161"/>
      <c r="AU31" s="161"/>
      <c r="AV31" s="237"/>
      <c r="AW31" s="178" t="str">
        <f t="shared" si="2"/>
        <v/>
      </c>
      <c r="AX31" s="112"/>
      <c r="AY31" s="238"/>
      <c r="AZ31" s="161"/>
      <c r="BA31" s="156" t="str">
        <f t="shared" si="6"/>
        <v/>
      </c>
      <c r="BB31" s="162"/>
      <c r="BC31" s="161"/>
      <c r="BD31" s="237"/>
      <c r="BE31" s="112"/>
    </row>
    <row r="32" spans="1:57" s="122" customFormat="1" ht="15.95" customHeight="1">
      <c r="A32" s="112"/>
      <c r="B32" s="819"/>
      <c r="C32" s="812"/>
      <c r="D32" s="442" t="s">
        <v>182</v>
      </c>
      <c r="E32" s="579">
        <v>8</v>
      </c>
      <c r="F32" s="488"/>
      <c r="G32" s="558" t="s">
        <v>259</v>
      </c>
      <c r="H32" s="515">
        <f t="shared" si="0"/>
        <v>8</v>
      </c>
      <c r="I32" s="417"/>
      <c r="J32" s="416"/>
      <c r="K32" s="417">
        <v>4</v>
      </c>
      <c r="L32" s="416">
        <v>4</v>
      </c>
      <c r="M32" s="577" t="s">
        <v>79</v>
      </c>
      <c r="N32" s="563" t="s">
        <v>225</v>
      </c>
      <c r="O32" s="420"/>
      <c r="P32" s="560" t="s">
        <v>225</v>
      </c>
      <c r="Q32" s="578" t="s">
        <v>225</v>
      </c>
      <c r="R32" s="386" t="str">
        <f t="shared" si="1"/>
        <v/>
      </c>
      <c r="S32" s="511"/>
      <c r="T32" s="440" t="s">
        <v>109</v>
      </c>
      <c r="U32" s="441" t="s">
        <v>109</v>
      </c>
      <c r="V32" s="442"/>
      <c r="W32" s="443"/>
      <c r="X32" s="443" t="s">
        <v>109</v>
      </c>
      <c r="Y32" s="441" t="s">
        <v>109</v>
      </c>
      <c r="Z32" s="442"/>
      <c r="AA32" s="443"/>
      <c r="AB32" s="443"/>
      <c r="AC32" s="443"/>
      <c r="AD32" s="441" t="s">
        <v>109</v>
      </c>
      <c r="AE32" s="442"/>
      <c r="AF32" s="443" t="s">
        <v>109</v>
      </c>
      <c r="AG32" s="444" t="s">
        <v>109</v>
      </c>
      <c r="AH32" s="404"/>
      <c r="AI32" s="533" t="s">
        <v>225</v>
      </c>
      <c r="AJ32" s="593"/>
      <c r="AK32" s="110"/>
      <c r="AL32" s="136" t="str">
        <f t="shared" si="3"/>
        <v/>
      </c>
      <c r="AM32" s="137"/>
      <c r="AN32" s="135"/>
      <c r="AO32" s="135"/>
      <c r="AP32" s="138"/>
      <c r="AQ32" s="138"/>
      <c r="AR32" s="139"/>
      <c r="AS32" s="135"/>
      <c r="AT32" s="135"/>
      <c r="AU32" s="135"/>
      <c r="AV32" s="140"/>
      <c r="AW32" s="179" t="str">
        <f t="shared" si="2"/>
        <v/>
      </c>
      <c r="AX32" s="112"/>
      <c r="AY32" s="141"/>
      <c r="AZ32" s="135"/>
      <c r="BA32" s="154" t="str">
        <f t="shared" si="6"/>
        <v/>
      </c>
      <c r="BB32" s="139"/>
      <c r="BC32" s="135"/>
      <c r="BD32" s="140"/>
      <c r="BE32" s="112"/>
    </row>
    <row r="33" spans="1:57" s="122" customFormat="1" ht="15.95" customHeight="1">
      <c r="A33" s="112"/>
      <c r="B33" s="819"/>
      <c r="C33" s="812"/>
      <c r="D33" s="455" t="s">
        <v>152</v>
      </c>
      <c r="E33" s="815" t="s">
        <v>80</v>
      </c>
      <c r="F33" s="488"/>
      <c r="G33" s="540" t="s">
        <v>132</v>
      </c>
      <c r="H33" s="580">
        <f t="shared" si="0"/>
        <v>2</v>
      </c>
      <c r="I33" s="542">
        <v>0</v>
      </c>
      <c r="J33" s="543">
        <v>0</v>
      </c>
      <c r="K33" s="542">
        <v>2</v>
      </c>
      <c r="L33" s="543">
        <v>0</v>
      </c>
      <c r="M33" s="571" t="s">
        <v>183</v>
      </c>
      <c r="N33" s="422" t="s">
        <v>63</v>
      </c>
      <c r="O33" s="483" t="s">
        <v>217</v>
      </c>
      <c r="P33" s="581"/>
      <c r="Q33" s="582" t="s">
        <v>189</v>
      </c>
      <c r="R33" s="484" t="str">
        <f t="shared" si="1"/>
        <v/>
      </c>
      <c r="S33" s="511"/>
      <c r="T33" s="422"/>
      <c r="U33" s="423"/>
      <c r="V33" s="424"/>
      <c r="W33" s="425" t="s">
        <v>225</v>
      </c>
      <c r="X33" s="425"/>
      <c r="Y33" s="423"/>
      <c r="Z33" s="424"/>
      <c r="AA33" s="425"/>
      <c r="AB33" s="425"/>
      <c r="AC33" s="425"/>
      <c r="AD33" s="423"/>
      <c r="AE33" s="424"/>
      <c r="AF33" s="425"/>
      <c r="AG33" s="426"/>
      <c r="AH33" s="404"/>
      <c r="AI33" s="16" t="s">
        <v>189</v>
      </c>
      <c r="AJ33" s="594"/>
      <c r="AK33" s="110"/>
      <c r="AL33" s="183"/>
      <c r="AM33" s="144"/>
      <c r="AN33" s="147"/>
      <c r="AO33" s="147"/>
      <c r="AP33" s="147"/>
      <c r="AQ33" s="163" t="str">
        <f t="shared" ref="AQ33:AQ42" si="8">IF(ISNUMBER($AJ33),IF(AND($AJ33&gt;=60,$AJ33&lt;=100),"●",""),"")</f>
        <v/>
      </c>
      <c r="AR33" s="144"/>
      <c r="AS33" s="147"/>
      <c r="AT33" s="147"/>
      <c r="AU33" s="151" t="str">
        <f>IF(ISNUMBER($AJ33),IF(AND($AJ33&gt;=60,$AJ33&lt;=100),"●",""),"")</f>
        <v/>
      </c>
      <c r="AV33" s="153"/>
      <c r="AW33" s="181" t="str">
        <f t="shared" si="2"/>
        <v/>
      </c>
      <c r="AX33" s="112"/>
      <c r="AY33" s="150"/>
      <c r="AZ33" s="147"/>
      <c r="BA33" s="152"/>
      <c r="BB33" s="144"/>
      <c r="BC33" s="147"/>
      <c r="BD33" s="149" t="str">
        <f t="shared" ref="BD33:BD53" si="9">IF(ISNUMBER($AJ33),IF(AND($AJ33&gt;=60,$AJ33&lt;=100),$H33,""),"")</f>
        <v/>
      </c>
      <c r="BE33" s="112"/>
    </row>
    <row r="34" spans="1:57" s="122" customFormat="1" ht="15.95" customHeight="1">
      <c r="A34" s="112"/>
      <c r="B34" s="819"/>
      <c r="C34" s="812"/>
      <c r="D34" s="455" t="s">
        <v>152</v>
      </c>
      <c r="E34" s="816"/>
      <c r="F34" s="488"/>
      <c r="G34" s="514" t="s">
        <v>123</v>
      </c>
      <c r="H34" s="515">
        <f t="shared" si="0"/>
        <v>2</v>
      </c>
      <c r="I34" s="516">
        <v>0</v>
      </c>
      <c r="J34" s="517">
        <v>2</v>
      </c>
      <c r="K34" s="516">
        <v>0</v>
      </c>
      <c r="L34" s="517">
        <v>0</v>
      </c>
      <c r="M34" s="518" t="s">
        <v>183</v>
      </c>
      <c r="N34" s="409" t="s">
        <v>61</v>
      </c>
      <c r="O34" s="412" t="s">
        <v>82</v>
      </c>
      <c r="P34" s="410"/>
      <c r="Q34" s="520" t="s">
        <v>62</v>
      </c>
      <c r="R34" s="482" t="str">
        <f t="shared" si="1"/>
        <v/>
      </c>
      <c r="S34" s="511"/>
      <c r="T34" s="409"/>
      <c r="U34" s="410"/>
      <c r="V34" s="411"/>
      <c r="W34" s="412" t="s">
        <v>225</v>
      </c>
      <c r="X34" s="412"/>
      <c r="Y34" s="410"/>
      <c r="Z34" s="411"/>
      <c r="AA34" s="412"/>
      <c r="AB34" s="412"/>
      <c r="AC34" s="412"/>
      <c r="AD34" s="410"/>
      <c r="AE34" s="411"/>
      <c r="AF34" s="412"/>
      <c r="AG34" s="413"/>
      <c r="AH34" s="404"/>
      <c r="AI34" s="521" t="s">
        <v>62</v>
      </c>
      <c r="AJ34" s="591"/>
      <c r="AK34" s="110"/>
      <c r="AL34" s="133"/>
      <c r="AM34" s="127"/>
      <c r="AN34" s="123"/>
      <c r="AO34" s="123"/>
      <c r="AP34" s="156" t="str">
        <f>IF(ISNUMBER($AJ34),IF(AND($AJ34&gt;=60,$AJ34&lt;=100),"●",""),"")</f>
        <v/>
      </c>
      <c r="AQ34" s="164" t="str">
        <f t="shared" si="8"/>
        <v/>
      </c>
      <c r="AR34" s="132" t="str">
        <f>IF(ISNUMBER($AJ34),IF(AND($AJ34&gt;=60,$AJ34&lt;=100),"●",""),"")</f>
        <v/>
      </c>
      <c r="AS34" s="123"/>
      <c r="AT34" s="123"/>
      <c r="AU34" s="123"/>
      <c r="AV34" s="128"/>
      <c r="AW34" s="178" t="str">
        <f t="shared" si="2"/>
        <v/>
      </c>
      <c r="AX34" s="112"/>
      <c r="AY34" s="129"/>
      <c r="AZ34" s="123"/>
      <c r="BA34" s="131"/>
      <c r="BB34" s="127"/>
      <c r="BC34" s="123"/>
      <c r="BD34" s="165" t="str">
        <f t="shared" si="9"/>
        <v/>
      </c>
      <c r="BE34" s="112"/>
    </row>
    <row r="35" spans="1:57" s="122" customFormat="1" ht="15.95" customHeight="1">
      <c r="A35" s="112"/>
      <c r="B35" s="819"/>
      <c r="C35" s="812"/>
      <c r="D35" s="411" t="s">
        <v>152</v>
      </c>
      <c r="E35" s="816"/>
      <c r="F35" s="488"/>
      <c r="G35" s="514" t="s">
        <v>131</v>
      </c>
      <c r="H35" s="515">
        <f t="shared" si="0"/>
        <v>2</v>
      </c>
      <c r="I35" s="516">
        <v>0</v>
      </c>
      <c r="J35" s="517">
        <v>2</v>
      </c>
      <c r="K35" s="516">
        <v>0</v>
      </c>
      <c r="L35" s="517">
        <v>0</v>
      </c>
      <c r="M35" s="518" t="s">
        <v>183</v>
      </c>
      <c r="N35" s="409" t="s">
        <v>63</v>
      </c>
      <c r="O35" s="412"/>
      <c r="P35" s="410"/>
      <c r="Q35" s="520" t="s">
        <v>63</v>
      </c>
      <c r="R35" s="482" t="str">
        <f t="shared" si="1"/>
        <v/>
      </c>
      <c r="S35" s="511"/>
      <c r="T35" s="409"/>
      <c r="U35" s="410"/>
      <c r="V35" s="411"/>
      <c r="W35" s="412" t="s">
        <v>225</v>
      </c>
      <c r="X35" s="412"/>
      <c r="Y35" s="410"/>
      <c r="Z35" s="411"/>
      <c r="AA35" s="412"/>
      <c r="AB35" s="412"/>
      <c r="AC35" s="412"/>
      <c r="AD35" s="410"/>
      <c r="AE35" s="411"/>
      <c r="AF35" s="412"/>
      <c r="AG35" s="413"/>
      <c r="AH35" s="404"/>
      <c r="AI35" s="521" t="s">
        <v>63</v>
      </c>
      <c r="AJ35" s="591"/>
      <c r="AK35" s="110"/>
      <c r="AL35" s="133"/>
      <c r="AM35" s="127"/>
      <c r="AN35" s="123"/>
      <c r="AO35" s="123"/>
      <c r="AP35" s="123"/>
      <c r="AQ35" s="164" t="str">
        <f t="shared" si="8"/>
        <v/>
      </c>
      <c r="AR35" s="127"/>
      <c r="AS35" s="123"/>
      <c r="AT35" s="123"/>
      <c r="AU35" s="123"/>
      <c r="AV35" s="128"/>
      <c r="AW35" s="178" t="str">
        <f t="shared" si="2"/>
        <v/>
      </c>
      <c r="AX35" s="112"/>
      <c r="AY35" s="129"/>
      <c r="AZ35" s="123"/>
      <c r="BA35" s="131"/>
      <c r="BB35" s="127"/>
      <c r="BC35" s="123"/>
      <c r="BD35" s="165" t="str">
        <f t="shared" si="9"/>
        <v/>
      </c>
      <c r="BE35" s="112"/>
    </row>
    <row r="36" spans="1:57" s="122" customFormat="1" ht="15.95" customHeight="1">
      <c r="A36" s="112"/>
      <c r="B36" s="819"/>
      <c r="C36" s="812"/>
      <c r="D36" s="411" t="s">
        <v>152</v>
      </c>
      <c r="E36" s="816"/>
      <c r="F36" s="488"/>
      <c r="G36" s="514" t="s">
        <v>124</v>
      </c>
      <c r="H36" s="515">
        <f t="shared" si="0"/>
        <v>2</v>
      </c>
      <c r="I36" s="516">
        <v>0</v>
      </c>
      <c r="J36" s="517">
        <v>0</v>
      </c>
      <c r="K36" s="516">
        <v>0</v>
      </c>
      <c r="L36" s="517">
        <v>2</v>
      </c>
      <c r="M36" s="518" t="s">
        <v>183</v>
      </c>
      <c r="N36" s="409" t="s">
        <v>61</v>
      </c>
      <c r="O36" s="412" t="s">
        <v>82</v>
      </c>
      <c r="P36" s="410"/>
      <c r="Q36" s="520" t="s">
        <v>62</v>
      </c>
      <c r="R36" s="482" t="str">
        <f t="shared" si="1"/>
        <v/>
      </c>
      <c r="S36" s="511"/>
      <c r="T36" s="409"/>
      <c r="U36" s="410"/>
      <c r="V36" s="411"/>
      <c r="W36" s="412" t="s">
        <v>225</v>
      </c>
      <c r="X36" s="412"/>
      <c r="Y36" s="410"/>
      <c r="Z36" s="411"/>
      <c r="AA36" s="412"/>
      <c r="AB36" s="412"/>
      <c r="AC36" s="412"/>
      <c r="AD36" s="410"/>
      <c r="AE36" s="411"/>
      <c r="AF36" s="412"/>
      <c r="AG36" s="413"/>
      <c r="AH36" s="404"/>
      <c r="AI36" s="521" t="s">
        <v>62</v>
      </c>
      <c r="AJ36" s="591"/>
      <c r="AK36" s="110"/>
      <c r="AL36" s="133"/>
      <c r="AM36" s="127"/>
      <c r="AN36" s="123"/>
      <c r="AO36" s="123"/>
      <c r="AP36" s="156" t="str">
        <f>IF(ISNUMBER($AJ36),IF(AND($AJ36&gt;=60,$AJ36&lt;=100),"●",""),"")</f>
        <v/>
      </c>
      <c r="AQ36" s="164" t="str">
        <f t="shared" si="8"/>
        <v/>
      </c>
      <c r="AR36" s="132" t="str">
        <f>IF(ISNUMBER($AJ36),IF(AND($AJ36&gt;=60,$AJ36&lt;=100),"●",""),"")</f>
        <v/>
      </c>
      <c r="AS36" s="123"/>
      <c r="AT36" s="123"/>
      <c r="AU36" s="123"/>
      <c r="AV36" s="128"/>
      <c r="AW36" s="178" t="str">
        <f t="shared" si="2"/>
        <v/>
      </c>
      <c r="AX36" s="112"/>
      <c r="AY36" s="129"/>
      <c r="AZ36" s="123"/>
      <c r="BA36" s="131"/>
      <c r="BB36" s="127"/>
      <c r="BC36" s="123"/>
      <c r="BD36" s="165" t="str">
        <f t="shared" si="9"/>
        <v/>
      </c>
      <c r="BE36" s="112"/>
    </row>
    <row r="37" spans="1:57" s="122" customFormat="1" ht="15.95" customHeight="1">
      <c r="A37" s="112"/>
      <c r="B37" s="819"/>
      <c r="C37" s="812"/>
      <c r="D37" s="411" t="s">
        <v>152</v>
      </c>
      <c r="E37" s="816"/>
      <c r="F37" s="488"/>
      <c r="G37" s="514" t="s">
        <v>260</v>
      </c>
      <c r="H37" s="515">
        <f t="shared" si="0"/>
        <v>2</v>
      </c>
      <c r="I37" s="516">
        <v>2</v>
      </c>
      <c r="J37" s="517">
        <v>0</v>
      </c>
      <c r="K37" s="516">
        <v>0</v>
      </c>
      <c r="L37" s="517">
        <v>0</v>
      </c>
      <c r="M37" s="518" t="s">
        <v>183</v>
      </c>
      <c r="N37" s="433" t="s">
        <v>63</v>
      </c>
      <c r="O37" s="412" t="s">
        <v>244</v>
      </c>
      <c r="P37" s="430"/>
      <c r="Q37" s="436" t="s">
        <v>188</v>
      </c>
      <c r="R37" s="482" t="str">
        <f t="shared" si="1"/>
        <v/>
      </c>
      <c r="S37" s="511"/>
      <c r="T37" s="409"/>
      <c r="U37" s="410"/>
      <c r="V37" s="411"/>
      <c r="W37" s="412" t="s">
        <v>225</v>
      </c>
      <c r="X37" s="412"/>
      <c r="Y37" s="410"/>
      <c r="Z37" s="411"/>
      <c r="AA37" s="412"/>
      <c r="AB37" s="412"/>
      <c r="AC37" s="412"/>
      <c r="AD37" s="410"/>
      <c r="AE37" s="411"/>
      <c r="AF37" s="412"/>
      <c r="AG37" s="413"/>
      <c r="AH37" s="404"/>
      <c r="AI37" s="32" t="s">
        <v>188</v>
      </c>
      <c r="AJ37" s="591"/>
      <c r="AK37" s="110"/>
      <c r="AL37" s="133"/>
      <c r="AM37" s="127"/>
      <c r="AN37" s="123"/>
      <c r="AO37" s="123"/>
      <c r="AP37" s="123"/>
      <c r="AQ37" s="164" t="str">
        <f t="shared" si="8"/>
        <v/>
      </c>
      <c r="AR37" s="127"/>
      <c r="AS37" s="123"/>
      <c r="AT37" s="156" t="str">
        <f>IF(ISNUMBER($AJ37),IF(AND($AJ37&gt;=60,$AJ37&lt;=100),"●",""),"")</f>
        <v/>
      </c>
      <c r="AU37" s="123"/>
      <c r="AV37" s="128"/>
      <c r="AW37" s="178" t="str">
        <f t="shared" si="2"/>
        <v/>
      </c>
      <c r="AX37" s="112"/>
      <c r="AY37" s="129"/>
      <c r="AZ37" s="123"/>
      <c r="BA37" s="131"/>
      <c r="BB37" s="127"/>
      <c r="BC37" s="123"/>
      <c r="BD37" s="165" t="str">
        <f t="shared" si="9"/>
        <v/>
      </c>
      <c r="BE37" s="112"/>
    </row>
    <row r="38" spans="1:57" s="122" customFormat="1" ht="15.95" customHeight="1">
      <c r="A38" s="112"/>
      <c r="B38" s="819"/>
      <c r="C38" s="812"/>
      <c r="D38" s="411" t="s">
        <v>152</v>
      </c>
      <c r="E38" s="816"/>
      <c r="F38" s="488"/>
      <c r="G38" s="514" t="s">
        <v>129</v>
      </c>
      <c r="H38" s="515">
        <f t="shared" si="0"/>
        <v>2</v>
      </c>
      <c r="I38" s="516" t="s">
        <v>266</v>
      </c>
      <c r="J38" s="517">
        <v>0</v>
      </c>
      <c r="K38" s="516">
        <v>2</v>
      </c>
      <c r="L38" s="517">
        <v>0</v>
      </c>
      <c r="M38" s="518" t="s">
        <v>183</v>
      </c>
      <c r="N38" s="409" t="s">
        <v>63</v>
      </c>
      <c r="O38" s="412" t="s">
        <v>244</v>
      </c>
      <c r="P38" s="410"/>
      <c r="Q38" s="520" t="s">
        <v>188</v>
      </c>
      <c r="R38" s="482" t="str">
        <f t="shared" si="1"/>
        <v/>
      </c>
      <c r="S38" s="511"/>
      <c r="T38" s="409"/>
      <c r="U38" s="410"/>
      <c r="V38" s="411"/>
      <c r="W38" s="412" t="s">
        <v>225</v>
      </c>
      <c r="X38" s="412"/>
      <c r="Y38" s="410"/>
      <c r="Z38" s="411"/>
      <c r="AA38" s="412"/>
      <c r="AB38" s="412"/>
      <c r="AC38" s="412"/>
      <c r="AD38" s="410"/>
      <c r="AE38" s="411"/>
      <c r="AF38" s="412"/>
      <c r="AG38" s="413"/>
      <c r="AH38" s="404"/>
      <c r="AI38" s="521" t="s">
        <v>188</v>
      </c>
      <c r="AJ38" s="591"/>
      <c r="AK38" s="110"/>
      <c r="AL38" s="133"/>
      <c r="AM38" s="127"/>
      <c r="AN38" s="123"/>
      <c r="AO38" s="123"/>
      <c r="AP38" s="123"/>
      <c r="AQ38" s="164" t="str">
        <f t="shared" si="8"/>
        <v/>
      </c>
      <c r="AR38" s="127"/>
      <c r="AS38" s="123"/>
      <c r="AT38" s="156" t="str">
        <f>IF(ISNUMBER($AJ38),IF(AND($AJ38&gt;=60,$AJ38&lt;=100),"●",""),"")</f>
        <v/>
      </c>
      <c r="AU38" s="123"/>
      <c r="AV38" s="128"/>
      <c r="AW38" s="178" t="str">
        <f t="shared" si="2"/>
        <v/>
      </c>
      <c r="AX38" s="112"/>
      <c r="AY38" s="129"/>
      <c r="AZ38" s="123"/>
      <c r="BA38" s="131"/>
      <c r="BB38" s="127"/>
      <c r="BC38" s="123"/>
      <c r="BD38" s="165" t="str">
        <f t="shared" si="9"/>
        <v/>
      </c>
      <c r="BE38" s="112"/>
    </row>
    <row r="39" spans="1:57" s="122" customFormat="1" ht="15.95" customHeight="1">
      <c r="A39" s="112"/>
      <c r="B39" s="819"/>
      <c r="C39" s="812"/>
      <c r="D39" s="411" t="s">
        <v>152</v>
      </c>
      <c r="E39" s="816"/>
      <c r="F39" s="488"/>
      <c r="G39" s="514" t="s">
        <v>130</v>
      </c>
      <c r="H39" s="515">
        <f t="shared" si="0"/>
        <v>2</v>
      </c>
      <c r="I39" s="516" t="s">
        <v>266</v>
      </c>
      <c r="J39" s="517">
        <v>0</v>
      </c>
      <c r="K39" s="516">
        <v>0</v>
      </c>
      <c r="L39" s="517">
        <v>2</v>
      </c>
      <c r="M39" s="518" t="s">
        <v>183</v>
      </c>
      <c r="N39" s="409" t="s">
        <v>63</v>
      </c>
      <c r="O39" s="412" t="s">
        <v>217</v>
      </c>
      <c r="P39" s="410"/>
      <c r="Q39" s="520" t="s">
        <v>189</v>
      </c>
      <c r="R39" s="482" t="str">
        <f t="shared" si="1"/>
        <v/>
      </c>
      <c r="S39" s="511"/>
      <c r="T39" s="409"/>
      <c r="U39" s="410"/>
      <c r="V39" s="411"/>
      <c r="W39" s="412" t="s">
        <v>225</v>
      </c>
      <c r="X39" s="412"/>
      <c r="Y39" s="410"/>
      <c r="Z39" s="411"/>
      <c r="AA39" s="412"/>
      <c r="AB39" s="412"/>
      <c r="AC39" s="412"/>
      <c r="AD39" s="410"/>
      <c r="AE39" s="411"/>
      <c r="AF39" s="412"/>
      <c r="AG39" s="413"/>
      <c r="AH39" s="404"/>
      <c r="AI39" s="521" t="s">
        <v>189</v>
      </c>
      <c r="AJ39" s="591"/>
      <c r="AK39" s="110"/>
      <c r="AL39" s="133"/>
      <c r="AM39" s="127"/>
      <c r="AN39" s="123"/>
      <c r="AO39" s="123"/>
      <c r="AP39" s="123"/>
      <c r="AQ39" s="164" t="str">
        <f t="shared" si="8"/>
        <v/>
      </c>
      <c r="AR39" s="127"/>
      <c r="AS39" s="123"/>
      <c r="AT39" s="123"/>
      <c r="AU39" s="156" t="str">
        <f>IF(ISNUMBER($AJ39),IF(AND($AJ39&gt;=60,$AJ39&lt;=100),"●",""),"")</f>
        <v/>
      </c>
      <c r="AV39" s="128"/>
      <c r="AW39" s="178" t="str">
        <f t="shared" si="2"/>
        <v/>
      </c>
      <c r="AX39" s="112"/>
      <c r="AY39" s="129"/>
      <c r="AZ39" s="123"/>
      <c r="BA39" s="131"/>
      <c r="BB39" s="127"/>
      <c r="BC39" s="123"/>
      <c r="BD39" s="165" t="str">
        <f t="shared" si="9"/>
        <v/>
      </c>
      <c r="BE39" s="112"/>
    </row>
    <row r="40" spans="1:57" s="122" customFormat="1" ht="15.95" customHeight="1">
      <c r="A40" s="112"/>
      <c r="B40" s="819"/>
      <c r="C40" s="812"/>
      <c r="D40" s="411" t="s">
        <v>152</v>
      </c>
      <c r="E40" s="816"/>
      <c r="F40" s="488"/>
      <c r="G40" s="514" t="s">
        <v>122</v>
      </c>
      <c r="H40" s="515">
        <f t="shared" si="0"/>
        <v>2</v>
      </c>
      <c r="I40" s="516">
        <v>0</v>
      </c>
      <c r="J40" s="517">
        <v>0</v>
      </c>
      <c r="K40" s="516">
        <v>2</v>
      </c>
      <c r="L40" s="517">
        <v>0</v>
      </c>
      <c r="M40" s="518" t="s">
        <v>183</v>
      </c>
      <c r="N40" s="409" t="s">
        <v>61</v>
      </c>
      <c r="O40" s="412" t="s">
        <v>217</v>
      </c>
      <c r="P40" s="410"/>
      <c r="Q40" s="520" t="s">
        <v>138</v>
      </c>
      <c r="R40" s="482" t="str">
        <f t="shared" si="1"/>
        <v/>
      </c>
      <c r="S40" s="511"/>
      <c r="T40" s="409"/>
      <c r="U40" s="410"/>
      <c r="V40" s="411"/>
      <c r="W40" s="412" t="s">
        <v>225</v>
      </c>
      <c r="X40" s="412"/>
      <c r="Y40" s="410"/>
      <c r="Z40" s="411"/>
      <c r="AA40" s="412"/>
      <c r="AB40" s="412"/>
      <c r="AC40" s="412"/>
      <c r="AD40" s="410"/>
      <c r="AE40" s="411"/>
      <c r="AF40" s="412"/>
      <c r="AG40" s="413"/>
      <c r="AH40" s="535"/>
      <c r="AI40" s="521" t="s">
        <v>138</v>
      </c>
      <c r="AJ40" s="591"/>
      <c r="AK40" s="110"/>
      <c r="AL40" s="133"/>
      <c r="AM40" s="127"/>
      <c r="AN40" s="123"/>
      <c r="AO40" s="123"/>
      <c r="AP40" s="156" t="str">
        <f>IF(ISNUMBER($AJ40),IF(AND($AJ40&gt;=60,$AJ40&lt;=100),"●",""),"")</f>
        <v/>
      </c>
      <c r="AQ40" s="164" t="str">
        <f t="shared" si="8"/>
        <v/>
      </c>
      <c r="AR40" s="127"/>
      <c r="AS40" s="123"/>
      <c r="AT40" s="123"/>
      <c r="AU40" s="156" t="str">
        <f>IF(ISNUMBER($AJ40),IF(AND($AJ40&gt;=60,$AJ40&lt;=100),"●",""),"")</f>
        <v/>
      </c>
      <c r="AV40" s="128"/>
      <c r="AW40" s="178" t="str">
        <f t="shared" si="2"/>
        <v/>
      </c>
      <c r="AX40" s="112"/>
      <c r="AY40" s="129"/>
      <c r="AZ40" s="123"/>
      <c r="BA40" s="131"/>
      <c r="BB40" s="127"/>
      <c r="BC40" s="123"/>
      <c r="BD40" s="165" t="str">
        <f t="shared" si="9"/>
        <v/>
      </c>
      <c r="BE40" s="112"/>
    </row>
    <row r="41" spans="1:57" s="122" customFormat="1" ht="15.95" customHeight="1">
      <c r="A41" s="112"/>
      <c r="B41" s="819"/>
      <c r="C41" s="812"/>
      <c r="D41" s="411" t="s">
        <v>152</v>
      </c>
      <c r="E41" s="816"/>
      <c r="F41" s="488"/>
      <c r="G41" s="514" t="s">
        <v>133</v>
      </c>
      <c r="H41" s="515">
        <f t="shared" si="0"/>
        <v>2</v>
      </c>
      <c r="I41" s="516">
        <v>0</v>
      </c>
      <c r="J41" s="517">
        <v>0</v>
      </c>
      <c r="K41" s="516">
        <v>2</v>
      </c>
      <c r="L41" s="517">
        <v>0</v>
      </c>
      <c r="M41" s="518" t="s">
        <v>183</v>
      </c>
      <c r="N41" s="409" t="s">
        <v>63</v>
      </c>
      <c r="O41" s="412" t="s">
        <v>217</v>
      </c>
      <c r="P41" s="410"/>
      <c r="Q41" s="520" t="s">
        <v>189</v>
      </c>
      <c r="R41" s="486" t="str">
        <f t="shared" si="1"/>
        <v/>
      </c>
      <c r="S41" s="511"/>
      <c r="T41" s="409"/>
      <c r="U41" s="410"/>
      <c r="V41" s="411"/>
      <c r="W41" s="412" t="s">
        <v>225</v>
      </c>
      <c r="X41" s="412"/>
      <c r="Y41" s="410"/>
      <c r="Z41" s="411"/>
      <c r="AA41" s="412"/>
      <c r="AB41" s="412"/>
      <c r="AC41" s="412"/>
      <c r="AD41" s="410"/>
      <c r="AE41" s="411"/>
      <c r="AF41" s="412"/>
      <c r="AG41" s="413"/>
      <c r="AH41" s="535"/>
      <c r="AI41" s="521" t="s">
        <v>189</v>
      </c>
      <c r="AJ41" s="591"/>
      <c r="AK41" s="110"/>
      <c r="AL41" s="133"/>
      <c r="AM41" s="127"/>
      <c r="AN41" s="123"/>
      <c r="AO41" s="123"/>
      <c r="AP41" s="123"/>
      <c r="AQ41" s="164" t="str">
        <f t="shared" si="8"/>
        <v/>
      </c>
      <c r="AR41" s="127"/>
      <c r="AS41" s="123"/>
      <c r="AT41" s="123"/>
      <c r="AU41" s="156" t="str">
        <f>IF(ISNUMBER($AJ41),IF(AND($AJ41&gt;=60,$AJ41&lt;=100),"●",""),"")</f>
        <v/>
      </c>
      <c r="AV41" s="128"/>
      <c r="AW41" s="178" t="str">
        <f t="shared" si="2"/>
        <v/>
      </c>
      <c r="AX41" s="112"/>
      <c r="AY41" s="129"/>
      <c r="AZ41" s="123"/>
      <c r="BA41" s="131"/>
      <c r="BB41" s="127"/>
      <c r="BC41" s="123"/>
      <c r="BD41" s="165" t="str">
        <f t="shared" si="9"/>
        <v/>
      </c>
      <c r="BE41" s="112"/>
    </row>
    <row r="42" spans="1:57" s="122" customFormat="1" ht="15.95" customHeight="1">
      <c r="A42" s="112"/>
      <c r="B42" s="819"/>
      <c r="C42" s="812"/>
      <c r="D42" s="411" t="s">
        <v>152</v>
      </c>
      <c r="E42" s="816"/>
      <c r="F42" s="488"/>
      <c r="G42" s="514" t="s">
        <v>121</v>
      </c>
      <c r="H42" s="515">
        <f t="shared" si="0"/>
        <v>2</v>
      </c>
      <c r="I42" s="516">
        <v>0</v>
      </c>
      <c r="J42" s="517">
        <v>0</v>
      </c>
      <c r="K42" s="516">
        <v>0</v>
      </c>
      <c r="L42" s="517">
        <v>2</v>
      </c>
      <c r="M42" s="518" t="s">
        <v>183</v>
      </c>
      <c r="N42" s="409" t="s">
        <v>61</v>
      </c>
      <c r="O42" s="412" t="s">
        <v>82</v>
      </c>
      <c r="P42" s="410"/>
      <c r="Q42" s="520" t="s">
        <v>62</v>
      </c>
      <c r="R42" s="484" t="str">
        <f t="shared" si="1"/>
        <v/>
      </c>
      <c r="S42" s="511"/>
      <c r="T42" s="409"/>
      <c r="U42" s="410"/>
      <c r="V42" s="411"/>
      <c r="W42" s="412" t="s">
        <v>225</v>
      </c>
      <c r="X42" s="412"/>
      <c r="Y42" s="410"/>
      <c r="Z42" s="411"/>
      <c r="AA42" s="412"/>
      <c r="AB42" s="412"/>
      <c r="AC42" s="412"/>
      <c r="AD42" s="410"/>
      <c r="AE42" s="411"/>
      <c r="AF42" s="412"/>
      <c r="AG42" s="413"/>
      <c r="AH42" s="535"/>
      <c r="AI42" s="521" t="s">
        <v>62</v>
      </c>
      <c r="AJ42" s="591"/>
      <c r="AK42" s="110"/>
      <c r="AL42" s="133"/>
      <c r="AM42" s="127"/>
      <c r="AN42" s="123"/>
      <c r="AO42" s="123"/>
      <c r="AP42" s="156" t="str">
        <f>IF(ISNUMBER($AJ42),IF(AND($AJ42&gt;=60,$AJ42&lt;=100),"●",""),"")</f>
        <v/>
      </c>
      <c r="AQ42" s="164" t="str">
        <f t="shared" si="8"/>
        <v/>
      </c>
      <c r="AR42" s="132" t="str">
        <f>IF(ISNUMBER($AJ42),IF(AND($AJ42&gt;=60,$AJ42&lt;=100),"●",""),"")</f>
        <v/>
      </c>
      <c r="AS42" s="123"/>
      <c r="AT42" s="123"/>
      <c r="AU42" s="123"/>
      <c r="AV42" s="128"/>
      <c r="AW42" s="178" t="str">
        <f t="shared" si="2"/>
        <v/>
      </c>
      <c r="AX42" s="112"/>
      <c r="AY42" s="129"/>
      <c r="AZ42" s="123"/>
      <c r="BA42" s="131"/>
      <c r="BB42" s="127"/>
      <c r="BC42" s="123"/>
      <c r="BD42" s="165" t="str">
        <f t="shared" si="9"/>
        <v/>
      </c>
      <c r="BE42" s="112"/>
    </row>
    <row r="43" spans="1:57" s="122" customFormat="1" ht="15.95" customHeight="1">
      <c r="A43" s="112"/>
      <c r="B43" s="819"/>
      <c r="C43" s="812"/>
      <c r="D43" s="411" t="s">
        <v>152</v>
      </c>
      <c r="E43" s="816"/>
      <c r="F43" s="488"/>
      <c r="G43" s="514" t="s">
        <v>134</v>
      </c>
      <c r="H43" s="515">
        <f t="shared" si="0"/>
        <v>2</v>
      </c>
      <c r="I43" s="516"/>
      <c r="J43" s="517">
        <v>0</v>
      </c>
      <c r="K43" s="516"/>
      <c r="L43" s="517">
        <v>2</v>
      </c>
      <c r="M43" s="518" t="s">
        <v>183</v>
      </c>
      <c r="N43" s="409" t="s">
        <v>225</v>
      </c>
      <c r="O43" s="412" t="s">
        <v>125</v>
      </c>
      <c r="P43" s="410"/>
      <c r="Q43" s="520" t="s">
        <v>243</v>
      </c>
      <c r="R43" s="482" t="str">
        <f t="shared" si="1"/>
        <v/>
      </c>
      <c r="S43" s="511"/>
      <c r="T43" s="409"/>
      <c r="U43" s="410"/>
      <c r="V43" s="411"/>
      <c r="W43" s="412" t="s">
        <v>225</v>
      </c>
      <c r="X43" s="412"/>
      <c r="Y43" s="410"/>
      <c r="Z43" s="411"/>
      <c r="AA43" s="412"/>
      <c r="AB43" s="412"/>
      <c r="AC43" s="412"/>
      <c r="AD43" s="410"/>
      <c r="AE43" s="411"/>
      <c r="AF43" s="412"/>
      <c r="AG43" s="413"/>
      <c r="AH43" s="535"/>
      <c r="AI43" s="521" t="s">
        <v>243</v>
      </c>
      <c r="AJ43" s="591"/>
      <c r="AK43" s="110"/>
      <c r="AL43" s="124" t="str">
        <f>IF(ISNUMBER($AJ43),IF(AND($AJ43&gt;=60,$AJ43&lt;=100),"●",""),"")</f>
        <v/>
      </c>
      <c r="AM43" s="127"/>
      <c r="AN43" s="123"/>
      <c r="AO43" s="123"/>
      <c r="AP43" s="126"/>
      <c r="AQ43" s="126"/>
      <c r="AR43" s="127"/>
      <c r="AS43" s="156" t="str">
        <f>IF(ISNUMBER($AJ43),IF(AND($AJ43&gt;=60,$AJ43&lt;=100),"●",""),"")</f>
        <v/>
      </c>
      <c r="AT43" s="123"/>
      <c r="AU43" s="123"/>
      <c r="AV43" s="128"/>
      <c r="AW43" s="178" t="str">
        <f t="shared" si="2"/>
        <v/>
      </c>
      <c r="AX43" s="112"/>
      <c r="AY43" s="129"/>
      <c r="AZ43" s="123"/>
      <c r="BA43" s="131"/>
      <c r="BB43" s="127"/>
      <c r="BC43" s="123"/>
      <c r="BD43" s="165" t="str">
        <f t="shared" si="9"/>
        <v/>
      </c>
      <c r="BE43" s="112"/>
    </row>
    <row r="44" spans="1:57" s="122" customFormat="1" ht="15.95" customHeight="1">
      <c r="A44" s="112"/>
      <c r="B44" s="819"/>
      <c r="C44" s="812"/>
      <c r="D44" s="411" t="s">
        <v>152</v>
      </c>
      <c r="E44" s="816"/>
      <c r="F44" s="488"/>
      <c r="G44" s="514" t="s">
        <v>198</v>
      </c>
      <c r="H44" s="515">
        <f t="shared" si="0"/>
        <v>2</v>
      </c>
      <c r="I44" s="516">
        <v>0</v>
      </c>
      <c r="J44" s="517">
        <v>2</v>
      </c>
      <c r="K44" s="516">
        <v>0</v>
      </c>
      <c r="L44" s="517">
        <v>0</v>
      </c>
      <c r="M44" s="518" t="s">
        <v>183</v>
      </c>
      <c r="N44" s="409"/>
      <c r="O44" s="412" t="s">
        <v>125</v>
      </c>
      <c r="P44" s="410"/>
      <c r="Q44" s="520" t="s">
        <v>125</v>
      </c>
      <c r="R44" s="482" t="str">
        <f>IF(AJ44&gt;=60,"○","")</f>
        <v/>
      </c>
      <c r="S44" s="511"/>
      <c r="T44" s="409"/>
      <c r="U44" s="410"/>
      <c r="V44" s="411"/>
      <c r="W44" s="412" t="s">
        <v>225</v>
      </c>
      <c r="X44" s="412"/>
      <c r="Y44" s="410"/>
      <c r="Z44" s="411"/>
      <c r="AA44" s="412"/>
      <c r="AB44" s="412"/>
      <c r="AC44" s="412"/>
      <c r="AD44" s="410"/>
      <c r="AE44" s="411"/>
      <c r="AF44" s="412"/>
      <c r="AG44" s="413"/>
      <c r="AH44" s="404"/>
      <c r="AI44" s="521" t="s">
        <v>125</v>
      </c>
      <c r="AJ44" s="591"/>
      <c r="AK44" s="110"/>
      <c r="AL44" s="133"/>
      <c r="AM44" s="127"/>
      <c r="AN44" s="123"/>
      <c r="AO44" s="123"/>
      <c r="AP44" s="126"/>
      <c r="AQ44" s="126"/>
      <c r="AR44" s="127"/>
      <c r="AS44" s="156" t="str">
        <f>IF(ISNUMBER($AJ44),IF(AND($AJ44&gt;=60,$AJ44&lt;=100),"●",""),"")</f>
        <v/>
      </c>
      <c r="AT44" s="123"/>
      <c r="AU44" s="123"/>
      <c r="AV44" s="128"/>
      <c r="AW44" s="178" t="str">
        <f t="shared" si="2"/>
        <v/>
      </c>
      <c r="AX44" s="112"/>
      <c r="AY44" s="129"/>
      <c r="AZ44" s="123"/>
      <c r="BA44" s="131"/>
      <c r="BB44" s="127"/>
      <c r="BC44" s="123"/>
      <c r="BD44" s="165" t="str">
        <f t="shared" si="9"/>
        <v/>
      </c>
      <c r="BE44" s="112"/>
    </row>
    <row r="45" spans="1:57" s="122" customFormat="1" ht="15.95" customHeight="1">
      <c r="A45" s="112"/>
      <c r="B45" s="819"/>
      <c r="C45" s="812"/>
      <c r="D45" s="411" t="s">
        <v>152</v>
      </c>
      <c r="E45" s="816"/>
      <c r="F45" s="488"/>
      <c r="G45" s="514" t="s">
        <v>199</v>
      </c>
      <c r="H45" s="515">
        <f t="shared" si="0"/>
        <v>2</v>
      </c>
      <c r="I45" s="516"/>
      <c r="J45" s="517">
        <v>0</v>
      </c>
      <c r="K45" s="516">
        <v>0</v>
      </c>
      <c r="L45" s="517">
        <v>2</v>
      </c>
      <c r="M45" s="518" t="s">
        <v>183</v>
      </c>
      <c r="N45" s="409"/>
      <c r="O45" s="412"/>
      <c r="P45" s="410"/>
      <c r="Q45" s="520"/>
      <c r="R45" s="482" t="str">
        <f>IF(AJ45&gt;=60,"○","")</f>
        <v/>
      </c>
      <c r="S45" s="511"/>
      <c r="T45" s="409"/>
      <c r="U45" s="410"/>
      <c r="V45" s="411"/>
      <c r="W45" s="412" t="s">
        <v>225</v>
      </c>
      <c r="X45" s="412"/>
      <c r="Y45" s="410"/>
      <c r="Z45" s="411"/>
      <c r="AA45" s="412"/>
      <c r="AB45" s="412"/>
      <c r="AC45" s="412"/>
      <c r="AD45" s="410"/>
      <c r="AE45" s="411"/>
      <c r="AF45" s="412"/>
      <c r="AG45" s="413"/>
      <c r="AH45" s="404"/>
      <c r="AI45" s="521"/>
      <c r="AJ45" s="591"/>
      <c r="AK45" s="110"/>
      <c r="AL45" s="133"/>
      <c r="AM45" s="127"/>
      <c r="AN45" s="123"/>
      <c r="AO45" s="123"/>
      <c r="AP45" s="126"/>
      <c r="AQ45" s="126"/>
      <c r="AR45" s="127"/>
      <c r="AS45" s="123"/>
      <c r="AT45" s="123"/>
      <c r="AU45" s="123"/>
      <c r="AV45" s="128"/>
      <c r="AW45" s="178" t="str">
        <f t="shared" si="2"/>
        <v/>
      </c>
      <c r="AX45" s="112"/>
      <c r="AY45" s="129"/>
      <c r="AZ45" s="123"/>
      <c r="BA45" s="131"/>
      <c r="BB45" s="127"/>
      <c r="BC45" s="123"/>
      <c r="BD45" s="165" t="str">
        <f t="shared" si="9"/>
        <v/>
      </c>
      <c r="BE45" s="112"/>
    </row>
    <row r="46" spans="1:57" s="122" customFormat="1" ht="15.95" customHeight="1">
      <c r="A46" s="112"/>
      <c r="B46" s="819"/>
      <c r="C46" s="812"/>
      <c r="D46" s="411" t="s">
        <v>152</v>
      </c>
      <c r="E46" s="816"/>
      <c r="F46" s="488"/>
      <c r="G46" s="514" t="s">
        <v>136</v>
      </c>
      <c r="H46" s="515">
        <f t="shared" si="0"/>
        <v>2</v>
      </c>
      <c r="I46" s="516">
        <v>0</v>
      </c>
      <c r="J46" s="517">
        <v>2</v>
      </c>
      <c r="K46" s="516">
        <v>0</v>
      </c>
      <c r="L46" s="517">
        <v>0</v>
      </c>
      <c r="M46" s="518" t="s">
        <v>183</v>
      </c>
      <c r="N46" s="433" t="s">
        <v>225</v>
      </c>
      <c r="O46" s="412" t="s">
        <v>125</v>
      </c>
      <c r="P46" s="430"/>
      <c r="Q46" s="436" t="s">
        <v>243</v>
      </c>
      <c r="R46" s="482" t="str">
        <f>IF(AJ46&gt;=60,"○","")</f>
        <v/>
      </c>
      <c r="S46" s="511"/>
      <c r="T46" s="409"/>
      <c r="U46" s="410"/>
      <c r="V46" s="411"/>
      <c r="W46" s="412" t="s">
        <v>225</v>
      </c>
      <c r="X46" s="412"/>
      <c r="Y46" s="410"/>
      <c r="Z46" s="411"/>
      <c r="AA46" s="412"/>
      <c r="AB46" s="412"/>
      <c r="AC46" s="412"/>
      <c r="AD46" s="410"/>
      <c r="AE46" s="411"/>
      <c r="AF46" s="412"/>
      <c r="AG46" s="413"/>
      <c r="AH46" s="404"/>
      <c r="AI46" s="32" t="s">
        <v>243</v>
      </c>
      <c r="AJ46" s="591"/>
      <c r="AK46" s="110"/>
      <c r="AL46" s="124" t="str">
        <f>IF(ISNUMBER($AJ46),IF(AND($AJ46&gt;=60,$AJ46&lt;=100),"●",""),"")</f>
        <v/>
      </c>
      <c r="AM46" s="127"/>
      <c r="AN46" s="123"/>
      <c r="AO46" s="123"/>
      <c r="AP46" s="126"/>
      <c r="AQ46" s="126"/>
      <c r="AR46" s="127"/>
      <c r="AS46" s="156" t="str">
        <f>IF(ISNUMBER($AJ46),IF(AND($AJ46&gt;=60,$AJ46&lt;=100),"●",""),"")</f>
        <v/>
      </c>
      <c r="AT46" s="123"/>
      <c r="AU46" s="123"/>
      <c r="AV46" s="128"/>
      <c r="AW46" s="178" t="str">
        <f t="shared" si="2"/>
        <v/>
      </c>
      <c r="AX46" s="112"/>
      <c r="AY46" s="129"/>
      <c r="AZ46" s="123"/>
      <c r="BA46" s="131"/>
      <c r="BB46" s="127"/>
      <c r="BC46" s="123"/>
      <c r="BD46" s="165" t="str">
        <f t="shared" si="9"/>
        <v/>
      </c>
      <c r="BE46" s="112"/>
    </row>
    <row r="47" spans="1:57" s="122" customFormat="1" ht="15.95" customHeight="1">
      <c r="A47" s="112"/>
      <c r="B47" s="819"/>
      <c r="C47" s="812"/>
      <c r="D47" s="411" t="s">
        <v>152</v>
      </c>
      <c r="E47" s="816"/>
      <c r="F47" s="488"/>
      <c r="G47" s="514" t="s">
        <v>135</v>
      </c>
      <c r="H47" s="515">
        <f t="shared" si="0"/>
        <v>2</v>
      </c>
      <c r="I47" s="516">
        <v>0</v>
      </c>
      <c r="J47" s="517">
        <v>2</v>
      </c>
      <c r="K47" s="516">
        <v>0</v>
      </c>
      <c r="L47" s="517">
        <v>0</v>
      </c>
      <c r="M47" s="518" t="s">
        <v>183</v>
      </c>
      <c r="N47" s="409" t="s">
        <v>225</v>
      </c>
      <c r="O47" s="412" t="s">
        <v>244</v>
      </c>
      <c r="P47" s="410"/>
      <c r="Q47" s="520" t="s">
        <v>245</v>
      </c>
      <c r="R47" s="482" t="str">
        <f t="shared" si="1"/>
        <v/>
      </c>
      <c r="S47" s="511"/>
      <c r="T47" s="409"/>
      <c r="U47" s="410"/>
      <c r="V47" s="411"/>
      <c r="W47" s="412" t="s">
        <v>225</v>
      </c>
      <c r="X47" s="412"/>
      <c r="Y47" s="410"/>
      <c r="Z47" s="411"/>
      <c r="AA47" s="412"/>
      <c r="AB47" s="412"/>
      <c r="AC47" s="412"/>
      <c r="AD47" s="410"/>
      <c r="AE47" s="411"/>
      <c r="AF47" s="412"/>
      <c r="AG47" s="413"/>
      <c r="AH47" s="404"/>
      <c r="AI47" s="521" t="s">
        <v>245</v>
      </c>
      <c r="AJ47" s="591"/>
      <c r="AK47" s="110"/>
      <c r="AL47" s="124" t="str">
        <f>IF(ISNUMBER($AJ47),IF(AND($AJ47&gt;=60,$AJ47&lt;=100),"●",""),"")</f>
        <v/>
      </c>
      <c r="AM47" s="127"/>
      <c r="AN47" s="123"/>
      <c r="AO47" s="123"/>
      <c r="AP47" s="126"/>
      <c r="AQ47" s="126"/>
      <c r="AR47" s="127"/>
      <c r="AS47" s="123"/>
      <c r="AT47" s="156" t="str">
        <f>IF(ISNUMBER($AJ47),IF(AND($AJ47&gt;=60,$AJ47&lt;=100),"●",""),"")</f>
        <v/>
      </c>
      <c r="AU47" s="123"/>
      <c r="AV47" s="128"/>
      <c r="AW47" s="178" t="str">
        <f t="shared" si="2"/>
        <v/>
      </c>
      <c r="AX47" s="112"/>
      <c r="AY47" s="129"/>
      <c r="AZ47" s="123"/>
      <c r="BA47" s="131"/>
      <c r="BB47" s="127"/>
      <c r="BC47" s="123"/>
      <c r="BD47" s="165" t="str">
        <f t="shared" si="9"/>
        <v/>
      </c>
      <c r="BE47" s="112"/>
    </row>
    <row r="48" spans="1:57" s="122" customFormat="1" ht="15.95" customHeight="1">
      <c r="A48" s="112"/>
      <c r="B48" s="819"/>
      <c r="C48" s="812"/>
      <c r="D48" s="411" t="s">
        <v>152</v>
      </c>
      <c r="E48" s="816"/>
      <c r="F48" s="488"/>
      <c r="G48" s="514" t="s">
        <v>200</v>
      </c>
      <c r="H48" s="515">
        <f t="shared" si="0"/>
        <v>2</v>
      </c>
      <c r="I48" s="516">
        <v>0</v>
      </c>
      <c r="J48" s="517">
        <v>0</v>
      </c>
      <c r="K48" s="516">
        <v>0</v>
      </c>
      <c r="L48" s="517">
        <v>2</v>
      </c>
      <c r="M48" s="518" t="s">
        <v>183</v>
      </c>
      <c r="N48" s="409"/>
      <c r="O48" s="434" t="s">
        <v>244</v>
      </c>
      <c r="P48" s="430"/>
      <c r="Q48" s="436" t="s">
        <v>244</v>
      </c>
      <c r="R48" s="482" t="str">
        <f>IF(AJ48&gt;=60,"○","")</f>
        <v/>
      </c>
      <c r="S48" s="511"/>
      <c r="T48" s="409"/>
      <c r="U48" s="410"/>
      <c r="V48" s="411"/>
      <c r="W48" s="412" t="s">
        <v>225</v>
      </c>
      <c r="X48" s="412"/>
      <c r="Y48" s="410"/>
      <c r="Z48" s="411"/>
      <c r="AA48" s="412"/>
      <c r="AB48" s="412"/>
      <c r="AC48" s="412"/>
      <c r="AD48" s="410"/>
      <c r="AE48" s="411"/>
      <c r="AF48" s="412"/>
      <c r="AG48" s="413"/>
      <c r="AH48" s="404"/>
      <c r="AI48" s="32" t="s">
        <v>244</v>
      </c>
      <c r="AJ48" s="591"/>
      <c r="AK48" s="110"/>
      <c r="AL48" s="133"/>
      <c r="AM48" s="127"/>
      <c r="AN48" s="123"/>
      <c r="AO48" s="123"/>
      <c r="AP48" s="126"/>
      <c r="AQ48" s="126"/>
      <c r="AR48" s="127"/>
      <c r="AS48" s="123"/>
      <c r="AT48" s="156" t="str">
        <f>IF(ISNUMBER($AJ48),IF(AND($AJ48&gt;=60,$AJ48&lt;=100),"●",""),"")</f>
        <v/>
      </c>
      <c r="AU48" s="123"/>
      <c r="AV48" s="128"/>
      <c r="AW48" s="178" t="str">
        <f t="shared" si="2"/>
        <v/>
      </c>
      <c r="AX48" s="112"/>
      <c r="AY48" s="129"/>
      <c r="AZ48" s="123"/>
      <c r="BA48" s="131"/>
      <c r="BB48" s="127"/>
      <c r="BC48" s="123"/>
      <c r="BD48" s="165" t="str">
        <f t="shared" si="9"/>
        <v/>
      </c>
      <c r="BE48" s="112"/>
    </row>
    <row r="49" spans="1:58" s="122" customFormat="1" ht="15.95" customHeight="1">
      <c r="A49" s="112"/>
      <c r="B49" s="819"/>
      <c r="C49" s="812"/>
      <c r="D49" s="411" t="s">
        <v>152</v>
      </c>
      <c r="E49" s="816"/>
      <c r="F49" s="488"/>
      <c r="G49" s="514" t="s">
        <v>201</v>
      </c>
      <c r="H49" s="515">
        <f t="shared" si="0"/>
        <v>2</v>
      </c>
      <c r="I49" s="516">
        <v>0</v>
      </c>
      <c r="J49" s="517">
        <v>0</v>
      </c>
      <c r="K49" s="516">
        <v>0</v>
      </c>
      <c r="L49" s="517">
        <v>2</v>
      </c>
      <c r="M49" s="518" t="s">
        <v>183</v>
      </c>
      <c r="N49" s="409"/>
      <c r="O49" s="412" t="s">
        <v>244</v>
      </c>
      <c r="P49" s="410"/>
      <c r="Q49" s="520" t="s">
        <v>244</v>
      </c>
      <c r="R49" s="482" t="str">
        <f>IF(AJ49&gt;=60,"○","")</f>
        <v/>
      </c>
      <c r="S49" s="511"/>
      <c r="T49" s="409"/>
      <c r="U49" s="410"/>
      <c r="V49" s="411"/>
      <c r="W49" s="412" t="s">
        <v>225</v>
      </c>
      <c r="X49" s="412"/>
      <c r="Y49" s="410"/>
      <c r="Z49" s="411"/>
      <c r="AA49" s="412"/>
      <c r="AB49" s="412"/>
      <c r="AC49" s="412"/>
      <c r="AD49" s="410"/>
      <c r="AE49" s="411"/>
      <c r="AF49" s="412"/>
      <c r="AG49" s="413"/>
      <c r="AH49" s="404"/>
      <c r="AI49" s="521" t="s">
        <v>244</v>
      </c>
      <c r="AJ49" s="591"/>
      <c r="AK49" s="110"/>
      <c r="AL49" s="133"/>
      <c r="AM49" s="127"/>
      <c r="AN49" s="123"/>
      <c r="AO49" s="123"/>
      <c r="AP49" s="126"/>
      <c r="AQ49" s="126"/>
      <c r="AR49" s="127"/>
      <c r="AS49" s="123"/>
      <c r="AT49" s="156" t="str">
        <f>IF(ISNUMBER($AJ49),IF(AND($AJ49&gt;=60,$AJ49&lt;=100),"●",""),"")</f>
        <v/>
      </c>
      <c r="AU49" s="123"/>
      <c r="AV49" s="128"/>
      <c r="AW49" s="178" t="str">
        <f t="shared" si="2"/>
        <v/>
      </c>
      <c r="AX49" s="112"/>
      <c r="AY49" s="129"/>
      <c r="AZ49" s="123"/>
      <c r="BA49" s="131"/>
      <c r="BB49" s="127"/>
      <c r="BC49" s="123"/>
      <c r="BD49" s="165" t="str">
        <f t="shared" si="9"/>
        <v/>
      </c>
      <c r="BE49" s="112"/>
    </row>
    <row r="50" spans="1:58" s="122" customFormat="1" ht="15.95" customHeight="1">
      <c r="A50" s="112"/>
      <c r="B50" s="819"/>
      <c r="C50" s="812"/>
      <c r="D50" s="411" t="s">
        <v>152</v>
      </c>
      <c r="E50" s="816"/>
      <c r="F50" s="488"/>
      <c r="G50" s="514" t="s">
        <v>202</v>
      </c>
      <c r="H50" s="515">
        <f t="shared" si="0"/>
        <v>2</v>
      </c>
      <c r="I50" s="516">
        <v>0</v>
      </c>
      <c r="J50" s="517">
        <v>0</v>
      </c>
      <c r="K50" s="516">
        <v>0</v>
      </c>
      <c r="L50" s="517">
        <v>2</v>
      </c>
      <c r="M50" s="518" t="s">
        <v>183</v>
      </c>
      <c r="N50" s="409"/>
      <c r="O50" s="412" t="s">
        <v>244</v>
      </c>
      <c r="P50" s="410"/>
      <c r="Q50" s="520" t="s">
        <v>244</v>
      </c>
      <c r="R50" s="482" t="str">
        <f>IF(AJ50&gt;=60,"○","")</f>
        <v/>
      </c>
      <c r="S50" s="511"/>
      <c r="T50" s="409"/>
      <c r="U50" s="410"/>
      <c r="V50" s="411"/>
      <c r="W50" s="412" t="s">
        <v>225</v>
      </c>
      <c r="X50" s="412"/>
      <c r="Y50" s="410"/>
      <c r="Z50" s="411"/>
      <c r="AA50" s="412"/>
      <c r="AB50" s="412"/>
      <c r="AC50" s="412"/>
      <c r="AD50" s="410"/>
      <c r="AE50" s="411"/>
      <c r="AF50" s="412"/>
      <c r="AG50" s="413"/>
      <c r="AH50" s="404"/>
      <c r="AI50" s="521" t="s">
        <v>244</v>
      </c>
      <c r="AJ50" s="591"/>
      <c r="AK50" s="110"/>
      <c r="AL50" s="133"/>
      <c r="AM50" s="127"/>
      <c r="AN50" s="123"/>
      <c r="AO50" s="123"/>
      <c r="AP50" s="126"/>
      <c r="AQ50" s="126"/>
      <c r="AR50" s="127"/>
      <c r="AS50" s="123"/>
      <c r="AT50" s="156" t="str">
        <f>IF(ISNUMBER($AJ50),IF(AND($AJ50&gt;=60,$AJ50&lt;=100),"●",""),"")</f>
        <v/>
      </c>
      <c r="AU50" s="123"/>
      <c r="AV50" s="128"/>
      <c r="AW50" s="178" t="str">
        <f t="shared" si="2"/>
        <v/>
      </c>
      <c r="AX50" s="112"/>
      <c r="AY50" s="129"/>
      <c r="AZ50" s="123"/>
      <c r="BA50" s="131"/>
      <c r="BB50" s="127"/>
      <c r="BC50" s="123"/>
      <c r="BD50" s="165" t="str">
        <f t="shared" si="9"/>
        <v/>
      </c>
      <c r="BE50" s="112"/>
    </row>
    <row r="51" spans="1:58" s="122" customFormat="1" ht="15.95" customHeight="1">
      <c r="A51" s="112"/>
      <c r="B51" s="819"/>
      <c r="C51" s="812"/>
      <c r="D51" s="411" t="s">
        <v>152</v>
      </c>
      <c r="E51" s="816"/>
      <c r="F51" s="488"/>
      <c r="G51" s="514" t="s">
        <v>203</v>
      </c>
      <c r="H51" s="515">
        <f t="shared" si="0"/>
        <v>2</v>
      </c>
      <c r="I51" s="516">
        <v>0</v>
      </c>
      <c r="J51" s="517">
        <v>0</v>
      </c>
      <c r="K51" s="516">
        <v>2</v>
      </c>
      <c r="L51" s="517">
        <v>0</v>
      </c>
      <c r="M51" s="518" t="s">
        <v>183</v>
      </c>
      <c r="N51" s="409"/>
      <c r="O51" s="412" t="s">
        <v>244</v>
      </c>
      <c r="P51" s="410"/>
      <c r="Q51" s="520" t="s">
        <v>244</v>
      </c>
      <c r="R51" s="482" t="str">
        <f>IF(AJ51&gt;=60,"○","")</f>
        <v/>
      </c>
      <c r="S51" s="511"/>
      <c r="T51" s="409"/>
      <c r="U51" s="410"/>
      <c r="V51" s="411"/>
      <c r="W51" s="412" t="s">
        <v>225</v>
      </c>
      <c r="X51" s="412"/>
      <c r="Y51" s="410"/>
      <c r="Z51" s="411"/>
      <c r="AA51" s="412"/>
      <c r="AB51" s="412"/>
      <c r="AC51" s="412"/>
      <c r="AD51" s="410"/>
      <c r="AE51" s="411"/>
      <c r="AF51" s="412"/>
      <c r="AG51" s="413"/>
      <c r="AH51" s="404"/>
      <c r="AI51" s="521" t="s">
        <v>244</v>
      </c>
      <c r="AJ51" s="591"/>
      <c r="AK51" s="110"/>
      <c r="AL51" s="133"/>
      <c r="AM51" s="127"/>
      <c r="AN51" s="123"/>
      <c r="AO51" s="123"/>
      <c r="AP51" s="126"/>
      <c r="AQ51" s="126"/>
      <c r="AR51" s="127"/>
      <c r="AS51" s="123"/>
      <c r="AT51" s="156" t="str">
        <f>IF(ISNUMBER($AJ51),IF(AND($AJ51&gt;=60,$AJ51&lt;=100),"●",""),"")</f>
        <v/>
      </c>
      <c r="AU51" s="123"/>
      <c r="AV51" s="128"/>
      <c r="AW51" s="178" t="str">
        <f t="shared" si="2"/>
        <v/>
      </c>
      <c r="AX51" s="112"/>
      <c r="AY51" s="129"/>
      <c r="AZ51" s="123"/>
      <c r="BA51" s="131"/>
      <c r="BB51" s="127"/>
      <c r="BC51" s="123"/>
      <c r="BD51" s="165" t="str">
        <f t="shared" si="9"/>
        <v/>
      </c>
      <c r="BE51" s="112"/>
    </row>
    <row r="52" spans="1:58" s="122" customFormat="1" ht="15.95" customHeight="1">
      <c r="A52" s="112"/>
      <c r="B52" s="819"/>
      <c r="C52" s="812"/>
      <c r="D52" s="455" t="s">
        <v>152</v>
      </c>
      <c r="E52" s="816"/>
      <c r="F52" s="488"/>
      <c r="G52" s="514" t="s">
        <v>197</v>
      </c>
      <c r="H52" s="515">
        <f t="shared" si="0"/>
        <v>2</v>
      </c>
      <c r="I52" s="516">
        <v>2</v>
      </c>
      <c r="J52" s="517">
        <v>0</v>
      </c>
      <c r="K52" s="516">
        <v>0</v>
      </c>
      <c r="L52" s="517">
        <v>0</v>
      </c>
      <c r="M52" s="518" t="s">
        <v>183</v>
      </c>
      <c r="N52" s="409" t="s">
        <v>225</v>
      </c>
      <c r="O52" s="412" t="s">
        <v>82</v>
      </c>
      <c r="P52" s="410"/>
      <c r="Q52" s="520" t="s">
        <v>83</v>
      </c>
      <c r="R52" s="482" t="str">
        <f t="shared" si="1"/>
        <v/>
      </c>
      <c r="S52" s="511"/>
      <c r="T52" s="409"/>
      <c r="U52" s="410"/>
      <c r="V52" s="411"/>
      <c r="W52" s="412" t="s">
        <v>225</v>
      </c>
      <c r="X52" s="412"/>
      <c r="Y52" s="410"/>
      <c r="Z52" s="411"/>
      <c r="AA52" s="412"/>
      <c r="AB52" s="412"/>
      <c r="AC52" s="412"/>
      <c r="AD52" s="410"/>
      <c r="AE52" s="411"/>
      <c r="AF52" s="412"/>
      <c r="AG52" s="413"/>
      <c r="AH52" s="404"/>
      <c r="AI52" s="521" t="s">
        <v>83</v>
      </c>
      <c r="AJ52" s="591"/>
      <c r="AK52" s="110"/>
      <c r="AL52" s="124" t="str">
        <f>IF(ISNUMBER($AJ52),IF(AND($AJ52&gt;=60,$AJ52&lt;=100),"●",""),"")</f>
        <v/>
      </c>
      <c r="AM52" s="127"/>
      <c r="AN52" s="123"/>
      <c r="AO52" s="123"/>
      <c r="AP52" s="126"/>
      <c r="AQ52" s="126"/>
      <c r="AR52" s="132" t="str">
        <f>IF(ISNUMBER($AJ52),IF(AND($AJ52&gt;=60,$AJ52&lt;=100),"●",""),"")</f>
        <v/>
      </c>
      <c r="AS52" s="123"/>
      <c r="AT52" s="123"/>
      <c r="AU52" s="123"/>
      <c r="AV52" s="128"/>
      <c r="AW52" s="178" t="str">
        <f t="shared" si="2"/>
        <v/>
      </c>
      <c r="AX52" s="112"/>
      <c r="AY52" s="129"/>
      <c r="AZ52" s="123"/>
      <c r="BA52" s="131"/>
      <c r="BB52" s="127"/>
      <c r="BC52" s="123"/>
      <c r="BD52" s="165" t="str">
        <f t="shared" si="9"/>
        <v/>
      </c>
      <c r="BE52" s="112"/>
    </row>
    <row r="53" spans="1:58" s="122" customFormat="1" ht="15.95" customHeight="1" thickBot="1">
      <c r="A53" s="112"/>
      <c r="B53" s="820"/>
      <c r="C53" s="813"/>
      <c r="D53" s="466" t="s">
        <v>152</v>
      </c>
      <c r="E53" s="817"/>
      <c r="F53" s="488"/>
      <c r="G53" s="583" t="s">
        <v>219</v>
      </c>
      <c r="H53" s="584">
        <f t="shared" si="0"/>
        <v>2</v>
      </c>
      <c r="I53" s="585">
        <v>0</v>
      </c>
      <c r="J53" s="586">
        <v>0</v>
      </c>
      <c r="K53" s="585">
        <v>0</v>
      </c>
      <c r="L53" s="586">
        <v>2</v>
      </c>
      <c r="M53" s="587" t="s">
        <v>183</v>
      </c>
      <c r="N53" s="464"/>
      <c r="O53" s="467" t="s">
        <v>125</v>
      </c>
      <c r="P53" s="465"/>
      <c r="Q53" s="588" t="s">
        <v>125</v>
      </c>
      <c r="R53" s="487" t="str">
        <f t="shared" si="1"/>
        <v/>
      </c>
      <c r="S53" s="511"/>
      <c r="T53" s="464"/>
      <c r="U53" s="465"/>
      <c r="V53" s="466"/>
      <c r="W53" s="467" t="s">
        <v>225</v>
      </c>
      <c r="X53" s="467"/>
      <c r="Y53" s="465"/>
      <c r="Z53" s="466"/>
      <c r="AA53" s="467"/>
      <c r="AB53" s="467"/>
      <c r="AC53" s="467"/>
      <c r="AD53" s="465"/>
      <c r="AE53" s="466"/>
      <c r="AF53" s="467"/>
      <c r="AG53" s="468"/>
      <c r="AH53" s="404"/>
      <c r="AI53" s="589" t="s">
        <v>125</v>
      </c>
      <c r="AJ53" s="596"/>
      <c r="AK53" s="110"/>
      <c r="AL53" s="184"/>
      <c r="AM53" s="166"/>
      <c r="AN53" s="167"/>
      <c r="AO53" s="167"/>
      <c r="AP53" s="168"/>
      <c r="AQ53" s="168"/>
      <c r="AR53" s="166"/>
      <c r="AS53" s="169" t="str">
        <f>IF(ISNUMBER($AJ53),IF(AND($AJ53&gt;=60,$AJ53&lt;=100),"●",""),"")</f>
        <v/>
      </c>
      <c r="AT53" s="167"/>
      <c r="AU53" s="167"/>
      <c r="AV53" s="170"/>
      <c r="AW53" s="182" t="str">
        <f t="shared" si="2"/>
        <v/>
      </c>
      <c r="AX53" s="112"/>
      <c r="AY53" s="171"/>
      <c r="AZ53" s="167"/>
      <c r="BA53" s="172"/>
      <c r="BB53" s="166"/>
      <c r="BC53" s="167"/>
      <c r="BD53" s="173" t="str">
        <f t="shared" si="9"/>
        <v/>
      </c>
      <c r="BE53" s="112"/>
    </row>
    <row r="54" spans="1:58" ht="3.95" customHeight="1" thickBot="1">
      <c r="A54" s="98"/>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U54" s="2"/>
      <c r="AV54" s="2"/>
      <c r="AW54" s="2"/>
      <c r="AX54" s="112"/>
      <c r="AY54" s="617"/>
      <c r="BE54" s="112"/>
      <c r="BF54" s="617"/>
    </row>
    <row r="55" spans="1:58" ht="35.1" customHeight="1">
      <c r="A55" s="98"/>
      <c r="B55" s="2"/>
      <c r="C55" s="2"/>
      <c r="D55" s="2"/>
      <c r="E55" s="2"/>
      <c r="F55" s="2"/>
      <c r="G55" s="849" t="s">
        <v>226</v>
      </c>
      <c r="H55" s="849"/>
      <c r="I55" s="849"/>
      <c r="J55" s="849"/>
      <c r="K55" s="849"/>
      <c r="L55" s="849"/>
      <c r="M55" s="849"/>
      <c r="N55" s="849"/>
      <c r="O55" s="849"/>
      <c r="P55" s="849"/>
      <c r="Q55" s="2"/>
      <c r="R55" s="2"/>
      <c r="S55" s="2"/>
      <c r="T55" s="2"/>
      <c r="U55" s="2"/>
      <c r="V55" s="2"/>
      <c r="W55"/>
      <c r="X55"/>
      <c r="Y55"/>
      <c r="Z55"/>
      <c r="AA55"/>
      <c r="AB55"/>
      <c r="AC55"/>
      <c r="AD55"/>
      <c r="AE55"/>
      <c r="AF55"/>
      <c r="AG55"/>
      <c r="AH55"/>
      <c r="AI55"/>
      <c r="AJ55"/>
      <c r="AK55"/>
      <c r="AL55" s="793" t="s">
        <v>190</v>
      </c>
      <c r="AM55" s="794"/>
      <c r="AN55" s="794"/>
      <c r="AO55" s="794"/>
      <c r="AP55" s="794"/>
      <c r="AQ55" s="794"/>
      <c r="AR55" s="794"/>
      <c r="AS55" s="794"/>
      <c r="AT55" s="794"/>
      <c r="AU55" s="794"/>
      <c r="AV55" s="827"/>
      <c r="AW55" s="476" t="s">
        <v>220</v>
      </c>
      <c r="AX55" s="496"/>
      <c r="AY55" s="793" t="s">
        <v>209</v>
      </c>
      <c r="AZ55" s="794"/>
      <c r="BA55" s="839"/>
      <c r="BB55" s="826" t="s">
        <v>110</v>
      </c>
      <c r="BC55" s="794"/>
      <c r="BD55" s="827"/>
      <c r="BE55" s="98"/>
    </row>
    <row r="56" spans="1:58" ht="21.95" customHeight="1" thickBot="1">
      <c r="A56" s="98"/>
      <c r="B56" s="174"/>
      <c r="C56" s="174"/>
      <c r="D56" s="15"/>
      <c r="E56" s="15"/>
      <c r="F56" s="110"/>
      <c r="G56" s="849"/>
      <c r="H56" s="849"/>
      <c r="I56" s="849"/>
      <c r="J56" s="849"/>
      <c r="K56" s="849"/>
      <c r="L56" s="849"/>
      <c r="M56" s="849"/>
      <c r="N56" s="849"/>
      <c r="O56" s="849"/>
      <c r="P56" s="849"/>
      <c r="Q56" s="15"/>
      <c r="R56" s="2"/>
      <c r="S56" s="2"/>
      <c r="T56" s="110"/>
      <c r="U56" s="110"/>
      <c r="V56" s="110"/>
      <c r="W56"/>
      <c r="X56"/>
      <c r="Y56"/>
      <c r="Z56"/>
      <c r="AA56"/>
      <c r="AB56"/>
      <c r="AC56"/>
      <c r="AD56"/>
      <c r="AE56"/>
      <c r="AF56"/>
      <c r="AG56"/>
      <c r="AH56"/>
      <c r="AI56"/>
      <c r="AJ56"/>
      <c r="AK56"/>
      <c r="AL56" s="828">
        <f>COUNTIF(AL7:AL53,"●")+'（E）R03本入　R06プロ入21a'!AL49</f>
        <v>0</v>
      </c>
      <c r="AM56" s="830">
        <f>COUNTIF(AM7:AM53,"●")+'（E）R03本入　R06プロ入21a'!AM49</f>
        <v>0</v>
      </c>
      <c r="AN56" s="830">
        <f>COUNTIF(AN7:AN53,"●")+'（E）R03本入　R06プロ入21a'!AN49</f>
        <v>0</v>
      </c>
      <c r="AO56" s="830">
        <f>COUNTIF(AO7:AO53,"●")+'（E）R03本入　R06プロ入21a'!AO49</f>
        <v>0</v>
      </c>
      <c r="AP56" s="830">
        <f>COUNTIF(AP7:AP53,"●")+'（E）R03本入　R06プロ入21a'!AP49</f>
        <v>0</v>
      </c>
      <c r="AQ56" s="832">
        <f>COUNTIF(AQ7:AQ53,"●")+'（E）R03本入　R06プロ入21a'!AQ49</f>
        <v>0</v>
      </c>
      <c r="AR56" s="597">
        <f>COUNTIF(AR7:AR53,"●")+'（E）R03本入　R06プロ入21a'!AR49</f>
        <v>0</v>
      </c>
      <c r="AS56" s="597">
        <f>COUNTIF(AS7:AS53,"●")+'（E）R03本入　R06プロ入21a'!AS49</f>
        <v>0</v>
      </c>
      <c r="AT56" s="597">
        <f>COUNTIF(AT7:AT53,"●")+'（E）R03本入　R06プロ入21a'!AT49</f>
        <v>0</v>
      </c>
      <c r="AU56" s="597">
        <f>COUNTIF(AU7:AU53,"●")+'（E）R03本入　R06プロ入21a'!AU49</f>
        <v>0</v>
      </c>
      <c r="AV56" s="597">
        <f>COUNTIF(AV7:AV53,"●")+'（E）R03本入　R06プロ入21a'!AV49</f>
        <v>0</v>
      </c>
      <c r="AW56" s="834">
        <f>SUM(AW7:AW53)+'（E）R03本入　R06プロ入21a'!AW49</f>
        <v>0</v>
      </c>
      <c r="AX56" s="496"/>
      <c r="AY56" s="598">
        <f t="shared" ref="AY56:BD56" si="10">SUM(AY7:AY53)</f>
        <v>0</v>
      </c>
      <c r="AZ56" s="599">
        <f t="shared" si="10"/>
        <v>0</v>
      </c>
      <c r="BA56" s="600">
        <f t="shared" si="10"/>
        <v>0</v>
      </c>
      <c r="BB56" s="601">
        <f t="shared" si="10"/>
        <v>0</v>
      </c>
      <c r="BC56" s="599">
        <f t="shared" si="10"/>
        <v>0</v>
      </c>
      <c r="BD56" s="602">
        <f t="shared" si="10"/>
        <v>0</v>
      </c>
      <c r="BE56" s="98"/>
    </row>
    <row r="57" spans="1:58" s="114" customFormat="1" ht="21.95" customHeight="1" thickBot="1">
      <c r="A57" s="104"/>
      <c r="B57" s="174"/>
      <c r="C57" s="174"/>
      <c r="D57" s="15"/>
      <c r="E57" s="15"/>
      <c r="F57" s="110"/>
      <c r="G57" s="849"/>
      <c r="H57" s="849"/>
      <c r="I57" s="849"/>
      <c r="J57" s="849"/>
      <c r="K57" s="849"/>
      <c r="L57" s="849"/>
      <c r="M57" s="849"/>
      <c r="N57" s="849"/>
      <c r="O57" s="849"/>
      <c r="P57" s="849"/>
      <c r="R57" s="2"/>
      <c r="S57" s="2"/>
      <c r="W57"/>
      <c r="X57"/>
      <c r="Y57"/>
      <c r="Z57"/>
      <c r="AA57"/>
      <c r="AB57"/>
      <c r="AC57"/>
      <c r="AD57"/>
      <c r="AE57"/>
      <c r="AF57"/>
      <c r="AG57"/>
      <c r="AH57"/>
      <c r="AI57"/>
      <c r="AJ57"/>
      <c r="AK57"/>
      <c r="AL57" s="829"/>
      <c r="AM57" s="831"/>
      <c r="AN57" s="831"/>
      <c r="AO57" s="831"/>
      <c r="AP57" s="831"/>
      <c r="AQ57" s="833"/>
      <c r="AR57" s="748">
        <f>SUM(AR56:AV56)</f>
        <v>0</v>
      </c>
      <c r="AS57" s="749"/>
      <c r="AT57" s="749"/>
      <c r="AU57" s="749"/>
      <c r="AV57" s="750"/>
      <c r="AW57" s="835"/>
      <c r="AX57" s="603"/>
      <c r="AY57" s="836">
        <f>SUM(AY56:BD56)</f>
        <v>0</v>
      </c>
      <c r="AZ57" s="837"/>
      <c r="BA57" s="837"/>
      <c r="BB57" s="837"/>
      <c r="BC57" s="837"/>
      <c r="BD57" s="838"/>
      <c r="BE57" s="104"/>
    </row>
    <row r="58" spans="1:58" ht="11.1" customHeight="1">
      <c r="A58" s="98"/>
      <c r="B58" s="98"/>
      <c r="C58" s="98"/>
      <c r="D58" s="111"/>
      <c r="E58" s="111"/>
      <c r="F58" s="98"/>
      <c r="G58" s="98"/>
      <c r="H58" s="111"/>
      <c r="I58" s="111"/>
      <c r="J58" s="111"/>
      <c r="K58" s="111"/>
      <c r="L58" s="111"/>
      <c r="M58" s="111"/>
      <c r="N58" s="111"/>
      <c r="O58" s="111"/>
      <c r="P58" s="111"/>
      <c r="Q58" s="111"/>
      <c r="R58" s="111"/>
      <c r="S58" s="111"/>
      <c r="T58" s="98"/>
      <c r="U58" s="98"/>
      <c r="V58" s="98"/>
      <c r="W58" s="98"/>
      <c r="X58" s="98"/>
      <c r="Y58" s="98"/>
      <c r="Z58" s="98"/>
      <c r="AA58" s="98"/>
      <c r="AB58" s="98"/>
      <c r="AC58" s="98"/>
      <c r="AD58" s="98"/>
      <c r="AE58" s="98"/>
      <c r="AF58" s="98"/>
      <c r="AG58" s="98"/>
      <c r="AH58" s="98"/>
      <c r="AI58" s="111"/>
      <c r="AJ58" s="111"/>
      <c r="AK58" s="96"/>
      <c r="AL58" s="96"/>
      <c r="AM58" s="96"/>
      <c r="AN58" s="96"/>
      <c r="AO58" s="96"/>
      <c r="AP58" s="96"/>
      <c r="AQ58" s="96"/>
      <c r="AR58" s="96"/>
      <c r="AS58" s="96"/>
      <c r="AT58" s="98"/>
      <c r="AU58" s="98"/>
      <c r="AV58" s="98"/>
      <c r="AW58" s="111"/>
      <c r="AX58" s="98"/>
      <c r="AY58" s="96"/>
      <c r="AZ58" s="96"/>
      <c r="BA58" s="96"/>
      <c r="BB58" s="96"/>
      <c r="BC58" s="96"/>
      <c r="BD58" s="98"/>
      <c r="BE58" s="98"/>
    </row>
    <row r="59" spans="1:58" ht="15" customHeight="1" thickBot="1">
      <c r="AL59" s="2"/>
      <c r="AT59" s="85"/>
      <c r="AW59" s="114"/>
      <c r="AX59" s="85"/>
      <c r="AY59" s="2"/>
      <c r="BD59" s="85"/>
    </row>
    <row r="60" spans="1:58" ht="21.95" customHeight="1">
      <c r="A60"/>
      <c r="B60" s="110"/>
      <c r="C60" s="110"/>
      <c r="D60" s="15"/>
      <c r="E60" s="15"/>
      <c r="F60" s="110"/>
      <c r="G60" s="175"/>
      <c r="H60" s="175"/>
      <c r="I60" s="175"/>
      <c r="J60" s="175"/>
      <c r="K60" s="175"/>
      <c r="L60" s="175"/>
      <c r="M60" s="175"/>
      <c r="N60" s="175"/>
      <c r="O60" s="175"/>
      <c r="P60" s="175"/>
      <c r="Q60" s="15"/>
      <c r="R60" s="15"/>
      <c r="S60" s="15"/>
      <c r="T60" s="110"/>
      <c r="U60" s="110"/>
      <c r="V60" s="110"/>
      <c r="W60" s="110"/>
      <c r="X60" s="110"/>
      <c r="Y60"/>
      <c r="Z60"/>
      <c r="AA60"/>
      <c r="AB60"/>
      <c r="AC60"/>
      <c r="AD60"/>
      <c r="AE60"/>
      <c r="AF60"/>
      <c r="AG60"/>
      <c r="AH60"/>
      <c r="AI60"/>
      <c r="AJ60"/>
      <c r="AK60" s="840" t="s">
        <v>101</v>
      </c>
      <c r="AL60" s="843" t="str">
        <f>IF(AL56&gt;=45,"合","-")</f>
        <v>-</v>
      </c>
      <c r="AM60" s="845" t="str">
        <f>IF(AM56&gt;=1,"合","-")</f>
        <v>-</v>
      </c>
      <c r="AN60" s="847" t="str">
        <f>IF(AN56&gt;=1,"合","-")</f>
        <v>-</v>
      </c>
      <c r="AO60" s="847" t="str">
        <f>IF(AO56&gt;=1,"合","-")</f>
        <v>-</v>
      </c>
      <c r="AP60" s="847" t="str">
        <f>IF(AP56&gt;=2,"合","-")</f>
        <v>-</v>
      </c>
      <c r="AQ60" s="878" t="str">
        <f>IF(AQ56&gt;=4,"合","-")</f>
        <v>-</v>
      </c>
      <c r="AR60" s="604" t="str">
        <f>IF(AR56&gt;=1,"合","-")</f>
        <v>-</v>
      </c>
      <c r="AS60" s="605" t="str">
        <f>IF(AS56&gt;=1,"合","-")</f>
        <v>-</v>
      </c>
      <c r="AT60" s="605" t="str">
        <f>IF(AT56&gt;=1,"合","-")</f>
        <v>-</v>
      </c>
      <c r="AU60" s="605" t="str">
        <f>IF(AU56&gt;=1,"合","-")</f>
        <v>-</v>
      </c>
      <c r="AV60" s="606" t="str">
        <f>IF(AV56&gt;=1,"合","-")</f>
        <v>-</v>
      </c>
      <c r="AW60" s="880" t="str">
        <f>IF(AW56&gt;=124,"合","-")</f>
        <v>-</v>
      </c>
      <c r="AX60" s="475"/>
      <c r="AY60" s="607" t="str">
        <f>IF(AY56&gt;=2,"合","-")</f>
        <v>-</v>
      </c>
      <c r="AZ60" s="605" t="str">
        <f>IF(AZ56&gt;=4,"合","-")</f>
        <v>-</v>
      </c>
      <c r="BA60" s="605" t="str">
        <f>IF(BA56&gt;=28,"合","-")</f>
        <v>-</v>
      </c>
      <c r="BB60" s="604" t="str">
        <f>IF(BB56&gt;=4,"合","-")</f>
        <v>-</v>
      </c>
      <c r="BC60" s="605" t="str">
        <f>IF(BC56&gt;=4,"合","-")</f>
        <v>-</v>
      </c>
      <c r="BD60" s="606" t="str">
        <f>IF(BD56&gt;=10,"合","-")</f>
        <v>-</v>
      </c>
      <c r="BE60"/>
    </row>
    <row r="61" spans="1:58" ht="21.95" customHeight="1" thickBot="1">
      <c r="A61"/>
      <c r="B61" s="110"/>
      <c r="C61" s="110"/>
      <c r="D61" s="15"/>
      <c r="E61" s="15"/>
      <c r="F61" s="110"/>
      <c r="G61" s="175"/>
      <c r="H61" s="175"/>
      <c r="I61" s="175"/>
      <c r="J61" s="175"/>
      <c r="K61" s="175"/>
      <c r="L61" s="175"/>
      <c r="M61" s="175"/>
      <c r="N61" s="175"/>
      <c r="O61" s="175"/>
      <c r="P61" s="175"/>
      <c r="Q61" s="15"/>
      <c r="R61" s="15"/>
      <c r="S61" s="15"/>
      <c r="T61" s="110"/>
      <c r="U61" s="110"/>
      <c r="V61" s="110"/>
      <c r="W61" s="2"/>
      <c r="X61" s="2"/>
      <c r="Y61"/>
      <c r="Z61"/>
      <c r="AA61"/>
      <c r="AB61"/>
      <c r="AC61"/>
      <c r="AD61"/>
      <c r="AE61"/>
      <c r="AF61"/>
      <c r="AG61"/>
      <c r="AH61"/>
      <c r="AI61"/>
      <c r="AJ61"/>
      <c r="AK61" s="841"/>
      <c r="AL61" s="844"/>
      <c r="AM61" s="846"/>
      <c r="AN61" s="848"/>
      <c r="AO61" s="848"/>
      <c r="AP61" s="848"/>
      <c r="AQ61" s="879"/>
      <c r="AR61" s="882" t="str">
        <f>IF(AR57&gt;=6,"合","-")</f>
        <v>-</v>
      </c>
      <c r="AS61" s="883"/>
      <c r="AT61" s="883"/>
      <c r="AU61" s="883"/>
      <c r="AV61" s="884"/>
      <c r="AW61" s="881"/>
      <c r="AX61" s="475"/>
      <c r="AY61" s="850" t="str">
        <f>IF(AY57&gt;=62,"合","-")</f>
        <v>-</v>
      </c>
      <c r="AZ61" s="851"/>
      <c r="BA61" s="851"/>
      <c r="BB61" s="851"/>
      <c r="BC61" s="851"/>
      <c r="BD61" s="852"/>
      <c r="BE61"/>
    </row>
    <row r="62" spans="1:58" ht="30.95" customHeight="1">
      <c r="A62"/>
      <c r="B62"/>
      <c r="C62"/>
      <c r="D62"/>
      <c r="E62"/>
      <c r="F62"/>
      <c r="G62"/>
      <c r="H62"/>
      <c r="I62"/>
      <c r="J62"/>
      <c r="K62"/>
      <c r="L62"/>
      <c r="M62"/>
      <c r="N62"/>
      <c r="O62"/>
      <c r="P62"/>
      <c r="Q62"/>
      <c r="R62"/>
      <c r="S62"/>
      <c r="T62"/>
      <c r="U62"/>
      <c r="V62"/>
      <c r="W62"/>
      <c r="X62"/>
      <c r="Y62"/>
      <c r="Z62"/>
      <c r="AA62"/>
      <c r="AB62"/>
      <c r="AC62"/>
      <c r="AD62"/>
      <c r="AE62"/>
      <c r="AF62"/>
      <c r="AG62"/>
      <c r="AH62"/>
      <c r="AI62"/>
      <c r="AJ62"/>
      <c r="AK62" s="841"/>
      <c r="AL62" s="853" t="s">
        <v>190</v>
      </c>
      <c r="AM62" s="854"/>
      <c r="AN62" s="854"/>
      <c r="AO62" s="854"/>
      <c r="AP62" s="854"/>
      <c r="AQ62" s="854"/>
      <c r="AR62" s="854"/>
      <c r="AS62" s="854"/>
      <c r="AT62" s="854"/>
      <c r="AU62" s="854"/>
      <c r="AV62" s="855"/>
      <c r="AW62" s="856" t="s">
        <v>100</v>
      </c>
      <c r="AX62"/>
      <c r="AY62"/>
      <c r="AZ62"/>
      <c r="BA62"/>
      <c r="BB62"/>
      <c r="BC62"/>
      <c r="BD62"/>
      <c r="BE62"/>
      <c r="BF62"/>
    </row>
    <row r="63" spans="1:58" ht="21.95" customHeight="1">
      <c r="AK63" s="841"/>
      <c r="AL63" s="859" t="s">
        <v>302</v>
      </c>
      <c r="AM63" s="861" t="s">
        <v>246</v>
      </c>
      <c r="AN63" s="862"/>
      <c r="AO63" s="862"/>
      <c r="AP63" s="868" t="s">
        <v>247</v>
      </c>
      <c r="AQ63" s="868" t="s">
        <v>248</v>
      </c>
      <c r="AR63" s="865" t="s">
        <v>128</v>
      </c>
      <c r="AS63" s="865"/>
      <c r="AT63" s="865"/>
      <c r="AU63" s="865"/>
      <c r="AV63" s="871"/>
      <c r="AW63" s="857"/>
      <c r="AX63" s="85"/>
      <c r="AY63" s="2"/>
      <c r="BD63" s="85"/>
    </row>
    <row r="64" spans="1:58" ht="21.95" customHeight="1">
      <c r="AK64" s="841"/>
      <c r="AL64" s="859"/>
      <c r="AM64" s="863"/>
      <c r="AN64" s="864"/>
      <c r="AO64" s="865"/>
      <c r="AP64" s="869"/>
      <c r="AQ64" s="869"/>
      <c r="AR64" s="872"/>
      <c r="AS64" s="872"/>
      <c r="AT64" s="872"/>
      <c r="AU64" s="872"/>
      <c r="AV64" s="873"/>
      <c r="AW64" s="857"/>
      <c r="AX64" s="85"/>
      <c r="AY64" s="2"/>
      <c r="BD64" s="85"/>
    </row>
    <row r="65" spans="37:56" ht="21.95" customHeight="1">
      <c r="AK65" s="841"/>
      <c r="AL65" s="859"/>
      <c r="AM65" s="863"/>
      <c r="AN65" s="864"/>
      <c r="AO65" s="865"/>
      <c r="AP65" s="869"/>
      <c r="AQ65" s="869"/>
      <c r="AR65" s="874" t="s">
        <v>151</v>
      </c>
      <c r="AS65" s="874"/>
      <c r="AT65" s="874"/>
      <c r="AU65" s="874"/>
      <c r="AV65" s="875"/>
      <c r="AW65" s="857"/>
      <c r="AX65" s="85"/>
      <c r="AY65" s="2"/>
      <c r="BD65" s="85"/>
    </row>
    <row r="66" spans="37:56" ht="21.95" customHeight="1" thickBot="1">
      <c r="AK66" s="842"/>
      <c r="AL66" s="860"/>
      <c r="AM66" s="866"/>
      <c r="AN66" s="867"/>
      <c r="AO66" s="867"/>
      <c r="AP66" s="870"/>
      <c r="AQ66" s="870"/>
      <c r="AR66" s="876"/>
      <c r="AS66" s="876"/>
      <c r="AT66" s="876"/>
      <c r="AU66" s="876"/>
      <c r="AV66" s="877"/>
      <c r="AW66" s="858"/>
      <c r="AX66" s="85"/>
      <c r="AY66" s="2"/>
      <c r="BD66" s="85"/>
    </row>
  </sheetData>
  <mergeCells count="70">
    <mergeCell ref="AY61:BD61"/>
    <mergeCell ref="AL62:AV62"/>
    <mergeCell ref="AW62:AW66"/>
    <mergeCell ref="AL63:AL66"/>
    <mergeCell ref="AM63:AO66"/>
    <mergeCell ref="AP63:AP66"/>
    <mergeCell ref="AQ63:AQ66"/>
    <mergeCell ref="AP60:AP61"/>
    <mergeCell ref="AR63:AV64"/>
    <mergeCell ref="AR65:AV66"/>
    <mergeCell ref="AQ60:AQ61"/>
    <mergeCell ref="AW60:AW61"/>
    <mergeCell ref="AR61:AV61"/>
    <mergeCell ref="AN60:AN61"/>
    <mergeCell ref="AK60:AK66"/>
    <mergeCell ref="AL60:AL61"/>
    <mergeCell ref="AM60:AM61"/>
    <mergeCell ref="AO60:AO61"/>
    <mergeCell ref="G55:P57"/>
    <mergeCell ref="AL55:AV55"/>
    <mergeCell ref="AN56:AN57"/>
    <mergeCell ref="BB55:BD55"/>
    <mergeCell ref="AL56:AL57"/>
    <mergeCell ref="AM56:AM57"/>
    <mergeCell ref="AO56:AO57"/>
    <mergeCell ref="AP56:AP57"/>
    <mergeCell ref="AQ56:AQ57"/>
    <mergeCell ref="AW56:AW57"/>
    <mergeCell ref="AR57:AV57"/>
    <mergeCell ref="AY57:BD57"/>
    <mergeCell ref="AY55:BA55"/>
    <mergeCell ref="AY6:BA6"/>
    <mergeCell ref="BB6:BD6"/>
    <mergeCell ref="B7:C13"/>
    <mergeCell ref="E8:E13"/>
    <mergeCell ref="C24:C53"/>
    <mergeCell ref="I29:J29"/>
    <mergeCell ref="E33:E53"/>
    <mergeCell ref="B14:B53"/>
    <mergeCell ref="C14:C22"/>
    <mergeCell ref="E14:E15"/>
    <mergeCell ref="K15:L15"/>
    <mergeCell ref="E16:E23"/>
    <mergeCell ref="AY4:BD4"/>
    <mergeCell ref="I5:J5"/>
    <mergeCell ref="K5:L5"/>
    <mergeCell ref="Q5:Q6"/>
    <mergeCell ref="T5:U5"/>
    <mergeCell ref="V5:Y5"/>
    <mergeCell ref="AR5:AV5"/>
    <mergeCell ref="N4:Q4"/>
    <mergeCell ref="R4:R6"/>
    <mergeCell ref="T4:AG4"/>
    <mergeCell ref="AL4:AV4"/>
    <mergeCell ref="Z5:AD5"/>
    <mergeCell ref="AE5:AG5"/>
    <mergeCell ref="AI5:AI6"/>
    <mergeCell ref="AL5:AL6"/>
    <mergeCell ref="AM5:AQ5"/>
    <mergeCell ref="B1:C1"/>
    <mergeCell ref="D1:E1"/>
    <mergeCell ref="G1:L1"/>
    <mergeCell ref="N1:R1"/>
    <mergeCell ref="B4:C6"/>
    <mergeCell ref="D4:E6"/>
    <mergeCell ref="G4:G6"/>
    <mergeCell ref="H4:H6"/>
    <mergeCell ref="I4:L4"/>
    <mergeCell ref="M4:M6"/>
    <mergeCell ref="N6:P6"/>
  </mergeCells>
  <phoneticPr fontId="2"/>
  <conditionalFormatting sqref="AJ7:AJ30 AJ32:AJ53">
    <cfRule type="cellIs" dxfId="6" priority="2" stopIfTrue="1" operator="notBetween">
      <formula>100</formula>
      <formula>0</formula>
    </cfRule>
  </conditionalFormatting>
  <conditionalFormatting sqref="AJ31">
    <cfRule type="cellIs" dxfId="5" priority="1" stopIfTrue="1" operator="notBetween">
      <formula>100</formula>
      <formula>0</formula>
    </cfRule>
  </conditionalFormatting>
  <printOptions horizontalCentered="1"/>
  <pageMargins left="0" right="0" top="0" bottom="0" header="0.39370078740157483" footer="0.39370078740157483"/>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39"/>
  <sheetViews>
    <sheetView zoomScale="75" zoomScaleNormal="75" zoomScalePageLayoutView="75" workbookViewId="0">
      <selection activeCell="F17" sqref="F17:H17"/>
    </sheetView>
  </sheetViews>
  <sheetFormatPr defaultColWidth="10.625" defaultRowHeight="12"/>
  <cols>
    <col min="1" max="1" width="4.375" style="188" customWidth="1"/>
    <col min="2" max="2" width="5.125" style="188" customWidth="1"/>
    <col min="3" max="3" width="15.125" style="188" customWidth="1"/>
    <col min="4" max="5" width="5.125" style="188" customWidth="1"/>
    <col min="6" max="6" width="12" style="188" customWidth="1"/>
    <col min="7" max="7" width="48.5" style="188" customWidth="1"/>
    <col min="8" max="8" width="9.5" style="188" customWidth="1"/>
    <col min="9" max="9" width="7.875" style="188" bestFit="1" customWidth="1"/>
    <col min="10" max="10" width="6.125" style="188" customWidth="1"/>
    <col min="11" max="11" width="0.875" style="188" customWidth="1"/>
    <col min="12" max="26" width="3" style="188" customWidth="1"/>
    <col min="27" max="27" width="0.875" style="188" customWidth="1"/>
    <col min="28" max="16384" width="10.625" style="188"/>
  </cols>
  <sheetData>
    <row r="1" spans="2:26" ht="6" customHeight="1"/>
    <row r="2" spans="2:26" ht="27.95" customHeight="1" thickBot="1">
      <c r="B2" s="956" t="s">
        <v>249</v>
      </c>
      <c r="C2" s="956"/>
      <c r="D2" s="956"/>
      <c r="E2" s="956"/>
      <c r="F2" s="956"/>
      <c r="G2" s="956"/>
      <c r="H2" s="956"/>
      <c r="I2" s="956"/>
      <c r="J2" s="956"/>
    </row>
    <row r="3" spans="2:26" ht="24.75" thickBot="1">
      <c r="B3" s="957" t="s">
        <v>126</v>
      </c>
      <c r="C3" s="958"/>
      <c r="D3" s="958"/>
      <c r="E3" s="959"/>
      <c r="F3" s="942" t="s">
        <v>16</v>
      </c>
      <c r="G3" s="943"/>
      <c r="H3" s="944"/>
      <c r="I3" s="245" t="s">
        <v>17</v>
      </c>
      <c r="J3" s="244" t="s">
        <v>18</v>
      </c>
    </row>
    <row r="4" spans="2:26" ht="30.95" customHeight="1">
      <c r="B4" s="930" t="s">
        <v>19</v>
      </c>
      <c r="C4" s="931"/>
      <c r="D4" s="931"/>
      <c r="E4" s="960"/>
      <c r="F4" s="961" t="s">
        <v>20</v>
      </c>
      <c r="G4" s="962"/>
      <c r="H4" s="963"/>
      <c r="I4" s="189"/>
      <c r="J4" s="190" t="str">
        <f>IF($I4="○","合格",IF($I4="△","受験","-"))</f>
        <v>-</v>
      </c>
    </row>
    <row r="5" spans="2:26" ht="65.099999999999994" customHeight="1" thickBot="1">
      <c r="B5" s="951" t="s">
        <v>21</v>
      </c>
      <c r="C5" s="952"/>
      <c r="D5" s="952"/>
      <c r="E5" s="953"/>
      <c r="F5" s="242" t="s">
        <v>22</v>
      </c>
      <c r="G5" s="954"/>
      <c r="H5" s="955"/>
      <c r="I5" s="191"/>
      <c r="J5" s="192" t="str">
        <f>IF(I5="有","合格","-")</f>
        <v>-</v>
      </c>
    </row>
    <row r="6" spans="2:26" ht="6" customHeight="1" thickBot="1"/>
    <row r="7" spans="2:26" ht="27" customHeight="1">
      <c r="B7" s="927" t="s">
        <v>23</v>
      </c>
      <c r="C7" s="940" t="s">
        <v>127</v>
      </c>
      <c r="D7" s="940" t="s">
        <v>31</v>
      </c>
      <c r="E7" s="940" t="s">
        <v>126</v>
      </c>
      <c r="F7" s="942" t="s">
        <v>24</v>
      </c>
      <c r="G7" s="943"/>
      <c r="H7" s="944"/>
      <c r="I7" s="927" t="s">
        <v>17</v>
      </c>
      <c r="J7" s="924" t="s">
        <v>18</v>
      </c>
      <c r="L7" s="930" t="s">
        <v>268</v>
      </c>
      <c r="M7" s="931"/>
      <c r="N7" s="931"/>
      <c r="O7" s="931"/>
      <c r="P7" s="931"/>
      <c r="Q7" s="931"/>
      <c r="R7" s="931"/>
      <c r="S7" s="931"/>
      <c r="T7" s="931"/>
      <c r="U7" s="931"/>
      <c r="V7" s="931"/>
      <c r="W7" s="931"/>
      <c r="X7" s="931"/>
      <c r="Y7" s="931"/>
      <c r="Z7" s="932"/>
    </row>
    <row r="8" spans="2:26">
      <c r="B8" s="928"/>
      <c r="C8" s="903"/>
      <c r="D8" s="903"/>
      <c r="E8" s="903"/>
      <c r="F8" s="945"/>
      <c r="G8" s="946"/>
      <c r="H8" s="947"/>
      <c r="I8" s="928"/>
      <c r="J8" s="925"/>
      <c r="L8" s="933" t="s">
        <v>269</v>
      </c>
      <c r="M8" s="934"/>
      <c r="N8" s="935" t="s">
        <v>270</v>
      </c>
      <c r="O8" s="936"/>
      <c r="P8" s="936"/>
      <c r="Q8" s="934"/>
      <c r="R8" s="935" t="s">
        <v>271</v>
      </c>
      <c r="S8" s="936"/>
      <c r="T8" s="936"/>
      <c r="U8" s="936"/>
      <c r="V8" s="936"/>
      <c r="W8" s="934"/>
      <c r="X8" s="937" t="s">
        <v>25</v>
      </c>
      <c r="Y8" s="938"/>
      <c r="Z8" s="939"/>
    </row>
    <row r="9" spans="2:26" ht="12.75" thickBot="1">
      <c r="B9" s="929"/>
      <c r="C9" s="941"/>
      <c r="D9" s="941"/>
      <c r="E9" s="941"/>
      <c r="F9" s="948"/>
      <c r="G9" s="949"/>
      <c r="H9" s="950"/>
      <c r="I9" s="929"/>
      <c r="J9" s="926"/>
      <c r="L9" s="193" t="s">
        <v>32</v>
      </c>
      <c r="M9" s="194" t="s">
        <v>33</v>
      </c>
      <c r="N9" s="195" t="s">
        <v>34</v>
      </c>
      <c r="O9" s="196" t="s">
        <v>35</v>
      </c>
      <c r="P9" s="196" t="s">
        <v>36</v>
      </c>
      <c r="Q9" s="194" t="s">
        <v>37</v>
      </c>
      <c r="R9" s="195" t="s">
        <v>38</v>
      </c>
      <c r="S9" s="196" t="s">
        <v>39</v>
      </c>
      <c r="T9" s="196" t="s">
        <v>40</v>
      </c>
      <c r="U9" s="196" t="s">
        <v>41</v>
      </c>
      <c r="V9" s="196" t="s">
        <v>42</v>
      </c>
      <c r="W9" s="194" t="s">
        <v>43</v>
      </c>
      <c r="X9" s="197" t="s">
        <v>44</v>
      </c>
      <c r="Y9" s="196" t="s">
        <v>45</v>
      </c>
      <c r="Z9" s="198" t="s">
        <v>46</v>
      </c>
    </row>
    <row r="10" spans="2:26" ht="30.95" customHeight="1">
      <c r="B10" s="908" t="s">
        <v>272</v>
      </c>
      <c r="C10" s="917" t="s">
        <v>47</v>
      </c>
      <c r="D10" s="917"/>
      <c r="E10" s="917"/>
      <c r="F10" s="918" t="s">
        <v>273</v>
      </c>
      <c r="G10" s="918"/>
      <c r="H10" s="919"/>
      <c r="I10" s="199"/>
      <c r="J10" s="200"/>
      <c r="L10" s="201"/>
      <c r="M10" s="202"/>
      <c r="N10" s="203"/>
      <c r="O10" s="204"/>
      <c r="P10" s="204"/>
      <c r="Q10" s="202"/>
      <c r="R10" s="203"/>
      <c r="S10" s="204"/>
      <c r="T10" s="204"/>
      <c r="U10" s="204"/>
      <c r="V10" s="204"/>
      <c r="W10" s="202"/>
      <c r="X10" s="205"/>
      <c r="Y10" s="204" t="s">
        <v>109</v>
      </c>
      <c r="Z10" s="206"/>
    </row>
    <row r="11" spans="2:26" ht="30.95" customHeight="1">
      <c r="B11" s="908"/>
      <c r="C11" s="903" t="s">
        <v>93</v>
      </c>
      <c r="D11" s="903" t="s">
        <v>274</v>
      </c>
      <c r="E11" s="211" t="s">
        <v>48</v>
      </c>
      <c r="F11" s="921" t="s">
        <v>26</v>
      </c>
      <c r="G11" s="922"/>
      <c r="H11" s="923"/>
      <c r="I11" s="207"/>
      <c r="J11" s="243" t="str">
        <f>IF(ISNUMBER($I11),IF(AND($I11&gt;=2),"合格","-"),"-")</f>
        <v>-</v>
      </c>
      <c r="L11" s="208"/>
      <c r="M11" s="209"/>
      <c r="N11" s="210"/>
      <c r="O11" s="211"/>
      <c r="P11" s="211"/>
      <c r="Q11" s="209" t="s">
        <v>109</v>
      </c>
      <c r="R11" s="210"/>
      <c r="S11" s="211"/>
      <c r="T11" s="211"/>
      <c r="U11" s="211"/>
      <c r="V11" s="211"/>
      <c r="W11" s="209"/>
      <c r="X11" s="212"/>
      <c r="Y11" s="211"/>
      <c r="Z11" s="243"/>
    </row>
    <row r="12" spans="2:26" ht="30.95" customHeight="1">
      <c r="B12" s="908"/>
      <c r="C12" s="903"/>
      <c r="D12" s="903"/>
      <c r="E12" s="213" t="s">
        <v>49</v>
      </c>
      <c r="F12" s="888" t="s">
        <v>275</v>
      </c>
      <c r="G12" s="889"/>
      <c r="H12" s="890"/>
      <c r="I12" s="207"/>
      <c r="J12" s="214" t="str">
        <f>IF(ISNUMBER($I12),IF(AND($I12&gt;=2),"合格","-"),"-")</f>
        <v>-</v>
      </c>
      <c r="L12" s="215"/>
      <c r="M12" s="216" t="s">
        <v>276</v>
      </c>
      <c r="N12" s="217"/>
      <c r="O12" s="213"/>
      <c r="P12" s="213"/>
      <c r="Q12" s="216"/>
      <c r="R12" s="217"/>
      <c r="S12" s="213"/>
      <c r="T12" s="213"/>
      <c r="U12" s="213"/>
      <c r="V12" s="213"/>
      <c r="W12" s="216"/>
      <c r="X12" s="218"/>
      <c r="Y12" s="213"/>
      <c r="Z12" s="214"/>
    </row>
    <row r="13" spans="2:26" ht="30.95" customHeight="1">
      <c r="B13" s="908"/>
      <c r="C13" s="903"/>
      <c r="D13" s="903"/>
      <c r="E13" s="213" t="s">
        <v>50</v>
      </c>
      <c r="F13" s="888" t="s">
        <v>277</v>
      </c>
      <c r="G13" s="889"/>
      <c r="H13" s="890"/>
      <c r="I13" s="207"/>
      <c r="J13" s="214" t="str">
        <f>IF(ISNUMBER($I13),IF(AND($I13&gt;=2),"合格","-"),"-")</f>
        <v>-</v>
      </c>
      <c r="L13" s="215"/>
      <c r="M13" s="216"/>
      <c r="N13" s="217"/>
      <c r="O13" s="213"/>
      <c r="P13" s="213" t="s">
        <v>109</v>
      </c>
      <c r="Q13" s="216"/>
      <c r="R13" s="217"/>
      <c r="S13" s="213"/>
      <c r="T13" s="213"/>
      <c r="U13" s="213"/>
      <c r="V13" s="213"/>
      <c r="W13" s="216"/>
      <c r="X13" s="218"/>
      <c r="Y13" s="213"/>
      <c r="Z13" s="214"/>
    </row>
    <row r="14" spans="2:26" ht="30.95" customHeight="1">
      <c r="B14" s="908"/>
      <c r="C14" s="903"/>
      <c r="D14" s="903"/>
      <c r="E14" s="213" t="s">
        <v>51</v>
      </c>
      <c r="F14" s="888" t="s">
        <v>278</v>
      </c>
      <c r="G14" s="889"/>
      <c r="H14" s="890"/>
      <c r="I14" s="207"/>
      <c r="J14" s="214" t="str">
        <f>IF(ISNUMBER($I14),IF(AND($I14&gt;=2),"合格","-"),"-")</f>
        <v>-</v>
      </c>
      <c r="L14" s="215"/>
      <c r="M14" s="216"/>
      <c r="N14" s="217"/>
      <c r="O14" s="213"/>
      <c r="P14" s="213"/>
      <c r="Q14" s="216"/>
      <c r="R14" s="217"/>
      <c r="S14" s="213"/>
      <c r="T14" s="213"/>
      <c r="U14" s="213"/>
      <c r="V14" s="213"/>
      <c r="W14" s="216"/>
      <c r="X14" s="218"/>
      <c r="Y14" s="213" t="s">
        <v>109</v>
      </c>
      <c r="Z14" s="214"/>
    </row>
    <row r="15" spans="2:26" ht="30.95" customHeight="1">
      <c r="B15" s="908"/>
      <c r="C15" s="903"/>
      <c r="D15" s="903"/>
      <c r="E15" s="213" t="s">
        <v>52</v>
      </c>
      <c r="F15" s="888" t="s">
        <v>279</v>
      </c>
      <c r="G15" s="889"/>
      <c r="H15" s="890"/>
      <c r="I15" s="207"/>
      <c r="J15" s="214" t="str">
        <f>IF(ISNUMBER($I15),IF(AND($I15&gt;=2),"合格","-"),"-")</f>
        <v>-</v>
      </c>
      <c r="L15" s="215"/>
      <c r="M15" s="216"/>
      <c r="N15" s="217"/>
      <c r="O15" s="213"/>
      <c r="P15" s="213"/>
      <c r="Q15" s="216"/>
      <c r="R15" s="217"/>
      <c r="S15" s="213"/>
      <c r="T15" s="213"/>
      <c r="U15" s="213"/>
      <c r="V15" s="213"/>
      <c r="W15" s="216" t="s">
        <v>109</v>
      </c>
      <c r="X15" s="218"/>
      <c r="Y15" s="213"/>
      <c r="Z15" s="214"/>
    </row>
    <row r="16" spans="2:26" ht="30.95" customHeight="1">
      <c r="B16" s="908"/>
      <c r="C16" s="903"/>
      <c r="D16" s="903"/>
      <c r="E16" s="213" t="s">
        <v>53</v>
      </c>
      <c r="F16" s="888" t="s">
        <v>27</v>
      </c>
      <c r="G16" s="889"/>
      <c r="H16" s="890"/>
      <c r="I16" s="219"/>
      <c r="J16" s="214" t="str">
        <f>IF(ISNUMBER($I16),IF(AND($I16&gt;=60,$I16&lt;=100),"合格","-"),"-")</f>
        <v>-</v>
      </c>
      <c r="L16" s="215"/>
      <c r="M16" s="216"/>
      <c r="N16" s="217"/>
      <c r="O16" s="213"/>
      <c r="P16" s="213"/>
      <c r="Q16" s="216"/>
      <c r="R16" s="217"/>
      <c r="S16" s="213"/>
      <c r="T16" s="213"/>
      <c r="U16" s="213"/>
      <c r="V16" s="213"/>
      <c r="W16" s="216"/>
      <c r="X16" s="218"/>
      <c r="Y16" s="213" t="s">
        <v>109</v>
      </c>
      <c r="Z16" s="214" t="s">
        <v>109</v>
      </c>
    </row>
    <row r="17" spans="2:26" ht="30.95" customHeight="1">
      <c r="B17" s="916"/>
      <c r="C17" s="920"/>
      <c r="D17" s="920"/>
      <c r="E17" s="220" t="s">
        <v>54</v>
      </c>
      <c r="F17" s="904" t="s">
        <v>280</v>
      </c>
      <c r="G17" s="905"/>
      <c r="H17" s="906"/>
      <c r="I17" s="221"/>
      <c r="J17" s="222" t="str">
        <f>IF(ISNUMBER($I17),IF(AND($I17&gt;=60,$I17&lt;=100),"合格","-"),"-")</f>
        <v>-</v>
      </c>
      <c r="L17" s="223"/>
      <c r="M17" s="224"/>
      <c r="N17" s="225"/>
      <c r="O17" s="220"/>
      <c r="P17" s="220"/>
      <c r="Q17" s="224"/>
      <c r="R17" s="225"/>
      <c r="S17" s="220"/>
      <c r="T17" s="220"/>
      <c r="U17" s="220"/>
      <c r="V17" s="220"/>
      <c r="W17" s="224" t="s">
        <v>109</v>
      </c>
      <c r="X17" s="226"/>
      <c r="Y17" s="220"/>
      <c r="Z17" s="222"/>
    </row>
    <row r="18" spans="2:26" ht="30.95" customHeight="1">
      <c r="B18" s="907" t="s">
        <v>281</v>
      </c>
      <c r="C18" s="910" t="s">
        <v>55</v>
      </c>
      <c r="D18" s="911"/>
      <c r="E18" s="912"/>
      <c r="F18" s="913" t="s">
        <v>28</v>
      </c>
      <c r="G18" s="914"/>
      <c r="H18" s="915"/>
      <c r="I18" s="227"/>
      <c r="J18" s="228"/>
      <c r="K18" s="613"/>
      <c r="L18" s="208"/>
      <c r="M18" s="209"/>
      <c r="N18" s="210"/>
      <c r="O18" s="611"/>
      <c r="P18" s="611"/>
      <c r="Q18" s="209"/>
      <c r="R18" s="210"/>
      <c r="S18" s="611"/>
      <c r="T18" s="611"/>
      <c r="U18" s="611"/>
      <c r="V18" s="611"/>
      <c r="W18" s="209"/>
      <c r="X18" s="212"/>
      <c r="Y18" s="611" t="s">
        <v>109</v>
      </c>
      <c r="Z18" s="612"/>
    </row>
    <row r="19" spans="2:26" ht="30.95" customHeight="1">
      <c r="B19" s="908"/>
      <c r="C19" s="896" t="s">
        <v>282</v>
      </c>
      <c r="D19" s="896" t="s">
        <v>283</v>
      </c>
      <c r="E19" s="229" t="s">
        <v>284</v>
      </c>
      <c r="F19" s="888" t="s">
        <v>285</v>
      </c>
      <c r="G19" s="889"/>
      <c r="H19" s="890"/>
      <c r="I19" s="899"/>
      <c r="J19" s="901" t="str">
        <f>IF(ISNUMBER($I19),IF(AND($I19&gt;=30,$I19&lt;=50),"合格","-"),"-")</f>
        <v>-</v>
      </c>
      <c r="K19" s="613"/>
      <c r="L19" s="215" t="s">
        <v>0</v>
      </c>
      <c r="M19" s="216"/>
      <c r="N19" s="217"/>
      <c r="O19" s="213"/>
      <c r="P19" s="213"/>
      <c r="Q19" s="216"/>
      <c r="R19" s="217"/>
      <c r="S19" s="213"/>
      <c r="T19" s="213"/>
      <c r="U19" s="213"/>
      <c r="V19" s="213"/>
      <c r="W19" s="216"/>
      <c r="X19" s="610"/>
      <c r="Y19" s="213"/>
      <c r="Z19" s="214"/>
    </row>
    <row r="20" spans="2:26" ht="30.95" customHeight="1">
      <c r="B20" s="908"/>
      <c r="C20" s="903"/>
      <c r="D20" s="903"/>
      <c r="E20" s="213" t="s">
        <v>49</v>
      </c>
      <c r="F20" s="888" t="s">
        <v>286</v>
      </c>
      <c r="G20" s="889"/>
      <c r="H20" s="890"/>
      <c r="I20" s="900"/>
      <c r="J20" s="902" t="str">
        <f t="shared" ref="J20" si="0">IF(ISNUMBER($I20),IF(AND($I20&gt;=15,$I20&lt;=25),"合格","-"),"-")</f>
        <v>-</v>
      </c>
      <c r="K20" s="613"/>
      <c r="L20" s="208" t="s">
        <v>0</v>
      </c>
      <c r="M20" s="209"/>
      <c r="N20" s="210"/>
      <c r="O20" s="611"/>
      <c r="P20" s="611"/>
      <c r="Q20" s="209"/>
      <c r="R20" s="210"/>
      <c r="S20" s="611"/>
      <c r="T20" s="611"/>
      <c r="U20" s="611"/>
      <c r="V20" s="611"/>
      <c r="W20" s="209"/>
      <c r="X20" s="212"/>
      <c r="Y20" s="611"/>
      <c r="Z20" s="612"/>
    </row>
    <row r="21" spans="2:26" ht="30.95" customHeight="1">
      <c r="B21" s="908"/>
      <c r="C21" s="897"/>
      <c r="D21" s="897"/>
      <c r="E21" s="213" t="s">
        <v>50</v>
      </c>
      <c r="F21" s="888" t="s">
        <v>287</v>
      </c>
      <c r="G21" s="889"/>
      <c r="H21" s="890"/>
      <c r="I21" s="246"/>
      <c r="J21" s="214" t="str">
        <f>IF(ISNUMBER($I21),IF(AND($I21&gt;=15,$I21&lt;=25),"合格","-"),"-")</f>
        <v>-</v>
      </c>
      <c r="K21" s="613"/>
      <c r="L21" s="215"/>
      <c r="M21" s="216"/>
      <c r="N21" s="217"/>
      <c r="O21" s="213"/>
      <c r="P21" s="213" t="s">
        <v>0</v>
      </c>
      <c r="Q21" s="216"/>
      <c r="R21" s="217"/>
      <c r="S21" s="213"/>
      <c r="T21" s="213"/>
      <c r="U21" s="213"/>
      <c r="V21" s="213"/>
      <c r="W21" s="216"/>
      <c r="X21" s="610"/>
      <c r="Y21" s="213"/>
      <c r="Z21" s="214"/>
    </row>
    <row r="22" spans="2:26" ht="30.95" customHeight="1">
      <c r="B22" s="908"/>
      <c r="C22" s="903" t="s">
        <v>288</v>
      </c>
      <c r="D22" s="896" t="s">
        <v>1</v>
      </c>
      <c r="E22" s="213" t="s">
        <v>48</v>
      </c>
      <c r="F22" s="888" t="s">
        <v>2</v>
      </c>
      <c r="G22" s="889"/>
      <c r="H22" s="890"/>
      <c r="I22" s="207"/>
      <c r="J22" s="612" t="str">
        <f t="shared" ref="J22:J27" si="1">IF(ISNUMBER($I22),IF(AND($I22&gt;=2),"合格","-"),"-")</f>
        <v>-</v>
      </c>
      <c r="K22" s="613"/>
      <c r="L22" s="215" t="s">
        <v>3</v>
      </c>
      <c r="M22" s="216"/>
      <c r="N22" s="217"/>
      <c r="O22" s="213"/>
      <c r="P22" s="213"/>
      <c r="Q22" s="216"/>
      <c r="R22" s="217"/>
      <c r="S22" s="213"/>
      <c r="T22" s="213"/>
      <c r="U22" s="213"/>
      <c r="V22" s="213"/>
      <c r="W22" s="216"/>
      <c r="X22" s="610"/>
      <c r="Y22" s="213"/>
      <c r="Z22" s="214"/>
    </row>
    <row r="23" spans="2:26" ht="30.95" customHeight="1">
      <c r="B23" s="908"/>
      <c r="C23" s="903"/>
      <c r="D23" s="903"/>
      <c r="E23" s="213" t="s">
        <v>51</v>
      </c>
      <c r="F23" s="888" t="s">
        <v>4</v>
      </c>
      <c r="G23" s="889"/>
      <c r="H23" s="890"/>
      <c r="I23" s="207"/>
      <c r="J23" s="214" t="str">
        <f t="shared" si="1"/>
        <v>-</v>
      </c>
      <c r="K23" s="613"/>
      <c r="L23" s="215"/>
      <c r="M23" s="216"/>
      <c r="N23" s="217"/>
      <c r="O23" s="213"/>
      <c r="P23" s="213"/>
      <c r="Q23" s="216" t="s">
        <v>109</v>
      </c>
      <c r="R23" s="217"/>
      <c r="S23" s="213"/>
      <c r="T23" s="213"/>
      <c r="U23" s="213"/>
      <c r="V23" s="213"/>
      <c r="W23" s="216"/>
      <c r="X23" s="610"/>
      <c r="Y23" s="213"/>
      <c r="Z23" s="214"/>
    </row>
    <row r="24" spans="2:26" ht="30.95" customHeight="1">
      <c r="B24" s="908"/>
      <c r="C24" s="903"/>
      <c r="D24" s="903"/>
      <c r="E24" s="213" t="s">
        <v>52</v>
      </c>
      <c r="F24" s="888" t="s">
        <v>5</v>
      </c>
      <c r="G24" s="889"/>
      <c r="H24" s="890"/>
      <c r="I24" s="207"/>
      <c r="J24" s="214" t="str">
        <f t="shared" si="1"/>
        <v>-</v>
      </c>
      <c r="K24" s="613"/>
      <c r="L24" s="215"/>
      <c r="M24" s="216" t="s">
        <v>109</v>
      </c>
      <c r="N24" s="217"/>
      <c r="O24" s="213"/>
      <c r="P24" s="213"/>
      <c r="Q24" s="216"/>
      <c r="R24" s="217"/>
      <c r="S24" s="213"/>
      <c r="T24" s="213"/>
      <c r="U24" s="213"/>
      <c r="V24" s="213"/>
      <c r="W24" s="216"/>
      <c r="X24" s="610"/>
      <c r="Y24" s="213"/>
      <c r="Z24" s="214"/>
    </row>
    <row r="25" spans="2:26" ht="30.95" customHeight="1">
      <c r="B25" s="908"/>
      <c r="C25" s="903"/>
      <c r="D25" s="903"/>
      <c r="E25" s="213" t="s">
        <v>53</v>
      </c>
      <c r="F25" s="888" t="s">
        <v>6</v>
      </c>
      <c r="G25" s="889"/>
      <c r="H25" s="890"/>
      <c r="I25" s="207"/>
      <c r="J25" s="214" t="str">
        <f t="shared" si="1"/>
        <v>-</v>
      </c>
      <c r="K25" s="613"/>
      <c r="L25" s="215"/>
      <c r="M25" s="216"/>
      <c r="N25" s="217"/>
      <c r="O25" s="213"/>
      <c r="P25" s="213" t="s">
        <v>3</v>
      </c>
      <c r="Q25" s="216"/>
      <c r="R25" s="217"/>
      <c r="S25" s="213"/>
      <c r="T25" s="213"/>
      <c r="U25" s="213"/>
      <c r="V25" s="213"/>
      <c r="W25" s="216"/>
      <c r="X25" s="610"/>
      <c r="Y25" s="213"/>
      <c r="Z25" s="214"/>
    </row>
    <row r="26" spans="2:26" ht="30.95" customHeight="1">
      <c r="B26" s="908"/>
      <c r="C26" s="903"/>
      <c r="D26" s="903"/>
      <c r="E26" s="213" t="s">
        <v>54</v>
      </c>
      <c r="F26" s="888" t="s">
        <v>7</v>
      </c>
      <c r="G26" s="889"/>
      <c r="H26" s="890"/>
      <c r="I26" s="207"/>
      <c r="J26" s="214" t="str">
        <f t="shared" si="1"/>
        <v>-</v>
      </c>
      <c r="K26" s="613"/>
      <c r="L26" s="215"/>
      <c r="M26" s="216"/>
      <c r="N26" s="217"/>
      <c r="O26" s="213"/>
      <c r="P26" s="213"/>
      <c r="Q26" s="216"/>
      <c r="R26" s="217"/>
      <c r="S26" s="213"/>
      <c r="T26" s="213"/>
      <c r="U26" s="213"/>
      <c r="V26" s="213"/>
      <c r="W26" s="216"/>
      <c r="X26" s="610"/>
      <c r="Y26" s="213" t="s">
        <v>109</v>
      </c>
      <c r="Z26" s="214"/>
    </row>
    <row r="27" spans="2:26" ht="30.95" customHeight="1">
      <c r="B27" s="908"/>
      <c r="C27" s="903"/>
      <c r="D27" s="903"/>
      <c r="E27" s="213" t="s">
        <v>56</v>
      </c>
      <c r="F27" s="888" t="s">
        <v>8</v>
      </c>
      <c r="G27" s="889"/>
      <c r="H27" s="890"/>
      <c r="I27" s="207"/>
      <c r="J27" s="214" t="str">
        <f t="shared" si="1"/>
        <v>-</v>
      </c>
      <c r="K27" s="613"/>
      <c r="L27" s="215"/>
      <c r="M27" s="216"/>
      <c r="N27" s="217"/>
      <c r="O27" s="213"/>
      <c r="P27" s="213"/>
      <c r="Q27" s="216"/>
      <c r="R27" s="217"/>
      <c r="S27" s="213"/>
      <c r="T27" s="213"/>
      <c r="U27" s="213"/>
      <c r="V27" s="213"/>
      <c r="W27" s="216" t="s">
        <v>109</v>
      </c>
      <c r="X27" s="610"/>
      <c r="Y27" s="213"/>
      <c r="Z27" s="214"/>
    </row>
    <row r="28" spans="2:26" ht="30.95" customHeight="1">
      <c r="B28" s="908"/>
      <c r="C28" s="903"/>
      <c r="D28" s="903"/>
      <c r="E28" s="213" t="s">
        <v>57</v>
      </c>
      <c r="F28" s="888" t="s">
        <v>9</v>
      </c>
      <c r="G28" s="889"/>
      <c r="H28" s="890"/>
      <c r="I28" s="219"/>
      <c r="J28" s="214" t="str">
        <f>IF(ISNUMBER($I28),IF(AND($I28&gt;=30,$I28&lt;=50),"合格","-"),"-")</f>
        <v>-</v>
      </c>
      <c r="K28" s="613"/>
      <c r="L28" s="215"/>
      <c r="M28" s="216"/>
      <c r="N28" s="217"/>
      <c r="O28" s="213"/>
      <c r="P28" s="213"/>
      <c r="Q28" s="216"/>
      <c r="R28" s="217"/>
      <c r="S28" s="213"/>
      <c r="T28" s="213"/>
      <c r="U28" s="213"/>
      <c r="V28" s="213"/>
      <c r="W28" s="216"/>
      <c r="X28" s="610"/>
      <c r="Y28" s="213" t="s">
        <v>109</v>
      </c>
      <c r="Z28" s="214" t="s">
        <v>109</v>
      </c>
    </row>
    <row r="29" spans="2:26" ht="30.95" customHeight="1">
      <c r="B29" s="908"/>
      <c r="C29" s="903"/>
      <c r="D29" s="903"/>
      <c r="E29" s="213" t="s">
        <v>58</v>
      </c>
      <c r="F29" s="888" t="s">
        <v>10</v>
      </c>
      <c r="G29" s="889"/>
      <c r="H29" s="890"/>
      <c r="I29" s="219"/>
      <c r="J29" s="214" t="str">
        <f>IF(ISNUMBER($I29),IF(AND($I29&gt;=15,$I29&lt;=25),"合格","-"),"-")</f>
        <v>-</v>
      </c>
      <c r="K29" s="613"/>
      <c r="L29" s="215"/>
      <c r="M29" s="216"/>
      <c r="N29" s="217"/>
      <c r="O29" s="213"/>
      <c r="P29" s="213"/>
      <c r="Q29" s="216"/>
      <c r="R29" s="217"/>
      <c r="S29" s="213"/>
      <c r="T29" s="213"/>
      <c r="U29" s="213"/>
      <c r="V29" s="213"/>
      <c r="W29" s="216"/>
      <c r="X29" s="610"/>
      <c r="Y29" s="213"/>
      <c r="Z29" s="214" t="s">
        <v>109</v>
      </c>
    </row>
    <row r="30" spans="2:26" ht="30.95" customHeight="1">
      <c r="B30" s="908"/>
      <c r="C30" s="897"/>
      <c r="D30" s="897"/>
      <c r="E30" s="213" t="s">
        <v>59</v>
      </c>
      <c r="F30" s="888" t="s">
        <v>11</v>
      </c>
      <c r="G30" s="889"/>
      <c r="H30" s="890"/>
      <c r="I30" s="219"/>
      <c r="J30" s="214" t="str">
        <f>IF(ISNUMBER($I30),IF(AND($I30&gt;=15,$I30&lt;=25),"合格","-"),"-")</f>
        <v>-</v>
      </c>
      <c r="K30" s="613"/>
      <c r="L30" s="215"/>
      <c r="M30" s="216"/>
      <c r="N30" s="217"/>
      <c r="O30" s="213"/>
      <c r="P30" s="213"/>
      <c r="Q30" s="216"/>
      <c r="R30" s="217"/>
      <c r="S30" s="213"/>
      <c r="T30" s="213"/>
      <c r="U30" s="213"/>
      <c r="V30" s="213"/>
      <c r="W30" s="216" t="s">
        <v>109</v>
      </c>
      <c r="X30" s="610"/>
      <c r="Y30" s="213"/>
      <c r="Z30" s="214"/>
    </row>
    <row r="31" spans="2:26" ht="30.95" customHeight="1">
      <c r="B31" s="908"/>
      <c r="C31" s="896" t="s">
        <v>94</v>
      </c>
      <c r="D31" s="896" t="s">
        <v>29</v>
      </c>
      <c r="E31" s="213" t="s">
        <v>48</v>
      </c>
      <c r="F31" s="888" t="s">
        <v>12</v>
      </c>
      <c r="G31" s="889"/>
      <c r="H31" s="890"/>
      <c r="I31" s="219"/>
      <c r="J31" s="214" t="str">
        <f t="shared" ref="J31:J35" si="2">IF(ISNUMBER($I31),IF(AND($I31&gt;=60,$I31&lt;=100),"合格","-"),"-")</f>
        <v>-</v>
      </c>
      <c r="K31" s="613"/>
      <c r="L31" s="215"/>
      <c r="M31" s="216"/>
      <c r="N31" s="217"/>
      <c r="O31" s="213"/>
      <c r="P31" s="213"/>
      <c r="Q31" s="216"/>
      <c r="R31" s="217"/>
      <c r="S31" s="213"/>
      <c r="T31" s="213"/>
      <c r="U31" s="213"/>
      <c r="V31" s="213"/>
      <c r="W31" s="216" t="s">
        <v>109</v>
      </c>
      <c r="X31" s="610"/>
      <c r="Y31" s="213"/>
      <c r="Z31" s="214" t="s">
        <v>109</v>
      </c>
    </row>
    <row r="32" spans="2:26" ht="30.95" customHeight="1">
      <c r="B32" s="908"/>
      <c r="C32" s="897"/>
      <c r="D32" s="897"/>
      <c r="E32" s="213" t="s">
        <v>49</v>
      </c>
      <c r="F32" s="888" t="s">
        <v>13</v>
      </c>
      <c r="G32" s="889"/>
      <c r="H32" s="890"/>
      <c r="I32" s="219"/>
      <c r="J32" s="214" t="str">
        <f t="shared" si="2"/>
        <v>-</v>
      </c>
      <c r="K32" s="613"/>
      <c r="L32" s="215"/>
      <c r="M32" s="216"/>
      <c r="N32" s="217"/>
      <c r="O32" s="213"/>
      <c r="P32" s="213"/>
      <c r="Q32" s="216"/>
      <c r="R32" s="217"/>
      <c r="S32" s="213"/>
      <c r="T32" s="213"/>
      <c r="U32" s="213"/>
      <c r="V32" s="213"/>
      <c r="W32" s="216" t="s">
        <v>109</v>
      </c>
      <c r="X32" s="610"/>
      <c r="Y32" s="213"/>
      <c r="Z32" s="214"/>
    </row>
    <row r="33" spans="2:26" s="609" customFormat="1" ht="26.1" customHeight="1">
      <c r="B33" s="908"/>
      <c r="C33" s="247" t="s">
        <v>289</v>
      </c>
      <c r="D33" s="886" t="s">
        <v>29</v>
      </c>
      <c r="E33" s="887"/>
      <c r="F33" s="888" t="s">
        <v>290</v>
      </c>
      <c r="G33" s="889"/>
      <c r="H33" s="890"/>
      <c r="I33" s="219"/>
      <c r="J33" s="214" t="str">
        <f t="shared" si="2"/>
        <v>-</v>
      </c>
      <c r="K33" s="613"/>
      <c r="L33" s="215"/>
      <c r="M33" s="216" t="s">
        <v>3</v>
      </c>
      <c r="N33" s="217"/>
      <c r="O33" s="213"/>
      <c r="P33" s="213"/>
      <c r="Q33" s="216"/>
      <c r="R33" s="217"/>
      <c r="S33" s="213"/>
      <c r="T33" s="213"/>
      <c r="U33" s="213"/>
      <c r="V33" s="213"/>
      <c r="W33" s="216"/>
      <c r="X33" s="610"/>
      <c r="Y33" s="213"/>
      <c r="Z33" s="214"/>
    </row>
    <row r="34" spans="2:26" ht="26.1" customHeight="1">
      <c r="B34" s="908"/>
      <c r="C34" s="247" t="s">
        <v>316</v>
      </c>
      <c r="D34" s="886" t="s">
        <v>29</v>
      </c>
      <c r="E34" s="887"/>
      <c r="F34" s="888" t="s">
        <v>317</v>
      </c>
      <c r="G34" s="889"/>
      <c r="H34" s="890"/>
      <c r="I34" s="219"/>
      <c r="J34" s="214" t="str">
        <f t="shared" si="2"/>
        <v>-</v>
      </c>
      <c r="K34" s="613"/>
      <c r="L34" s="215"/>
      <c r="M34" s="216" t="s">
        <v>3</v>
      </c>
      <c r="N34" s="217"/>
      <c r="O34" s="213"/>
      <c r="P34" s="213"/>
      <c r="Q34" s="216"/>
      <c r="R34" s="217"/>
      <c r="S34" s="213"/>
      <c r="T34" s="213"/>
      <c r="U34" s="213"/>
      <c r="V34" s="213"/>
      <c r="W34" s="216"/>
      <c r="X34" s="610"/>
      <c r="Y34" s="213"/>
      <c r="Z34" s="214"/>
    </row>
    <row r="35" spans="2:26" ht="26.1" customHeight="1" thickBot="1">
      <c r="B35" s="909"/>
      <c r="C35" s="196" t="s">
        <v>313</v>
      </c>
      <c r="D35" s="891" t="s">
        <v>1</v>
      </c>
      <c r="E35" s="892"/>
      <c r="F35" s="893" t="s">
        <v>14</v>
      </c>
      <c r="G35" s="894"/>
      <c r="H35" s="895"/>
      <c r="I35" s="614"/>
      <c r="J35" s="198" t="str">
        <f t="shared" si="2"/>
        <v>-</v>
      </c>
      <c r="K35" s="615"/>
      <c r="L35" s="193"/>
      <c r="M35" s="194" t="s">
        <v>3</v>
      </c>
      <c r="N35" s="195"/>
      <c r="O35" s="196"/>
      <c r="P35" s="196"/>
      <c r="Q35" s="194"/>
      <c r="R35" s="195"/>
      <c r="S35" s="196"/>
      <c r="T35" s="196"/>
      <c r="U35" s="196"/>
      <c r="V35" s="196"/>
      <c r="W35" s="194"/>
      <c r="X35" s="197"/>
      <c r="Y35" s="196"/>
      <c r="Z35" s="198"/>
    </row>
    <row r="36" spans="2:26" ht="6" customHeight="1"/>
    <row r="37" spans="2:26" ht="12.75" thickBot="1">
      <c r="B37" s="898" t="s">
        <v>318</v>
      </c>
      <c r="C37" s="898"/>
      <c r="D37" s="898"/>
      <c r="E37" s="898"/>
      <c r="F37" s="898"/>
      <c r="G37" s="898"/>
      <c r="H37" s="898"/>
      <c r="J37" s="230"/>
    </row>
    <row r="38" spans="2:26" ht="35.1" customHeight="1" thickBot="1">
      <c r="B38" s="885"/>
      <c r="C38" s="885"/>
      <c r="D38" s="885"/>
      <c r="E38" s="885"/>
      <c r="F38" s="885"/>
      <c r="G38" s="885"/>
      <c r="H38" s="885"/>
      <c r="I38" s="231" t="s">
        <v>15</v>
      </c>
      <c r="J38" s="232" t="str">
        <f>IF(COUNTIF(J4:J35,"合格")&gt;=25,"合格","-")</f>
        <v>-</v>
      </c>
      <c r="L38" s="233"/>
      <c r="M38" s="233"/>
      <c r="N38" s="233"/>
      <c r="O38" s="233"/>
      <c r="P38" s="233"/>
      <c r="Q38" s="233"/>
      <c r="R38" s="233"/>
      <c r="S38" s="233"/>
      <c r="T38" s="233"/>
      <c r="U38" s="233"/>
      <c r="V38" s="233"/>
      <c r="W38" s="233"/>
      <c r="X38" s="233"/>
      <c r="Y38" s="233"/>
      <c r="Z38" s="233"/>
    </row>
    <row r="39" spans="2:26" ht="6" customHeight="1">
      <c r="B39" s="233"/>
      <c r="C39" s="233"/>
      <c r="D39" s="233"/>
      <c r="E39" s="233"/>
      <c r="F39" s="233"/>
      <c r="G39" s="233"/>
      <c r="H39" s="233"/>
      <c r="I39" s="233"/>
      <c r="J39" s="233"/>
      <c r="L39" s="233"/>
      <c r="M39" s="233"/>
      <c r="N39" s="233"/>
      <c r="O39" s="233"/>
      <c r="P39" s="233"/>
      <c r="Q39" s="233"/>
      <c r="R39" s="233"/>
      <c r="S39" s="233"/>
      <c r="T39" s="233"/>
      <c r="U39" s="233"/>
      <c r="V39" s="233"/>
      <c r="W39" s="233"/>
      <c r="X39" s="233"/>
      <c r="Y39" s="233"/>
      <c r="Z39" s="233"/>
    </row>
  </sheetData>
  <mergeCells count="64">
    <mergeCell ref="B5:E5"/>
    <mergeCell ref="G5:H5"/>
    <mergeCell ref="B2:J2"/>
    <mergeCell ref="B3:E3"/>
    <mergeCell ref="F3:H3"/>
    <mergeCell ref="B4:E4"/>
    <mergeCell ref="F4:H4"/>
    <mergeCell ref="B7:B9"/>
    <mergeCell ref="C7:C9"/>
    <mergeCell ref="D7:D9"/>
    <mergeCell ref="E7:E9"/>
    <mergeCell ref="F7:H9"/>
    <mergeCell ref="L7:Z7"/>
    <mergeCell ref="L8:M8"/>
    <mergeCell ref="N8:Q8"/>
    <mergeCell ref="R8:W8"/>
    <mergeCell ref="X8:Z8"/>
    <mergeCell ref="F12:H12"/>
    <mergeCell ref="F13:H13"/>
    <mergeCell ref="F14:H14"/>
    <mergeCell ref="F15:H15"/>
    <mergeCell ref="J7:J9"/>
    <mergeCell ref="I7:I9"/>
    <mergeCell ref="F16:H16"/>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I19:I20"/>
    <mergeCell ref="J19:J20"/>
    <mergeCell ref="F20:H20"/>
    <mergeCell ref="F21:H21"/>
    <mergeCell ref="C22:C30"/>
    <mergeCell ref="D22:D30"/>
    <mergeCell ref="F22:H22"/>
    <mergeCell ref="F23:H23"/>
    <mergeCell ref="F24:H24"/>
    <mergeCell ref="F25:H25"/>
    <mergeCell ref="F28:H28"/>
    <mergeCell ref="F29:H29"/>
    <mergeCell ref="F30:H30"/>
    <mergeCell ref="C31:C32"/>
    <mergeCell ref="D31:D32"/>
    <mergeCell ref="F31:H31"/>
    <mergeCell ref="F32:H32"/>
    <mergeCell ref="B37:H37"/>
    <mergeCell ref="D33:E33"/>
    <mergeCell ref="F33:H33"/>
    <mergeCell ref="B38:H38"/>
    <mergeCell ref="D34:E34"/>
    <mergeCell ref="F34:H34"/>
    <mergeCell ref="D35:E35"/>
    <mergeCell ref="F35:H35"/>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count="4">
    <dataValidation type="list" showInputMessage="1" showErrorMessage="1" sqref="I4" xr:uid="{00000000-0002-0000-0200-000000000000}">
      <formula1>"　,○,△,×"</formula1>
    </dataValidation>
    <dataValidation type="list" allowBlank="1" showInputMessage="1" showErrorMessage="1" sqref="I6" xr:uid="{00000000-0002-0000-0200-000001000000}">
      <formula1>$AC$5:$AE$5</formula1>
    </dataValidation>
    <dataValidation type="list" showInputMessage="1" showErrorMessage="1" sqref="I11:I15 I22:I27" xr:uid="{00000000-0002-0000-0200-000003000000}">
      <formula1>"　,1,2,3"</formula1>
    </dataValidation>
    <dataValidation type="list" allowBlank="1" showInputMessage="1" showErrorMessage="1" sqref="I5" xr:uid="{00000000-0002-0000-0200-000004000000}">
      <formula1>"　,有,無"</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（E）R03本入　R06プロ入21a</vt:lpstr>
      <vt:lpstr>（E）R08専攻科入学22a </vt:lpstr>
      <vt:lpstr>R06年度以降（その他の評価一覧）</vt:lpstr>
      <vt:lpstr>'（E）R03本入　R06プロ入21a'!Print_Area</vt:lpstr>
      <vt:lpstr>'（E）R08専攻科入学22a '!Print_Area</vt:lpstr>
      <vt:lpstr>'R06年度以降（その他の評価一覧）'!Print_Area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kyoumu@jim.miyakonojo-nct.ac.jp</cp:lastModifiedBy>
  <cp:lastPrinted>2025-06-18T23:49:45Z</cp:lastPrinted>
  <dcterms:created xsi:type="dcterms:W3CDTF">2002-04-29T05:28:51Z</dcterms:created>
  <dcterms:modified xsi:type="dcterms:W3CDTF">2025-06-18T23:49:48Z</dcterms:modified>
</cp:coreProperties>
</file>