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showInkAnnotation="0" autoCompressPictures="0"/>
  <mc:AlternateContent xmlns:mc="http://schemas.openxmlformats.org/markup-compatibility/2006">
    <mc:Choice Requires="x15">
      <x15ac:absPath xmlns:x15ac="http://schemas.microsoft.com/office/spreadsheetml/2010/11/ac" url="\\10.10.0.112\03教務係\30 成績管理担当\30 生産デザイン工学プログラム（JABEE）\R6年度\表6(R6用)\"/>
    </mc:Choice>
  </mc:AlternateContent>
  <xr:revisionPtr revIDLastSave="0" documentId="13_ncr:1_{9324E286-E16A-42BC-B412-81FBF3F90BA7}" xr6:coauthVersionLast="36" xr6:coauthVersionMax="47" xr10:uidLastSave="{00000000-0000-0000-0000-000000000000}"/>
  <bookViews>
    <workbookView xWindow="0" yWindow="0" windowWidth="20235" windowHeight="7230" tabRatio="785" xr2:uid="{00000000-000D-0000-FFFF-FFFF00000000}"/>
  </bookViews>
  <sheets>
    <sheet name="（M）R03本入　R06プロ入11a " sheetId="32" r:id="rId1"/>
    <sheet name="（M）R08専攻科入学12a" sheetId="33" r:id="rId2"/>
    <sheet name="R06年度以降（その他の評価一覧）" sheetId="16" r:id="rId3"/>
  </sheets>
  <definedNames>
    <definedName name="_xlnm.Print_Area" localSheetId="0">'（M）R03本入　R06プロ入11a '!$B$3:$S$49</definedName>
    <definedName name="_xlnm.Print_Area" localSheetId="1">'（M）R08専攻科入学12a'!$B$3:$R$57</definedName>
    <definedName name="_xlnm.Print_Area" localSheetId="2">'R06年度以降（その他の評価一覧）'!$B$3:$H$38</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I12" i="32" l="1"/>
  <c r="J38" i="16" l="1"/>
  <c r="I10" i="32" l="1"/>
  <c r="S10" i="32"/>
  <c r="AO10" i="32"/>
  <c r="AX10" i="32"/>
  <c r="I11" i="32"/>
  <c r="S11" i="32"/>
  <c r="AO11" i="32"/>
  <c r="AX11" i="32"/>
  <c r="AP12" i="32" l="1"/>
  <c r="AP13" i="32"/>
  <c r="AP14" i="32"/>
  <c r="AP15" i="32"/>
  <c r="AP48" i="32"/>
  <c r="J33" i="16"/>
  <c r="AX18" i="32"/>
  <c r="AN18" i="32"/>
  <c r="S18" i="32"/>
  <c r="I18" i="32"/>
  <c r="AL27" i="33" l="1"/>
  <c r="R27" i="33" l="1"/>
  <c r="H27" i="33"/>
  <c r="R54" i="33"/>
  <c r="BD53" i="33"/>
  <c r="AW53" i="33"/>
  <c r="AS53" i="33"/>
  <c r="AQ53" i="33"/>
  <c r="R53" i="33"/>
  <c r="H53" i="33"/>
  <c r="BD52" i="33"/>
  <c r="AW52" i="33"/>
  <c r="AS52" i="33"/>
  <c r="AQ52" i="33"/>
  <c r="AP52" i="33"/>
  <c r="R52" i="33"/>
  <c r="H52" i="33"/>
  <c r="BD51" i="33"/>
  <c r="AW51" i="33"/>
  <c r="AT51" i="33"/>
  <c r="AQ51" i="33"/>
  <c r="R51" i="33"/>
  <c r="H51" i="33"/>
  <c r="BD50" i="33"/>
  <c r="AW50" i="33"/>
  <c r="AT50" i="33"/>
  <c r="AQ50" i="33"/>
  <c r="R50" i="33"/>
  <c r="H50" i="33"/>
  <c r="BD49" i="33"/>
  <c r="AW49" i="33"/>
  <c r="AT49" i="33"/>
  <c r="AQ49" i="33"/>
  <c r="R49" i="33"/>
  <c r="H49" i="33"/>
  <c r="AT48" i="33"/>
  <c r="AQ48" i="33"/>
  <c r="R48" i="33"/>
  <c r="H48" i="33"/>
  <c r="BD48" i="33" s="1"/>
  <c r="BD47" i="33"/>
  <c r="AW47" i="33"/>
  <c r="AT47" i="33"/>
  <c r="AQ47" i="33"/>
  <c r="AP47" i="33"/>
  <c r="R47" i="33"/>
  <c r="H47" i="33"/>
  <c r="BD46" i="33"/>
  <c r="AS46" i="33"/>
  <c r="AQ46" i="33"/>
  <c r="AP46" i="33"/>
  <c r="R46" i="33"/>
  <c r="H46" i="33"/>
  <c r="AW46" i="33" s="1"/>
  <c r="BD45" i="33"/>
  <c r="AW45" i="33"/>
  <c r="AQ45" i="33"/>
  <c r="R45" i="33"/>
  <c r="H45" i="33"/>
  <c r="BD44" i="33"/>
  <c r="AW44" i="33"/>
  <c r="AS44" i="33"/>
  <c r="AQ44" i="33"/>
  <c r="R44" i="33"/>
  <c r="H44" i="33"/>
  <c r="AS43" i="33"/>
  <c r="AQ43" i="33"/>
  <c r="AP43" i="33"/>
  <c r="R43" i="33"/>
  <c r="H43" i="33"/>
  <c r="BD43" i="33" s="1"/>
  <c r="AR42" i="33"/>
  <c r="AL42" i="33"/>
  <c r="R42" i="33"/>
  <c r="H42" i="33"/>
  <c r="BD42" i="33" s="1"/>
  <c r="BD41" i="33"/>
  <c r="AW41" i="33"/>
  <c r="AU41" i="33"/>
  <c r="R41" i="33"/>
  <c r="H41" i="33"/>
  <c r="AU40" i="33"/>
  <c r="AL40" i="33"/>
  <c r="R40" i="33"/>
  <c r="H40" i="33"/>
  <c r="AW40" i="33" s="1"/>
  <c r="BD39" i="33"/>
  <c r="AW39" i="33"/>
  <c r="AU39" i="33"/>
  <c r="R39" i="33"/>
  <c r="H39" i="33"/>
  <c r="BD38" i="33"/>
  <c r="AW38" i="33"/>
  <c r="AT38" i="33"/>
  <c r="R38" i="33"/>
  <c r="H38" i="33"/>
  <c r="BD37" i="33"/>
  <c r="AW37" i="33"/>
  <c r="AT37" i="33"/>
  <c r="R37" i="33"/>
  <c r="H37" i="33"/>
  <c r="AR36" i="33"/>
  <c r="AL36" i="33"/>
  <c r="R36" i="33"/>
  <c r="H36" i="33"/>
  <c r="AW36" i="33" s="1"/>
  <c r="BD35" i="33"/>
  <c r="AW35" i="33"/>
  <c r="AR35" i="33"/>
  <c r="R35" i="33"/>
  <c r="H35" i="33"/>
  <c r="AL34" i="33"/>
  <c r="R34" i="33"/>
  <c r="H34" i="33"/>
  <c r="AW34" i="33" s="1"/>
  <c r="BD33" i="33"/>
  <c r="AW33" i="33"/>
  <c r="AU33" i="33"/>
  <c r="R33" i="33"/>
  <c r="H33" i="33"/>
  <c r="BA32" i="33"/>
  <c r="AW32" i="33"/>
  <c r="AL32" i="33"/>
  <c r="R32" i="33"/>
  <c r="H32" i="33"/>
  <c r="AL31" i="33"/>
  <c r="R31" i="33"/>
  <c r="H31" i="33"/>
  <c r="BA31" i="33" s="1"/>
  <c r="AL30" i="33"/>
  <c r="R30" i="33"/>
  <c r="H30" i="33"/>
  <c r="AW30" i="33" s="1"/>
  <c r="BA29" i="33"/>
  <c r="AW29" i="33"/>
  <c r="AL29" i="33"/>
  <c r="R29" i="33"/>
  <c r="H29" i="33"/>
  <c r="AL28" i="33"/>
  <c r="R28" i="33"/>
  <c r="H28" i="33"/>
  <c r="AW28" i="33" s="1"/>
  <c r="AL26" i="33"/>
  <c r="R26" i="33"/>
  <c r="H26" i="33"/>
  <c r="BA26" i="33" s="1"/>
  <c r="AL25" i="33"/>
  <c r="R25" i="33"/>
  <c r="H25" i="33"/>
  <c r="AW25" i="33" s="1"/>
  <c r="BA24" i="33"/>
  <c r="AL24" i="33"/>
  <c r="R24" i="33"/>
  <c r="H24" i="33"/>
  <c r="AW24" i="33" s="1"/>
  <c r="BC23" i="33"/>
  <c r="AW23" i="33"/>
  <c r="R23" i="33"/>
  <c r="H23" i="33"/>
  <c r="BC22" i="33"/>
  <c r="AW22" i="33"/>
  <c r="AS22" i="33"/>
  <c r="AL22" i="33"/>
  <c r="R22" i="33"/>
  <c r="BC21" i="33"/>
  <c r="AW21" i="33"/>
  <c r="AL21" i="33"/>
  <c r="R21" i="33"/>
  <c r="H21" i="33"/>
  <c r="BC20" i="33"/>
  <c r="AW20" i="33"/>
  <c r="AU20" i="33"/>
  <c r="R20" i="33"/>
  <c r="H20" i="33"/>
  <c r="AL19" i="33"/>
  <c r="R19" i="33"/>
  <c r="H19" i="33"/>
  <c r="AW19" i="33" s="1"/>
  <c r="BC18" i="33"/>
  <c r="AW18" i="33"/>
  <c r="AL18" i="33"/>
  <c r="R18" i="33"/>
  <c r="H18" i="33"/>
  <c r="BC17" i="33"/>
  <c r="AW17" i="33"/>
  <c r="R17" i="33"/>
  <c r="H17" i="33"/>
  <c r="AL16" i="33"/>
  <c r="R16" i="33"/>
  <c r="H16" i="33"/>
  <c r="BC16" i="33" s="1"/>
  <c r="AL15" i="33"/>
  <c r="R15" i="33"/>
  <c r="H15" i="33"/>
  <c r="AZ15" i="33" s="1"/>
  <c r="AZ14" i="33"/>
  <c r="AV14" i="33"/>
  <c r="AL14" i="33"/>
  <c r="R14" i="33"/>
  <c r="H14" i="33"/>
  <c r="AW14" i="33" s="1"/>
  <c r="BB13" i="33"/>
  <c r="AW13" i="33"/>
  <c r="R13" i="33"/>
  <c r="H13" i="33"/>
  <c r="BB12" i="33"/>
  <c r="AW12" i="33"/>
  <c r="R12" i="33"/>
  <c r="H12" i="33"/>
  <c r="BB11" i="33"/>
  <c r="AW11" i="33"/>
  <c r="AL11" i="33"/>
  <c r="R11" i="33"/>
  <c r="H11" i="33"/>
  <c r="AL10" i="33"/>
  <c r="R10" i="33"/>
  <c r="H10" i="33"/>
  <c r="BB10" i="33" s="1"/>
  <c r="BB9" i="33"/>
  <c r="AW9" i="33"/>
  <c r="R9" i="33"/>
  <c r="H9" i="33"/>
  <c r="AL8" i="33"/>
  <c r="R8" i="33"/>
  <c r="H8" i="33"/>
  <c r="BB8" i="33" s="1"/>
  <c r="AL7" i="33"/>
  <c r="R7" i="33"/>
  <c r="H7" i="33"/>
  <c r="AY7" i="33" s="1"/>
  <c r="AY56" i="33" s="1"/>
  <c r="AY60" i="33" s="1"/>
  <c r="AW48" i="32"/>
  <c r="AR48" i="32"/>
  <c r="AQ48" i="32"/>
  <c r="AX45" i="32"/>
  <c r="AM45" i="32"/>
  <c r="S45" i="32"/>
  <c r="AX44" i="32"/>
  <c r="AM44" i="32"/>
  <c r="S44" i="32"/>
  <c r="AX43" i="32"/>
  <c r="AS43" i="32"/>
  <c r="AM43" i="32"/>
  <c r="S43" i="32"/>
  <c r="I43" i="32"/>
  <c r="AX42" i="32"/>
  <c r="AM42" i="32"/>
  <c r="S42" i="32"/>
  <c r="I42" i="32"/>
  <c r="AX41" i="32"/>
  <c r="AV41" i="32"/>
  <c r="AM41" i="32"/>
  <c r="S41" i="32"/>
  <c r="I41" i="32"/>
  <c r="AX40" i="32"/>
  <c r="AS40" i="32"/>
  <c r="AM40" i="32"/>
  <c r="S40" i="32"/>
  <c r="I40" i="32"/>
  <c r="AX39" i="32"/>
  <c r="AS39" i="32"/>
  <c r="AM39" i="32"/>
  <c r="S39" i="32"/>
  <c r="I39" i="32"/>
  <c r="AX38" i="32"/>
  <c r="AV38" i="32"/>
  <c r="AM38" i="32"/>
  <c r="S38" i="32"/>
  <c r="I38" i="32"/>
  <c r="AX37" i="32"/>
  <c r="AV37" i="32"/>
  <c r="AM37" i="32"/>
  <c r="S37" i="32"/>
  <c r="I37" i="32"/>
  <c r="AX36" i="32"/>
  <c r="AV36" i="32"/>
  <c r="AM36" i="32"/>
  <c r="S36" i="32"/>
  <c r="I36" i="32"/>
  <c r="AX35" i="32"/>
  <c r="AS35" i="32"/>
  <c r="AM35" i="32"/>
  <c r="S35" i="32"/>
  <c r="I35" i="32"/>
  <c r="AX34" i="32"/>
  <c r="AS34" i="32"/>
  <c r="AM34" i="32"/>
  <c r="S34" i="32"/>
  <c r="I34" i="32"/>
  <c r="AX33" i="32"/>
  <c r="AV33" i="32"/>
  <c r="AM33" i="32"/>
  <c r="S33" i="32"/>
  <c r="I33" i="32"/>
  <c r="AX32" i="32"/>
  <c r="AV32" i="32"/>
  <c r="AM32" i="32"/>
  <c r="S32" i="32"/>
  <c r="I32" i="32"/>
  <c r="AX31" i="32"/>
  <c r="AU31" i="32"/>
  <c r="AU48" i="32"/>
  <c r="AM31" i="32"/>
  <c r="S31" i="32"/>
  <c r="I31" i="32"/>
  <c r="AX30" i="32"/>
  <c r="AV30" i="32"/>
  <c r="AM30" i="32"/>
  <c r="S30" i="32"/>
  <c r="I30" i="32"/>
  <c r="AX29" i="32"/>
  <c r="AV29" i="32"/>
  <c r="AM29" i="32"/>
  <c r="S29" i="32"/>
  <c r="I29" i="32"/>
  <c r="AX28" i="32"/>
  <c r="AT28" i="32"/>
  <c r="AT48" i="32"/>
  <c r="AM28" i="32"/>
  <c r="S28" i="32"/>
  <c r="I28" i="32"/>
  <c r="AX27" i="32"/>
  <c r="AM27" i="32"/>
  <c r="S27" i="32"/>
  <c r="I27" i="32"/>
  <c r="AX26" i="32"/>
  <c r="AM26" i="32"/>
  <c r="S26" i="32"/>
  <c r="I26" i="32"/>
  <c r="AX25" i="32"/>
  <c r="AM25" i="32"/>
  <c r="S25" i="32"/>
  <c r="I25" i="32"/>
  <c r="AX24" i="32"/>
  <c r="AM24" i="32"/>
  <c r="S24" i="32"/>
  <c r="I24" i="32"/>
  <c r="AX23" i="32"/>
  <c r="AM23" i="32"/>
  <c r="S23" i="32"/>
  <c r="I23" i="32"/>
  <c r="AX22" i="32"/>
  <c r="AM22" i="32"/>
  <c r="S22" i="32"/>
  <c r="I22" i="32"/>
  <c r="AX21" i="32"/>
  <c r="AM21" i="32"/>
  <c r="S21" i="32"/>
  <c r="I21" i="32"/>
  <c r="AX20" i="32"/>
  <c r="AS20" i="32"/>
  <c r="AM20" i="32"/>
  <c r="S20" i="32"/>
  <c r="I20" i="32"/>
  <c r="AX19" i="32"/>
  <c r="AN19" i="32"/>
  <c r="S19" i="32"/>
  <c r="I19" i="32"/>
  <c r="AX17" i="32"/>
  <c r="AN17" i="32"/>
  <c r="S17" i="32"/>
  <c r="I17" i="32"/>
  <c r="AX16" i="32"/>
  <c r="AN16" i="32"/>
  <c r="S16" i="32"/>
  <c r="I16" i="32"/>
  <c r="AX15" i="32"/>
  <c r="S15" i="32"/>
  <c r="I15" i="32"/>
  <c r="AX14" i="32"/>
  <c r="S14" i="32"/>
  <c r="I14" i="32"/>
  <c r="AX13" i="32"/>
  <c r="S13" i="32"/>
  <c r="I13" i="32"/>
  <c r="AX12" i="32"/>
  <c r="S12" i="32"/>
  <c r="AO48" i="32"/>
  <c r="AX9" i="32"/>
  <c r="AM9" i="32"/>
  <c r="S9" i="32"/>
  <c r="I9" i="32"/>
  <c r="AX8" i="32"/>
  <c r="AM8" i="32"/>
  <c r="S8" i="32"/>
  <c r="I8" i="32"/>
  <c r="AX7" i="32"/>
  <c r="AM7" i="32"/>
  <c r="S7" i="32"/>
  <c r="I7" i="32"/>
  <c r="J4" i="16"/>
  <c r="J5" i="16"/>
  <c r="J11" i="16"/>
  <c r="J12" i="16"/>
  <c r="J13" i="16"/>
  <c r="J14" i="16"/>
  <c r="J15" i="16"/>
  <c r="J16" i="16"/>
  <c r="J17" i="16"/>
  <c r="J19" i="16"/>
  <c r="J20" i="16"/>
  <c r="J21" i="16"/>
  <c r="J22" i="16"/>
  <c r="J23" i="16"/>
  <c r="J24" i="16"/>
  <c r="J25" i="16"/>
  <c r="J26" i="16"/>
  <c r="J27" i="16"/>
  <c r="J28" i="16"/>
  <c r="J29" i="16"/>
  <c r="J30" i="16"/>
  <c r="J31" i="16"/>
  <c r="J32" i="16"/>
  <c r="J34" i="16"/>
  <c r="J35" i="16"/>
  <c r="AN48" i="32" l="1"/>
  <c r="AO56" i="33"/>
  <c r="AO60" i="33" s="1"/>
  <c r="AN56" i="33"/>
  <c r="AN60" i="33" s="1"/>
  <c r="AM56" i="33"/>
  <c r="AM60" i="33" s="1"/>
  <c r="AW16" i="33"/>
  <c r="AW26" i="33"/>
  <c r="AW15" i="33"/>
  <c r="BD36" i="33"/>
  <c r="BC19" i="33"/>
  <c r="BC56" i="33" s="1"/>
  <c r="BC60" i="33" s="1"/>
  <c r="AW10" i="33"/>
  <c r="AW31" i="33"/>
  <c r="BD34" i="33"/>
  <c r="BD40" i="33"/>
  <c r="AW48" i="33"/>
  <c r="AW8" i="33"/>
  <c r="BA25" i="33"/>
  <c r="AW42" i="33"/>
  <c r="AW43" i="33"/>
  <c r="BA30" i="33"/>
  <c r="AW7" i="33"/>
  <c r="BA28" i="33"/>
  <c r="BA27" i="33"/>
  <c r="AW27" i="33"/>
  <c r="AV56" i="33"/>
  <c r="AV60" i="33" s="1"/>
  <c r="AV48" i="32"/>
  <c r="AU56" i="33" s="1"/>
  <c r="AU60" i="33" s="1"/>
  <c r="AS48" i="32"/>
  <c r="AR56" i="33" s="1"/>
  <c r="AS56" i="33"/>
  <c r="AS60" i="33" s="1"/>
  <c r="AT56" i="33"/>
  <c r="AT60" i="33" s="1"/>
  <c r="AP56" i="33"/>
  <c r="AP60" i="33" s="1"/>
  <c r="AQ56" i="33"/>
  <c r="AQ60" i="33" s="1"/>
  <c r="AM48" i="32"/>
  <c r="AL56" i="33" s="1"/>
  <c r="AL60" i="33" s="1"/>
  <c r="AZ56" i="33"/>
  <c r="AZ60" i="33" s="1"/>
  <c r="BD56" i="33"/>
  <c r="BD60" i="33" s="1"/>
  <c r="BB56" i="33"/>
  <c r="BB60" i="33" s="1"/>
  <c r="AX48" i="32"/>
  <c r="BA56" i="33" l="1"/>
  <c r="BA60" i="33" s="1"/>
  <c r="AW56" i="33"/>
  <c r="AW60" i="33" s="1"/>
  <c r="AS49" i="32"/>
  <c r="AY57" i="33"/>
  <c r="AY61" i="33" s="1"/>
  <c r="AR57" i="33"/>
  <c r="AR61" i="33" s="1"/>
  <c r="AR60" i="33"/>
</calcChain>
</file>

<file path=xl/sharedStrings.xml><?xml version="1.0" encoding="utf-8"?>
<sst xmlns="http://schemas.openxmlformats.org/spreadsheetml/2006/main" count="946" uniqueCount="337">
  <si>
    <t>特別研究論文の緒言では、社会の要求あるいは学究的関心に基づいたアイデアについて記載すること（評価が６割以上必要）（３段階法）</t>
    <rPh sb="46" eb="48">
      <t>ヒョウカ</t>
    </rPh>
    <phoneticPr fontId="6"/>
  </si>
  <si>
    <t>◎</t>
    <phoneticPr fontId="6"/>
  </si>
  <si>
    <t>特別研究論文の緒言では、デザイン化における、性能・環境への影響・安全性・経済性または審美性などについて明確に記載すること（評価が６割以上必要）（３段階法）</t>
    <phoneticPr fontId="6"/>
  </si>
  <si>
    <t>特別研究論文は、アイデアを基にした具体的な研究計画や方法に留意して作成すること
 （デザイン化とその具現化に関する評価が６割以上必要）（３段階法）</t>
    <phoneticPr fontId="6"/>
  </si>
  <si>
    <t>中間発表会で指摘されたり、明らかになった問題点があれば、その点に留意して研究論文を作成すること（問題解決に関する評価が６割以上必要）（３段階法）</t>
    <phoneticPr fontId="6"/>
  </si>
  <si>
    <t>特別研究論文には研究に必要な参考文献を記載すること 
 （情報収集についての評価が６割以上必要）（３段階法）</t>
    <phoneticPr fontId="6"/>
  </si>
  <si>
    <t>特別研究論文は、科学技術論文としてふさわしい表現で論理的に記述すること
 （論理的記述の評価が６割以上必要）（３段階法）</t>
    <phoneticPr fontId="6"/>
  </si>
  <si>
    <t>特別研究論文の評価が６割以上であること（50点法）</t>
    <rPh sb="22" eb="23">
      <t>テン</t>
    </rPh>
    <phoneticPr fontId="6"/>
  </si>
  <si>
    <t>特別研究論文の概要（梗概）の評価が６割以上であること（25点法）</t>
    <phoneticPr fontId="6"/>
  </si>
  <si>
    <t>発表会のプレゼンテーション能力(質疑応答能力を含む)の評価が６割以上であること（25点法）</t>
    <phoneticPr fontId="6"/>
  </si>
  <si>
    <t>実務実習報告書の評価が６割以上であること（100点法）</t>
    <phoneticPr fontId="6"/>
  </si>
  <si>
    <t>発表会のプレゼンテーション能力(質疑応答能力を含む)の評価が６割以上であること（100点法）</t>
    <phoneticPr fontId="6"/>
  </si>
  <si>
    <t>レポートと製作物の評価の平均が６割以上であること（100点法）</t>
    <phoneticPr fontId="6"/>
  </si>
  <si>
    <t>総合
判定</t>
    <rPh sb="0" eb="2">
      <t>ソウゴウ</t>
    </rPh>
    <rPh sb="3" eb="5">
      <t>ハンテイ</t>
    </rPh>
    <phoneticPr fontId="6"/>
  </si>
  <si>
    <t>修了要件　Ⅰ、Ⅱ</t>
    <rPh sb="0" eb="4">
      <t>シュウリョウヨウケン</t>
    </rPh>
    <phoneticPr fontId="6"/>
  </si>
  <si>
    <t>評価</t>
    <rPh sb="0" eb="2">
      <t>ヒョウカ</t>
    </rPh>
    <phoneticPr fontId="6"/>
  </si>
  <si>
    <t>合否
判定</t>
    <rPh sb="3" eb="5">
      <t>ハンテイ</t>
    </rPh>
    <phoneticPr fontId="6"/>
  </si>
  <si>
    <t>学士の取得</t>
    <rPh sb="3" eb="5">
      <t>シュトク</t>
    </rPh>
    <phoneticPr fontId="6"/>
  </si>
  <si>
    <t>学士取得（○）、受験したが学士は取得できていない（△）、受験していない（×）</t>
    <rPh sb="0" eb="2">
      <t>ガクシ</t>
    </rPh>
    <rPh sb="2" eb="4">
      <t>シュトク</t>
    </rPh>
    <rPh sb="8" eb="10">
      <t>ジュケン</t>
    </rPh>
    <rPh sb="13" eb="15">
      <t>ガクシ</t>
    </rPh>
    <rPh sb="16" eb="18">
      <t>シュトク</t>
    </rPh>
    <rPh sb="28" eb="30">
      <t>ジュケン</t>
    </rPh>
    <phoneticPr fontId="6"/>
  </si>
  <si>
    <t>学協会での発表</t>
    <phoneticPr fontId="6"/>
  </si>
  <si>
    <t>学協会名
（発表日時）</t>
    <rPh sb="0" eb="3">
      <t>ガクキョウカイ</t>
    </rPh>
    <rPh sb="3" eb="4">
      <t>メイ</t>
    </rPh>
    <rPh sb="6" eb="8">
      <t>ハッピョウ</t>
    </rPh>
    <rPh sb="8" eb="10">
      <t>ニチジ</t>
    </rPh>
    <phoneticPr fontId="6"/>
  </si>
  <si>
    <t>科</t>
    <rPh sb="0" eb="1">
      <t>カ</t>
    </rPh>
    <phoneticPr fontId="6"/>
  </si>
  <si>
    <t>達成度を総合評価で評価する以外の各達成度評価項目（表４より抜粋）</t>
    <rPh sb="22" eb="24">
      <t>コウモク</t>
    </rPh>
    <phoneticPr fontId="6"/>
  </si>
  <si>
    <t>実行力・人間性</t>
    <rPh sb="4" eb="7">
      <t>ニンゲンセイ</t>
    </rPh>
    <phoneticPr fontId="6"/>
  </si>
  <si>
    <t>卒業研究論文の緒言では、デザイン化における、性能・環境への影響・安全性・経済性または審美性などについて明確に記載すること（６割以上の評価が必要）（３段階法）</t>
    <rPh sb="76" eb="77">
      <t>ホウ</t>
    </rPh>
    <phoneticPr fontId="6"/>
  </si>
  <si>
    <t>卒業研究論文の評価が6割以上であること。（100点法）</t>
    <rPh sb="24" eb="26">
      <t>テンホウ</t>
    </rPh>
    <phoneticPr fontId="6"/>
  </si>
  <si>
    <t>調査した情報（参考書、インターネット、文献など）とその出典をレポートに記載するこ
 と（評価は各実験ごとで異なる）（各実験の総合評価で評価する）</t>
    <rPh sb="58" eb="59">
      <t>カク</t>
    </rPh>
    <rPh sb="59" eb="61">
      <t>カクジッケン</t>
    </rPh>
    <rPh sb="62" eb="66">
      <t>ソウゴウヒョウカ</t>
    </rPh>
    <rPh sb="67" eb="69">
      <t>ヒョウカ</t>
    </rPh>
    <phoneticPr fontId="6"/>
  </si>
  <si>
    <t>１年</t>
    <phoneticPr fontId="6"/>
  </si>
  <si>
    <t>①</t>
    <phoneticPr fontId="6"/>
  </si>
  <si>
    <t>○</t>
    <phoneticPr fontId="6"/>
  </si>
  <si>
    <t>２年</t>
    <phoneticPr fontId="6"/>
  </si>
  <si>
    <t>◎</t>
  </si>
  <si>
    <t>①</t>
  </si>
  <si>
    <t>②</t>
  </si>
  <si>
    <t>③</t>
  </si>
  <si>
    <t>④</t>
  </si>
  <si>
    <t>⑤</t>
  </si>
  <si>
    <t>⑥</t>
  </si>
  <si>
    <t>⑦</t>
  </si>
  <si>
    <t>特別実験</t>
  </si>
  <si>
    <t>⑧</t>
  </si>
  <si>
    <t>⑨</t>
  </si>
  <si>
    <t>⑩</t>
  </si>
  <si>
    <t>⑪</t>
  </si>
  <si>
    <t>D3</t>
    <phoneticPr fontId="4"/>
  </si>
  <si>
    <t>A</t>
    <phoneticPr fontId="6"/>
  </si>
  <si>
    <t>B</t>
    <phoneticPr fontId="6"/>
  </si>
  <si>
    <t>C</t>
    <phoneticPr fontId="6"/>
  </si>
  <si>
    <t>a</t>
    <phoneticPr fontId="6"/>
  </si>
  <si>
    <t>b</t>
    <phoneticPr fontId="6"/>
  </si>
  <si>
    <t>②</t>
    <phoneticPr fontId="6"/>
  </si>
  <si>
    <t>③</t>
    <phoneticPr fontId="6"/>
  </si>
  <si>
    <t>④</t>
    <phoneticPr fontId="6"/>
  </si>
  <si>
    <t>⑤</t>
    <phoneticPr fontId="6"/>
  </si>
  <si>
    <t>○</t>
    <phoneticPr fontId="4"/>
  </si>
  <si>
    <t>B4</t>
    <phoneticPr fontId="4"/>
  </si>
  <si>
    <t>C1</t>
    <phoneticPr fontId="4"/>
  </si>
  <si>
    <t>D1</t>
    <phoneticPr fontId="4"/>
  </si>
  <si>
    <t>D2</t>
    <phoneticPr fontId="4"/>
  </si>
  <si>
    <r>
      <t>「生産デザイン工学」
プログラム修了要件</t>
    </r>
    <r>
      <rPr>
        <sz val="10"/>
        <rFont val="Century"/>
        <family val="1"/>
      </rPr>
      <t/>
    </r>
    <rPh sb="1" eb="3">
      <t>セイサン</t>
    </rPh>
    <rPh sb="7" eb="9">
      <t>コウガク</t>
    </rPh>
    <rPh sb="16" eb="18">
      <t>シュウリョウ</t>
    </rPh>
    <rPh sb="18" eb="20">
      <t>ヨウケン</t>
    </rPh>
    <phoneticPr fontId="4"/>
  </si>
  <si>
    <t>本科での選択・必修の別</t>
    <rPh sb="0" eb="2">
      <t>ホンカ</t>
    </rPh>
    <rPh sb="10" eb="11">
      <t>ベツ</t>
    </rPh>
    <phoneticPr fontId="6"/>
  </si>
  <si>
    <t>専攻科での選択・必修の別</t>
    <rPh sb="0" eb="2">
      <t>センコウ</t>
    </rPh>
    <rPh sb="2" eb="3">
      <t>ホンカ</t>
    </rPh>
    <rPh sb="11" eb="12">
      <t>ベツ</t>
    </rPh>
    <phoneticPr fontId="6"/>
  </si>
  <si>
    <t>本科専門科目</t>
    <rPh sb="0" eb="1">
      <t>ホン</t>
    </rPh>
    <rPh sb="1" eb="2">
      <t>カ</t>
    </rPh>
    <rPh sb="2" eb="4">
      <t>センモン</t>
    </rPh>
    <rPh sb="4" eb="6">
      <t>カモク</t>
    </rPh>
    <phoneticPr fontId="2"/>
  </si>
  <si>
    <t>△②</t>
    <phoneticPr fontId="6"/>
  </si>
  <si>
    <t>○②</t>
    <phoneticPr fontId="6"/>
  </si>
  <si>
    <t>△④</t>
    <phoneticPr fontId="6"/>
  </si>
  <si>
    <t>○④</t>
    <phoneticPr fontId="6"/>
  </si>
  <si>
    <t>材料力学（5年）</t>
    <phoneticPr fontId="6"/>
  </si>
  <si>
    <t>△③</t>
    <phoneticPr fontId="6"/>
  </si>
  <si>
    <t>○③</t>
    <phoneticPr fontId="6"/>
  </si>
  <si>
    <t>△①</t>
    <phoneticPr fontId="6"/>
  </si>
  <si>
    <t>○①</t>
    <phoneticPr fontId="6"/>
  </si>
  <si>
    <t>計測工学</t>
    <phoneticPr fontId="6"/>
  </si>
  <si>
    <t>◎</t>
    <phoneticPr fontId="4"/>
  </si>
  <si>
    <t>前期</t>
    <rPh sb="0" eb="2">
      <t>ゼンキ</t>
    </rPh>
    <phoneticPr fontId="4"/>
  </si>
  <si>
    <t>※ 教育目標達成度評価科目【△A,△B,△C】から、それぞれ1科目以上を修得
※ 教育目標達成度評価科目【△a】から２科目以上、【△b】から４科目以上選択し修得
※ 基礎工学の科目【△①〜△⑤】から、それぞれ１科目以上、全体で６科目以上を修得
※ 上記選択必修科目はプログラム1年〜4年を対象とする。</t>
    <phoneticPr fontId="6"/>
  </si>
  <si>
    <t>選択必修科目</t>
    <phoneticPr fontId="6"/>
  </si>
  <si>
    <t>　</t>
    <phoneticPr fontId="4"/>
  </si>
  <si>
    <t>　　</t>
    <phoneticPr fontId="4"/>
  </si>
  <si>
    <t>地球環境科学</t>
    <phoneticPr fontId="4"/>
  </si>
  <si>
    <t>パワーエレクトロニクス</t>
  </si>
  <si>
    <t>電気回路特論</t>
  </si>
  <si>
    <t>電子計測特論</t>
  </si>
  <si>
    <t>電子材料プロセス工学</t>
  </si>
  <si>
    <t>電子物性工学</t>
  </si>
  <si>
    <t>○②</t>
  </si>
  <si>
    <t>専攻科目</t>
    <rPh sb="0" eb="4">
      <t>センコウカモク</t>
    </rPh>
    <phoneticPr fontId="4"/>
  </si>
  <si>
    <t>応用数学</t>
    <rPh sb="0" eb="4">
      <t>オウヨウスウガク</t>
    </rPh>
    <phoneticPr fontId="2"/>
  </si>
  <si>
    <t>○③</t>
  </si>
  <si>
    <t>○①</t>
  </si>
  <si>
    <t>△ab②</t>
  </si>
  <si>
    <t>△ab③</t>
  </si>
  <si>
    <t>△ab①</t>
  </si>
  <si>
    <t>△b②</t>
  </si>
  <si>
    <t>△b③</t>
  </si>
  <si>
    <t>機械力学</t>
  </si>
  <si>
    <t>工業外国語</t>
  </si>
  <si>
    <t>項目</t>
  </si>
  <si>
    <t>科目</t>
  </si>
  <si>
    <t>学年</t>
  </si>
  <si>
    <t>A1</t>
  </si>
  <si>
    <t>A2</t>
  </si>
  <si>
    <t>B1</t>
  </si>
  <si>
    <t>B2</t>
  </si>
  <si>
    <t>B3</t>
  </si>
  <si>
    <t>B4</t>
  </si>
  <si>
    <t>C1</t>
  </si>
  <si>
    <t>C2</t>
  </si>
  <si>
    <t>C3</t>
  </si>
  <si>
    <t>C4</t>
  </si>
  <si>
    <t>C5</t>
  </si>
  <si>
    <t>C6</t>
  </si>
  <si>
    <t>D1</t>
  </si>
  <si>
    <t>D2</t>
  </si>
  <si>
    <t>D3</t>
  </si>
  <si>
    <t>工学実験</t>
  </si>
  <si>
    <t>必修科目・選択必修科目 修得状況</t>
    <rPh sb="0" eb="2">
      <t>ヒッシュウ</t>
    </rPh>
    <rPh sb="2" eb="4">
      <t>カモク</t>
    </rPh>
    <rPh sb="5" eb="9">
      <t>センタクヒッシュウウ</t>
    </rPh>
    <rPh sb="9" eb="11">
      <t>カモク</t>
    </rPh>
    <rPh sb="12" eb="16">
      <t>シュウトクジョウキョウ</t>
    </rPh>
    <phoneticPr fontId="6"/>
  </si>
  <si>
    <t>文章表現法</t>
  </si>
  <si>
    <t>共通科目</t>
  </si>
  <si>
    <t>線形数学</t>
  </si>
  <si>
    <t>統計学特論</t>
  </si>
  <si>
    <t>修得
単位数
124
単位
以上</t>
    <rPh sb="0" eb="5">
      <t>シュウトクタンイ</t>
    </rPh>
    <rPh sb="5" eb="6">
      <t>スウ</t>
    </rPh>
    <rPh sb="11" eb="13">
      <t>タンイ</t>
    </rPh>
    <rPh sb="14" eb="16">
      <t>イジョウ</t>
    </rPh>
    <phoneticPr fontId="6"/>
  </si>
  <si>
    <t>それぞれ
１科目以上</t>
    <phoneticPr fontId="6"/>
  </si>
  <si>
    <t>○⑤</t>
    <phoneticPr fontId="6"/>
  </si>
  <si>
    <t>技術者倫理</t>
    <phoneticPr fontId="4"/>
  </si>
  <si>
    <t>解析学特論</t>
    <phoneticPr fontId="4"/>
  </si>
  <si>
    <t>応用物理特論</t>
    <phoneticPr fontId="4"/>
  </si>
  <si>
    <t>△ab</t>
    <phoneticPr fontId="6"/>
  </si>
  <si>
    <t>△ab②</t>
    <phoneticPr fontId="6"/>
  </si>
  <si>
    <t>機械電気工学特論</t>
  </si>
  <si>
    <t>メカトロニクス特論</t>
  </si>
  <si>
    <t>熱移動と流れの工学</t>
  </si>
  <si>
    <t>変形加工学</t>
  </si>
  <si>
    <t>ＣＡＥ</t>
  </si>
  <si>
    <t>材料強度学</t>
  </si>
  <si>
    <t>流体力学特論</t>
  </si>
  <si>
    <t>機械設計特論</t>
  </si>
  <si>
    <t>材料力学特論</t>
  </si>
  <si>
    <t>振動工学</t>
  </si>
  <si>
    <t>専攻科１年（３年）</t>
    <rPh sb="0" eb="3">
      <t>センコウカ</t>
    </rPh>
    <rPh sb="4" eb="5">
      <t>ネン</t>
    </rPh>
    <phoneticPr fontId="4"/>
  </si>
  <si>
    <t>専攻科２年（４年）</t>
    <rPh sb="0" eb="3">
      <t>センコウカ</t>
    </rPh>
    <rPh sb="4" eb="5">
      <t>ネン</t>
    </rPh>
    <rPh sb="7" eb="8">
      <t>ネン</t>
    </rPh>
    <phoneticPr fontId="4"/>
  </si>
  <si>
    <t>演習</t>
  </si>
  <si>
    <t>共通科目</t>
    <rPh sb="0" eb="4">
      <t>キョウツウカモク</t>
    </rPh>
    <phoneticPr fontId="6"/>
  </si>
  <si>
    <t>専攻科目</t>
    <rPh sb="0" eb="4">
      <t>センコウカモク</t>
    </rPh>
    <phoneticPr fontId="6"/>
  </si>
  <si>
    <t>Ⅲ・Ⅳ・Ⅴ
修得チェック表</t>
    <rPh sb="6" eb="8">
      <t>シュウトク</t>
    </rPh>
    <rPh sb="12" eb="13">
      <t>ヒョウ</t>
    </rPh>
    <phoneticPr fontId="6"/>
  </si>
  <si>
    <t>必修</t>
    <rPh sb="0" eb="2">
      <t>ヒッシュウ</t>
    </rPh>
    <phoneticPr fontId="6"/>
  </si>
  <si>
    <t>選択</t>
    <rPh sb="0" eb="2">
      <t>センタク</t>
    </rPh>
    <phoneticPr fontId="6"/>
  </si>
  <si>
    <t>必修科目</t>
    <rPh sb="0" eb="2">
      <t>ヒッシュウ</t>
    </rPh>
    <rPh sb="2" eb="4">
      <t>カモク</t>
    </rPh>
    <phoneticPr fontId="6"/>
  </si>
  <si>
    <t>専攻科での区分</t>
    <rPh sb="0" eb="2">
      <t>センコウ</t>
    </rPh>
    <rPh sb="2" eb="3">
      <t>ホンカ</t>
    </rPh>
    <rPh sb="5" eb="7">
      <t>クブン</t>
    </rPh>
    <phoneticPr fontId="2"/>
  </si>
  <si>
    <t>選択必修科目</t>
  </si>
  <si>
    <t>実用英語</t>
  </si>
  <si>
    <t>一般力学</t>
  </si>
  <si>
    <t>優れた知性</t>
    <rPh sb="0" eb="1">
      <t>スグ</t>
    </rPh>
    <rPh sb="3" eb="5">
      <t>チセイ</t>
    </rPh>
    <phoneticPr fontId="6"/>
  </si>
  <si>
    <t>高度な社会性</t>
    <rPh sb="0" eb="2">
      <t>コウド</t>
    </rPh>
    <rPh sb="3" eb="6">
      <t>シャカイセイ</t>
    </rPh>
    <phoneticPr fontId="6"/>
  </si>
  <si>
    <t>4単位以上</t>
    <rPh sb="1" eb="5">
      <t>タンイイジョウ</t>
    </rPh>
    <phoneticPr fontId="4"/>
  </si>
  <si>
    <t>実務実習</t>
  </si>
  <si>
    <t>○</t>
  </si>
  <si>
    <t>総合英語</t>
  </si>
  <si>
    <t>微分方程式</t>
    <rPh sb="0" eb="2">
      <t>ビブン</t>
    </rPh>
    <rPh sb="2" eb="5">
      <t>ホウテイシキ</t>
    </rPh>
    <phoneticPr fontId="2"/>
  </si>
  <si>
    <t>講義</t>
    <rPh sb="0" eb="2">
      <t>コウギ</t>
    </rPh>
    <phoneticPr fontId="4"/>
  </si>
  <si>
    <t>科学技術英語</t>
  </si>
  <si>
    <t>機械電気工学特別実験</t>
  </si>
  <si>
    <t>中国古典学</t>
  </si>
  <si>
    <t>機械設計法（4年）</t>
  </si>
  <si>
    <t>機械設計法（5年）</t>
  </si>
  <si>
    <t>必修</t>
  </si>
  <si>
    <t>講義</t>
  </si>
  <si>
    <t>x</t>
    <phoneticPr fontId="6"/>
  </si>
  <si>
    <t>Ⅲ・Ⅳ・Ⅴ
修得チェック表</t>
    <phoneticPr fontId="6"/>
  </si>
  <si>
    <t>学年別配当
（単位数）</t>
    <rPh sb="0" eb="5">
      <t>ガクネンベツハイトウ</t>
    </rPh>
    <rPh sb="7" eb="10">
      <t>タンイスウ</t>
    </rPh>
    <phoneticPr fontId="4"/>
  </si>
  <si>
    <t>国際文化論Ⅰ</t>
    <rPh sb="0" eb="2">
      <t>コクサイ</t>
    </rPh>
    <rPh sb="2" eb="5">
      <t>ブンカロン</t>
    </rPh>
    <phoneticPr fontId="4"/>
  </si>
  <si>
    <t>成績</t>
    <phoneticPr fontId="6"/>
  </si>
  <si>
    <t>必修科目</t>
    <phoneticPr fontId="6"/>
  </si>
  <si>
    <t>４Ⅱ・選択必修科目</t>
    <phoneticPr fontId="6"/>
  </si>
  <si>
    <t>６・修得単位数</t>
    <phoneticPr fontId="6"/>
  </si>
  <si>
    <t>A1</t>
    <phoneticPr fontId="4"/>
  </si>
  <si>
    <t>A2</t>
    <phoneticPr fontId="4"/>
  </si>
  <si>
    <t>選択科目</t>
    <rPh sb="0" eb="4">
      <t>センタクカモク</t>
    </rPh>
    <phoneticPr fontId="6"/>
  </si>
  <si>
    <t>材料力学（4年）</t>
  </si>
  <si>
    <t>単位数</t>
    <rPh sb="0" eb="2">
      <t>シュウトクタンイ</t>
    </rPh>
    <rPh sb="2" eb="3">
      <t>スウ</t>
    </rPh>
    <phoneticPr fontId="6"/>
  </si>
  <si>
    <t>材料学Ⅱ</t>
  </si>
  <si>
    <t>熱力学</t>
  </si>
  <si>
    <t>水力学</t>
  </si>
  <si>
    <t>○:必修、△:選択必修</t>
    <phoneticPr fontId="6"/>
  </si>
  <si>
    <t>N0.</t>
    <phoneticPr fontId="6"/>
  </si>
  <si>
    <t>分類　</t>
    <phoneticPr fontId="4"/>
  </si>
  <si>
    <t>Ⅲ・教育目標達成度
　　評価科目</t>
    <phoneticPr fontId="4"/>
  </si>
  <si>
    <t>本科での区分</t>
    <rPh sb="0" eb="2">
      <t>ホンカ</t>
    </rPh>
    <rPh sb="4" eb="6">
      <t>クブン</t>
    </rPh>
    <phoneticPr fontId="2"/>
  </si>
  <si>
    <t>知的財産権</t>
    <rPh sb="2" eb="4">
      <t>ザイサン</t>
    </rPh>
    <phoneticPr fontId="4"/>
  </si>
  <si>
    <t>入力部分</t>
    <rPh sb="0" eb="2">
      <t>ニュウリョク</t>
    </rPh>
    <rPh sb="2" eb="4">
      <t>ブブン</t>
    </rPh>
    <phoneticPr fontId="6"/>
  </si>
  <si>
    <t>△B</t>
    <phoneticPr fontId="4"/>
  </si>
  <si>
    <t>△B</t>
    <phoneticPr fontId="6"/>
  </si>
  <si>
    <t>△C</t>
    <phoneticPr fontId="4"/>
  </si>
  <si>
    <t>△A</t>
    <phoneticPr fontId="4"/>
  </si>
  <si>
    <t>国際文化論Ⅱ</t>
    <phoneticPr fontId="2"/>
  </si>
  <si>
    <t>△A</t>
    <phoneticPr fontId="6"/>
  </si>
  <si>
    <t>○</t>
    <phoneticPr fontId="2"/>
  </si>
  <si>
    <t>歴史学</t>
    <rPh sb="0" eb="3">
      <t>レキシガク</t>
    </rPh>
    <phoneticPr fontId="4"/>
  </si>
  <si>
    <t>必修・選択必修のまとめ</t>
  </si>
  <si>
    <t>氏　名</t>
    <rPh sb="0" eb="3">
      <t>シメイ</t>
    </rPh>
    <phoneticPr fontId="6"/>
  </si>
  <si>
    <t>B1</t>
    <phoneticPr fontId="4"/>
  </si>
  <si>
    <t>B2</t>
    <phoneticPr fontId="4"/>
  </si>
  <si>
    <t>B3</t>
    <phoneticPr fontId="4"/>
  </si>
  <si>
    <t>専門科目</t>
    <rPh sb="0" eb="4">
      <t>センモンカモク</t>
    </rPh>
    <phoneticPr fontId="4"/>
  </si>
  <si>
    <t>後期</t>
    <rPh sb="0" eb="2">
      <t>コウキ</t>
    </rPh>
    <phoneticPr fontId="4"/>
  </si>
  <si>
    <t>一般科目</t>
    <rPh sb="0" eb="2">
      <t>イッパン</t>
    </rPh>
    <phoneticPr fontId="4"/>
  </si>
  <si>
    <t>専攻科の
修了要件</t>
    <rPh sb="0" eb="3">
      <t>センコウカ</t>
    </rPh>
    <rPh sb="5" eb="9">
      <t>シュウリョウヨウケン</t>
    </rPh>
    <phoneticPr fontId="6"/>
  </si>
  <si>
    <t>一般科目</t>
    <rPh sb="0" eb="2">
      <t>イッパン</t>
    </rPh>
    <rPh sb="2" eb="4">
      <t>カモク</t>
    </rPh>
    <phoneticPr fontId="6"/>
  </si>
  <si>
    <t>単位数</t>
    <rPh sb="0" eb="3">
      <t>タンイスウ</t>
    </rPh>
    <phoneticPr fontId="2"/>
  </si>
  <si>
    <t>Ⅳ・基礎工学の科目</t>
    <rPh sb="2" eb="6">
      <t>キソコウガク</t>
    </rPh>
    <rPh sb="7" eb="9">
      <t>カモク</t>
    </rPh>
    <phoneticPr fontId="4"/>
  </si>
  <si>
    <t>Ⅴ・専門工学科目</t>
    <rPh sb="2" eb="4">
      <t>センモン</t>
    </rPh>
    <rPh sb="4" eb="8">
      <t>コウガクカモク</t>
    </rPh>
    <phoneticPr fontId="4"/>
  </si>
  <si>
    <t>卒業研究</t>
  </si>
  <si>
    <t>4単位以上</t>
    <rPh sb="1" eb="3">
      <t>タンイ</t>
    </rPh>
    <rPh sb="3" eb="5">
      <t>イジョウ</t>
    </rPh>
    <phoneticPr fontId="4"/>
  </si>
  <si>
    <t>10単位以上</t>
    <rPh sb="2" eb="6">
      <t>タンイイジョウ</t>
    </rPh>
    <phoneticPr fontId="4"/>
  </si>
  <si>
    <t>豊かな創造性</t>
    <rPh sb="0" eb="1">
      <t>ユタ</t>
    </rPh>
    <rPh sb="3" eb="6">
      <t>ソウゾウセイ</t>
    </rPh>
    <phoneticPr fontId="6"/>
  </si>
  <si>
    <t>情報処理Ⅱ</t>
  </si>
  <si>
    <t>本科４年（1年）</t>
    <rPh sb="0" eb="1">
      <t>ホン</t>
    </rPh>
    <rPh sb="1" eb="2">
      <t>センコウカ</t>
    </rPh>
    <rPh sb="3" eb="4">
      <t>ネン</t>
    </rPh>
    <phoneticPr fontId="4"/>
  </si>
  <si>
    <t>本科５年（２年）</t>
    <rPh sb="0" eb="2">
      <t>ホンカ</t>
    </rPh>
    <rPh sb="3" eb="4">
      <t>ネン</t>
    </rPh>
    <rPh sb="6" eb="7">
      <t>ネン</t>
    </rPh>
    <phoneticPr fontId="4"/>
  </si>
  <si>
    <t>応用物理</t>
    <rPh sb="0" eb="2">
      <t>オウヨウ</t>
    </rPh>
    <rPh sb="2" eb="4">
      <t>ブツリ</t>
    </rPh>
    <phoneticPr fontId="2"/>
  </si>
  <si>
    <t>△B</t>
  </si>
  <si>
    <t>△A</t>
  </si>
  <si>
    <t>○⑤</t>
  </si>
  <si>
    <t>ドイツ語</t>
    <rPh sb="3" eb="4">
      <t>ゴ</t>
    </rPh>
    <phoneticPr fontId="2"/>
  </si>
  <si>
    <t>講義</t>
    <rPh sb="0" eb="2">
      <t>コウギ</t>
    </rPh>
    <phoneticPr fontId="2"/>
  </si>
  <si>
    <t>△④</t>
  </si>
  <si>
    <t>授業科目</t>
    <rPh sb="0" eb="2">
      <t>ジュギョウ</t>
    </rPh>
    <rPh sb="2" eb="4">
      <t>カモク</t>
    </rPh>
    <phoneticPr fontId="2"/>
  </si>
  <si>
    <t>一般化学</t>
  </si>
  <si>
    <t>選択英語</t>
    <rPh sb="0" eb="4">
      <t>センタクエイゴ</t>
    </rPh>
    <phoneticPr fontId="4"/>
  </si>
  <si>
    <t>豊かな人間性
確かな実行力</t>
    <rPh sb="0" eb="1">
      <t>ユタ</t>
    </rPh>
    <rPh sb="3" eb="6">
      <t>ニンゲンセイ</t>
    </rPh>
    <rPh sb="7" eb="8">
      <t>タシ</t>
    </rPh>
    <rPh sb="10" eb="13">
      <t>ジッコウリョク</t>
    </rPh>
    <phoneticPr fontId="6"/>
  </si>
  <si>
    <t>気体電子工学</t>
  </si>
  <si>
    <t>放電工学</t>
  </si>
  <si>
    <t>通信工学特論</t>
  </si>
  <si>
    <t>実習</t>
  </si>
  <si>
    <t>創造設計</t>
  </si>
  <si>
    <t>○④</t>
  </si>
  <si>
    <t>△b</t>
  </si>
  <si>
    <t>６科目以上</t>
    <rPh sb="1" eb="3">
      <t>カモク</t>
    </rPh>
    <rPh sb="3" eb="5">
      <t>イジョウ</t>
    </rPh>
    <phoneticPr fontId="6"/>
  </si>
  <si>
    <t>選択</t>
  </si>
  <si>
    <t>倫理学</t>
  </si>
  <si>
    <t>本科一般科目</t>
    <rPh sb="0" eb="2">
      <t>ホンカ</t>
    </rPh>
    <rPh sb="2" eb="4">
      <t>イッパン</t>
    </rPh>
    <phoneticPr fontId="4"/>
  </si>
  <si>
    <t>国語</t>
    <rPh sb="0" eb="2">
      <t>コクゴ</t>
    </rPh>
    <phoneticPr fontId="4"/>
  </si>
  <si>
    <t>△ab①</t>
    <phoneticPr fontId="6"/>
  </si>
  <si>
    <t>△b</t>
    <phoneticPr fontId="6"/>
  </si>
  <si>
    <t>△b②</t>
    <phoneticPr fontId="6"/>
  </si>
  <si>
    <t>△b③</t>
    <phoneticPr fontId="6"/>
  </si>
  <si>
    <t>実験</t>
  </si>
  <si>
    <t>電磁気学特論</t>
  </si>
  <si>
    <t>電子デバイス</t>
  </si>
  <si>
    <t>情報システム工学</t>
  </si>
  <si>
    <t>△ab③</t>
    <phoneticPr fontId="6"/>
  </si>
  <si>
    <t>△②</t>
  </si>
  <si>
    <t>△③</t>
  </si>
  <si>
    <t>△①</t>
  </si>
  <si>
    <t>表３付表 学習・教育目標の達成度を履修科目の総合評価で判定する以外の修了要件及び達成度評価一覧</t>
    <rPh sb="2" eb="4">
      <t>フヒョウ</t>
    </rPh>
    <phoneticPr fontId="6"/>
  </si>
  <si>
    <t>修得科目</t>
    <phoneticPr fontId="6"/>
  </si>
  <si>
    <t>各科目の学習・教育到達目標との関連</t>
    <rPh sb="0" eb="3">
      <t>カクカモク</t>
    </rPh>
    <rPh sb="4" eb="6">
      <t>ガクシュウ</t>
    </rPh>
    <rPh sb="7" eb="13">
      <t>キョウイクモクヒョウ</t>
    </rPh>
    <rPh sb="15" eb="17">
      <t>カンレン</t>
    </rPh>
    <phoneticPr fontId="4"/>
  </si>
  <si>
    <t>伝熱工学</t>
    <rPh sb="0" eb="2">
      <t>デンネツ</t>
    </rPh>
    <rPh sb="2" eb="4">
      <t>コウガク</t>
    </rPh>
    <phoneticPr fontId="6"/>
  </si>
  <si>
    <t>C2</t>
    <phoneticPr fontId="4"/>
  </si>
  <si>
    <t>C3</t>
    <phoneticPr fontId="4"/>
  </si>
  <si>
    <t>C4</t>
    <phoneticPr fontId="4"/>
  </si>
  <si>
    <t>C5</t>
    <phoneticPr fontId="4"/>
  </si>
  <si>
    <t>１科目
選択</t>
    <rPh sb="1" eb="3">
      <t>カモク</t>
    </rPh>
    <rPh sb="4" eb="6">
      <t>センタク</t>
    </rPh>
    <phoneticPr fontId="4"/>
  </si>
  <si>
    <t>必修</t>
    <rPh sb="0" eb="2">
      <t>ヒッシュウウ</t>
    </rPh>
    <phoneticPr fontId="6"/>
  </si>
  <si>
    <t>専攻科特別研究I</t>
    <rPh sb="0" eb="3">
      <t>センコウカ</t>
    </rPh>
    <rPh sb="3" eb="7">
      <t>トクベツケンキュウ</t>
    </rPh>
    <phoneticPr fontId="6"/>
  </si>
  <si>
    <t xml:space="preserve"> 実験</t>
    <rPh sb="1" eb="3">
      <t>ジッケン</t>
    </rPh>
    <phoneticPr fontId="6"/>
  </si>
  <si>
    <t>専攻科特別研究II</t>
    <phoneticPr fontId="6"/>
  </si>
  <si>
    <t>制御工学特論</t>
    <rPh sb="0" eb="6">
      <t>セイギョ</t>
    </rPh>
    <phoneticPr fontId="6"/>
  </si>
  <si>
    <t>創造デザイン基礎演習</t>
    <rPh sb="0" eb="2">
      <t>ソウゾウ</t>
    </rPh>
    <rPh sb="6" eb="10">
      <t>キソエンシュウ</t>
    </rPh>
    <phoneticPr fontId="6"/>
  </si>
  <si>
    <t>演習</t>
    <rPh sb="0" eb="2">
      <t>エンシュウ</t>
    </rPh>
    <phoneticPr fontId="6"/>
  </si>
  <si>
    <t>Ⅰ群科目</t>
    <rPh sb="0" eb="2">
      <t>イチグン</t>
    </rPh>
    <rPh sb="2" eb="4">
      <t>カモク</t>
    </rPh>
    <phoneticPr fontId="6"/>
  </si>
  <si>
    <t>Ⅱ群科目</t>
    <rPh sb="1" eb="2">
      <t>グン</t>
    </rPh>
    <rPh sb="2" eb="4">
      <t>カモク</t>
    </rPh>
    <phoneticPr fontId="6"/>
  </si>
  <si>
    <t>　</t>
    <phoneticPr fontId="2"/>
  </si>
  <si>
    <t>各科目の学習・教育目標との関連</t>
    <phoneticPr fontId="6"/>
  </si>
  <si>
    <t>創造性</t>
    <phoneticPr fontId="6"/>
  </si>
  <si>
    <t>知性</t>
    <phoneticPr fontId="6"/>
  </si>
  <si>
    <t>社会性</t>
    <phoneticPr fontId="6"/>
  </si>
  <si>
    <t>本科</t>
    <phoneticPr fontId="6"/>
  </si>
  <si>
    <t>調査した情報（参考書、インターネット、文献など）とその出典をレポートに記載すること
 （評価は各実験ごとで異なる）（各実験の総合評価で評価する）</t>
    <phoneticPr fontId="6"/>
  </si>
  <si>
    <t>５年</t>
    <phoneticPr fontId="6"/>
  </si>
  <si>
    <t>卒業研究論文はアイデアを基にした具体的な研究計画・方法に留意して作成すること
 （デザイン化とその具現化に関する評価が６割以上必要）（３段階法）</t>
    <phoneticPr fontId="6"/>
  </si>
  <si>
    <t>◎</t>
    <phoneticPr fontId="6"/>
  </si>
  <si>
    <t>中間発表会で指摘されたり、明らかになった問題点があれば、その点に留意して卒業論文を作成すること （問題解決に関する評価が６割以上必要）（３段階法）</t>
    <phoneticPr fontId="6"/>
  </si>
  <si>
    <t>研究論文には研究に必要な参考文献を記載すること
 （情報収集についての評価が６割以上必要）（３段階法）</t>
    <phoneticPr fontId="6"/>
  </si>
  <si>
    <t>研究論文は、科学技術論文としてふさわしい表現で論理的に記述すること
 （論理的記述の評価が６割以上必要）（３段階法）</t>
    <phoneticPr fontId="6"/>
  </si>
  <si>
    <t>発表会のプレゼンテーション能力(質疑応答能力を含む)の評価が６割以上であること（100点法）</t>
    <phoneticPr fontId="6"/>
  </si>
  <si>
    <t>専攻科</t>
    <phoneticPr fontId="6"/>
  </si>
  <si>
    <t>専攻科特別研究Ⅰ</t>
    <phoneticPr fontId="6"/>
  </si>
  <si>
    <t>１年</t>
    <phoneticPr fontId="6"/>
  </si>
  <si>
    <t>①</t>
    <phoneticPr fontId="6"/>
  </si>
  <si>
    <t>アイデアの提案（研究目的）に関するレポートを提出すること
 （期限内に提出すること、①,②あわせて評価）</t>
    <rPh sb="31" eb="34">
      <t>キゲンナイ</t>
    </rPh>
    <rPh sb="35" eb="37">
      <t>テイシュツ</t>
    </rPh>
    <rPh sb="49" eb="51">
      <t>ヒョウカ</t>
    </rPh>
    <phoneticPr fontId="6"/>
  </si>
  <si>
    <t>中間発表会後、アイデアの検証・改善に関するレポートを提出すること
 （評価が6割以上であること、①,②あわせて評価）（50点法）</t>
    <rPh sb="61" eb="62">
      <t>テン</t>
    </rPh>
    <rPh sb="62" eb="63">
      <t>ホウ</t>
    </rPh>
    <phoneticPr fontId="6"/>
  </si>
  <si>
    <t>発表会のプレゼンテーション能力（質疑応答能力も含む）の評価が6割以上であること（25点法）</t>
    <rPh sb="13" eb="15">
      <t>ノウリョク</t>
    </rPh>
    <rPh sb="16" eb="18">
      <t>シツギ</t>
    </rPh>
    <rPh sb="18" eb="20">
      <t>オウトウ</t>
    </rPh>
    <rPh sb="20" eb="22">
      <t>ノウリョク</t>
    </rPh>
    <rPh sb="23" eb="24">
      <t>フク</t>
    </rPh>
    <rPh sb="27" eb="29">
      <t>ヒョウカ</t>
    </rPh>
    <rPh sb="31" eb="32">
      <t>ワリ</t>
    </rPh>
    <rPh sb="32" eb="34">
      <t>イジョウ</t>
    </rPh>
    <rPh sb="42" eb="43">
      <t>テン</t>
    </rPh>
    <rPh sb="43" eb="44">
      <t>ホウ</t>
    </rPh>
    <phoneticPr fontId="6"/>
  </si>
  <si>
    <t>専攻科特別研究Ⅱ</t>
    <phoneticPr fontId="6"/>
  </si>
  <si>
    <t>創造デザイン基礎演習</t>
    <rPh sb="6" eb="8">
      <t>キソ</t>
    </rPh>
    <phoneticPr fontId="6"/>
  </si>
  <si>
    <t>レポートの評価の平均が６割以上であること（100点法）</t>
    <phoneticPr fontId="6"/>
  </si>
  <si>
    <t>熱機関工学</t>
    <rPh sb="3" eb="5">
      <t>コウガク</t>
    </rPh>
    <phoneticPr fontId="2"/>
  </si>
  <si>
    <t>流体力学</t>
    <rPh sb="0" eb="2">
      <t>リュウタイ</t>
    </rPh>
    <rPh sb="2" eb="4">
      <t>リキガク</t>
    </rPh>
    <phoneticPr fontId="6"/>
  </si>
  <si>
    <t>必修科目</t>
    <rPh sb="0" eb="2">
      <t>ヒッシュウ</t>
    </rPh>
    <rPh sb="2" eb="4">
      <t>カモク</t>
    </rPh>
    <phoneticPr fontId="2"/>
  </si>
  <si>
    <t>設計製図</t>
    <phoneticPr fontId="2"/>
  </si>
  <si>
    <t>制御工学（4年）</t>
    <rPh sb="0" eb="2">
      <t>セイギョ</t>
    </rPh>
    <rPh sb="2" eb="4">
      <t>コウガク</t>
    </rPh>
    <phoneticPr fontId="6"/>
  </si>
  <si>
    <t>制御工学（5年）</t>
    <rPh sb="0" eb="2">
      <t>セイギョ</t>
    </rPh>
    <rPh sb="2" eb="4">
      <t>コウガク</t>
    </rPh>
    <phoneticPr fontId="6"/>
  </si>
  <si>
    <t>機械工学総論Ⅰ</t>
    <rPh sb="0" eb="2">
      <t>キカイ</t>
    </rPh>
    <rPh sb="2" eb="4">
      <t>コウガク</t>
    </rPh>
    <rPh sb="4" eb="6">
      <t>ソウロン</t>
    </rPh>
    <phoneticPr fontId="6"/>
  </si>
  <si>
    <t>機械工学総論Ⅱ</t>
    <rPh sb="0" eb="2">
      <t>キカイ</t>
    </rPh>
    <rPh sb="2" eb="4">
      <t>コウガク</t>
    </rPh>
    <rPh sb="4" eb="6">
      <t>ソウロン</t>
    </rPh>
    <phoneticPr fontId="6"/>
  </si>
  <si>
    <t>選択</t>
    <phoneticPr fontId="2"/>
  </si>
  <si>
    <t>応用情報工学</t>
  </si>
  <si>
    <t>農学概論</t>
    <rPh sb="0" eb="2">
      <t>ノウガク</t>
    </rPh>
    <rPh sb="2" eb="4">
      <t>ガイロン</t>
    </rPh>
    <phoneticPr fontId="4"/>
  </si>
  <si>
    <t>英語Ⅳ</t>
    <rPh sb="0" eb="2">
      <t>エイゴ</t>
    </rPh>
    <phoneticPr fontId="4"/>
  </si>
  <si>
    <t>英語Ⅴ</t>
    <rPh sb="0" eb="2">
      <t>エイゴ</t>
    </rPh>
    <phoneticPr fontId="4"/>
  </si>
  <si>
    <t>国際文化論Ⅲ</t>
    <phoneticPr fontId="2"/>
  </si>
  <si>
    <t>表６ (1)-①a     プログラム教育課程表　機械工学科４,５年用</t>
    <rPh sb="25" eb="27">
      <t>キカイ</t>
    </rPh>
    <rPh sb="27" eb="28">
      <t>コウガク</t>
    </rPh>
    <phoneticPr fontId="4"/>
  </si>
  <si>
    <t>表６ (1)-②a    プログラム教育課程表　機械電気工学専攻（機械系）</t>
    <rPh sb="24" eb="26">
      <t>キカイ</t>
    </rPh>
    <rPh sb="26" eb="28">
      <t>デンキ</t>
    </rPh>
    <rPh sb="28" eb="30">
      <t>コウガク</t>
    </rPh>
    <rPh sb="33" eb="36">
      <t>キカイケイ</t>
    </rPh>
    <phoneticPr fontId="4"/>
  </si>
  <si>
    <t>必修・選択必修のまとめ</t>
    <phoneticPr fontId="2"/>
  </si>
  <si>
    <r>
      <t>この表の使い方：「青色」の「入力部分</t>
    </r>
    <r>
      <rPr>
        <sz val="12"/>
        <color indexed="10"/>
        <rFont val="ＭＳ Ｐゴシック"/>
        <family val="3"/>
        <charset val="128"/>
      </rPr>
      <t>、</t>
    </r>
    <r>
      <rPr>
        <sz val="14"/>
        <color indexed="10"/>
        <rFont val="ＭＳ Ｐゴシック"/>
        <family val="3"/>
        <charset val="128"/>
      </rPr>
      <t>「成績」の欄に、「60-100」点を入力</t>
    </r>
    <r>
      <rPr>
        <sz val="12"/>
        <rFont val="ＭＳ Ｐゴシック"/>
        <family val="3"/>
        <charset val="128"/>
      </rPr>
      <t>すれば、修得単位数が自動的に計算されます。</t>
    </r>
    <rPh sb="2" eb="3">
      <t>ヒョウ</t>
    </rPh>
    <rPh sb="4" eb="5">
      <t>ツカ</t>
    </rPh>
    <rPh sb="6" eb="7">
      <t>カタ</t>
    </rPh>
    <rPh sb="9" eb="11">
      <t>アオイロ</t>
    </rPh>
    <rPh sb="14" eb="18">
      <t>ニュウリョクブブン</t>
    </rPh>
    <rPh sb="20" eb="22">
      <t>セイセキ</t>
    </rPh>
    <rPh sb="24" eb="25">
      <t>ラン</t>
    </rPh>
    <rPh sb="35" eb="36">
      <t>テン</t>
    </rPh>
    <rPh sb="37" eb="39">
      <t>ニュウリョク</t>
    </rPh>
    <rPh sb="43" eb="45">
      <t>シュウトク</t>
    </rPh>
    <rPh sb="45" eb="48">
      <t>タンイスウケイサン</t>
    </rPh>
    <rPh sb="49" eb="52">
      <t>ジドウテキ</t>
    </rPh>
    <rPh sb="53" eb="55">
      <t>ケイサン</t>
    </rPh>
    <phoneticPr fontId="6"/>
  </si>
  <si>
    <r>
      <t>この表の使い方：　　「青色」の「入力部分</t>
    </r>
    <r>
      <rPr>
        <sz val="12"/>
        <color indexed="10"/>
        <rFont val="ＭＳ Ｐゴシック"/>
        <family val="3"/>
        <charset val="128"/>
      </rPr>
      <t>、</t>
    </r>
    <r>
      <rPr>
        <sz val="14"/>
        <color indexed="10"/>
        <rFont val="ＭＳ Ｐゴシック"/>
        <family val="3"/>
        <charset val="128"/>
      </rPr>
      <t>「成績」の欄に、「60-100」点を入力</t>
    </r>
    <r>
      <rPr>
        <sz val="12"/>
        <rFont val="ＭＳ Ｐゴシック"/>
        <family val="3"/>
        <charset val="128"/>
      </rPr>
      <t>すれば、修得単位数が自動的に計算されます。</t>
    </r>
    <rPh sb="2" eb="3">
      <t>ヒョウ</t>
    </rPh>
    <rPh sb="4" eb="5">
      <t>ツカ</t>
    </rPh>
    <rPh sb="6" eb="7">
      <t>カタ</t>
    </rPh>
    <rPh sb="11" eb="13">
      <t>アオイロ</t>
    </rPh>
    <rPh sb="16" eb="20">
      <t>ニュウリョクブブン</t>
    </rPh>
    <rPh sb="22" eb="24">
      <t>セイセキ</t>
    </rPh>
    <rPh sb="26" eb="27">
      <t>ラン</t>
    </rPh>
    <rPh sb="37" eb="38">
      <t>テン</t>
    </rPh>
    <rPh sb="39" eb="41">
      <t>ニュウリョク</t>
    </rPh>
    <rPh sb="45" eb="47">
      <t>シュウトク</t>
    </rPh>
    <rPh sb="47" eb="50">
      <t>タンイスウケイサン</t>
    </rPh>
    <rPh sb="51" eb="54">
      <t>ジドウテキ</t>
    </rPh>
    <rPh sb="55" eb="57">
      <t>ケイサン</t>
    </rPh>
    <phoneticPr fontId="6"/>
  </si>
  <si>
    <t>中国文化論</t>
    <rPh sb="0" eb="2">
      <t>チュウゴク</t>
    </rPh>
    <phoneticPr fontId="2"/>
  </si>
  <si>
    <t>比較文化論</t>
    <rPh sb="0" eb="2">
      <t>ヒカク</t>
    </rPh>
    <phoneticPr fontId="2"/>
  </si>
  <si>
    <t>△C</t>
    <phoneticPr fontId="2"/>
  </si>
  <si>
    <t>合否判定</t>
    <rPh sb="0" eb="2">
      <t>ゴウヒ</t>
    </rPh>
    <rPh sb="2" eb="4">
      <t>ハンテイ</t>
    </rPh>
    <phoneticPr fontId="2"/>
  </si>
  <si>
    <t>必修</t>
    <rPh sb="0" eb="2">
      <t xml:space="preserve">ヒッシュウ </t>
    </rPh>
    <phoneticPr fontId="2"/>
  </si>
  <si>
    <t>創造デザイン演習Ⅰ</t>
    <rPh sb="0" eb="1">
      <t>ソウ</t>
    </rPh>
    <phoneticPr fontId="2"/>
  </si>
  <si>
    <t>創造デザイン演習Ⅱ</t>
    <phoneticPr fontId="2"/>
  </si>
  <si>
    <t>国際文化論Ⅳ</t>
    <rPh sb="0" eb="2">
      <t xml:space="preserve">コクサイブンカロｎ </t>
    </rPh>
    <phoneticPr fontId="4"/>
  </si>
  <si>
    <t>53
科目以上</t>
    <rPh sb="3" eb="5">
      <t>カモク</t>
    </rPh>
    <rPh sb="5" eb="7">
      <t>イジョウ</t>
    </rPh>
    <phoneticPr fontId="6"/>
  </si>
  <si>
    <t>１科目</t>
    <rPh sb="1" eb="3">
      <t>カモク</t>
    </rPh>
    <phoneticPr fontId="6"/>
  </si>
  <si>
    <t>２科目</t>
    <rPh sb="1" eb="3">
      <t>カモク</t>
    </rPh>
    <phoneticPr fontId="6"/>
  </si>
  <si>
    <t>４科目</t>
    <rPh sb="1" eb="3">
      <t>カモク</t>
    </rPh>
    <phoneticPr fontId="6"/>
  </si>
  <si>
    <t>創造デザイン演習Ⅰ</t>
    <phoneticPr fontId="2"/>
  </si>
  <si>
    <t>報告会の評価が６割以上であること（100点法）</t>
    <rPh sb="0" eb="3">
      <t>ホウコクカイ</t>
    </rPh>
    <rPh sb="4" eb="6">
      <t>ヒョウカ</t>
    </rPh>
    <phoneticPr fontId="6"/>
  </si>
  <si>
    <t>思想文化論</t>
    <rPh sb="0" eb="5">
      <t>シソウブンカロン</t>
    </rPh>
    <phoneticPr fontId="4"/>
  </si>
  <si>
    <t>※1 専攻科特別研究Ⅰ①、②においては、「期限内の提出」を持って「合格」とする。</t>
    <rPh sb="21" eb="24">
      <t>キゲンナイ</t>
    </rPh>
    <rPh sb="25" eb="27">
      <t>テイシュツ</t>
    </rPh>
    <rPh sb="29" eb="30">
      <t>モ</t>
    </rPh>
    <phoneticPr fontId="6"/>
  </si>
  <si>
    <t>工学実験Ⅲ</t>
    <phoneticPr fontId="2"/>
  </si>
  <si>
    <t>◎</t>
    <phoneticPr fontId="2"/>
  </si>
  <si>
    <t>ドイツ文化論</t>
    <rPh sb="3" eb="5">
      <t>ブンカ</t>
    </rPh>
    <rPh sb="5" eb="6">
      <t>ロン</t>
    </rPh>
    <phoneticPr fontId="4"/>
  </si>
  <si>
    <t>（令和6年度のプログラム入学者に適用）</t>
    <rPh sb="1" eb="3">
      <t>レイワ</t>
    </rPh>
    <rPh sb="4" eb="5">
      <t>ネン</t>
    </rPh>
    <rPh sb="5" eb="6">
      <t>ド</t>
    </rPh>
    <phoneticPr fontId="6"/>
  </si>
  <si>
    <t>（最終確認日：2025年5月16日）</t>
    <rPh sb="1" eb="3">
      <t>サイシュウ</t>
    </rPh>
    <rPh sb="3" eb="6">
      <t>カクニンビ</t>
    </rPh>
    <rPh sb="11" eb="12">
      <t>ネン</t>
    </rPh>
    <rPh sb="13" eb="14">
      <t>ガツ</t>
    </rPh>
    <rPh sb="16" eb="17">
      <t>ニチ</t>
    </rPh>
    <phoneticPr fontId="6"/>
  </si>
  <si>
    <t>（令和8年度の専攻科入学者に適用）</t>
    <rPh sb="1" eb="3">
      <t>レイワ</t>
    </rPh>
    <rPh sb="4" eb="6">
      <t>ネンド</t>
    </rPh>
    <phoneticPr fontId="6"/>
  </si>
  <si>
    <t>工学実験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</si>
</sst>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_ #,##0;[Red]_ \-#,##0"/>
    <numFmt numFmtId="177" formatCode="\ @"/>
    <numFmt numFmtId="178" formatCode="0_);[Red]\(0\)"/>
  </numFmts>
  <fonts count="28">
    <font>
      <sz val="11"/>
      <name val="ＭＳ Ｐゴシック"/>
      <charset val="128"/>
    </font>
    <font>
      <sz val="11"/>
      <name val="ＭＳ Ｐゴシック"/>
      <family val="3"/>
      <charset val="128"/>
    </font>
    <font>
      <sz val="6"/>
      <name val="ＭＳ Ｐゴシック"/>
      <family val="3"/>
      <charset val="128"/>
    </font>
    <font>
      <sz val="10"/>
      <name val="Osaka"/>
      <family val="3"/>
      <charset val="128"/>
    </font>
    <font>
      <sz val="6"/>
      <name val="Osaka"/>
      <family val="3"/>
      <charset val="128"/>
    </font>
    <font>
      <sz val="10"/>
      <name val="Century"/>
      <family val="1"/>
    </font>
    <font>
      <sz val="6"/>
      <name val="ＭＳ ゴシック"/>
      <family val="3"/>
      <charset val="128"/>
    </font>
    <font>
      <sz val="10"/>
      <name val="ＭＳ Ｐゴシック"/>
      <family val="3"/>
      <charset val="128"/>
    </font>
    <font>
      <sz val="9"/>
      <name val="ＭＳ Ｐゴシック"/>
      <family val="3"/>
      <charset val="128"/>
    </font>
    <font>
      <sz val="18"/>
      <name val="ＭＳ Ｐゴシック"/>
      <family val="3"/>
      <charset val="128"/>
    </font>
    <font>
      <sz val="14"/>
      <color indexed="10"/>
      <name val="ＭＳ Ｐゴシック"/>
      <family val="3"/>
      <charset val="128"/>
    </font>
    <font>
      <sz val="11"/>
      <name val="ＭＳ Ｐゴシック"/>
      <family val="3"/>
      <charset val="128"/>
    </font>
    <font>
      <sz val="16"/>
      <name val="ＭＳ Ｐゴシック"/>
      <family val="3"/>
      <charset val="128"/>
    </font>
    <font>
      <sz val="12"/>
      <name val="ＭＳ Ｐゴシック"/>
      <family val="3"/>
      <charset val="128"/>
    </font>
    <font>
      <sz val="10"/>
      <color indexed="10"/>
      <name val="ＭＳ Ｐゴシック"/>
      <family val="3"/>
      <charset val="128"/>
    </font>
    <font>
      <sz val="12"/>
      <color indexed="10"/>
      <name val="ＭＳ Ｐゴシック"/>
      <family val="3"/>
      <charset val="128"/>
    </font>
    <font>
      <sz val="12"/>
      <color indexed="48"/>
      <name val="ＭＳ Ｐゴシック"/>
      <family val="3"/>
      <charset val="128"/>
    </font>
    <font>
      <sz val="14"/>
      <name val="ＭＳ Ｐゴシック"/>
      <family val="3"/>
      <charset val="128"/>
    </font>
    <font>
      <sz val="10"/>
      <name val="ＭＳ ゴシック"/>
      <family val="3"/>
      <charset val="128"/>
    </font>
    <font>
      <sz val="8"/>
      <name val="ＭＳ Ｐゴシック"/>
      <family val="3"/>
      <charset val="128"/>
    </font>
    <font>
      <u/>
      <sz val="11"/>
      <color theme="10"/>
      <name val="ＭＳ Ｐゴシック"/>
      <family val="3"/>
      <charset val="128"/>
    </font>
    <font>
      <u/>
      <sz val="11"/>
      <color theme="11"/>
      <name val="ＭＳ Ｐゴシック"/>
      <family val="3"/>
      <charset val="128"/>
    </font>
    <font>
      <sz val="10"/>
      <color rgb="FFC00000"/>
      <name val="ＭＳ Ｐゴシック"/>
      <family val="3"/>
      <charset val="128"/>
    </font>
    <font>
      <sz val="10"/>
      <color theme="1"/>
      <name val="ＭＳ Ｐゴシック"/>
      <family val="3"/>
      <charset val="128"/>
    </font>
    <font>
      <sz val="11"/>
      <color indexed="10"/>
      <name val="ＭＳ Ｐゴシック"/>
      <family val="3"/>
      <charset val="128"/>
    </font>
    <font>
      <sz val="11"/>
      <color theme="1"/>
      <name val="ＭＳ Ｐゴシック"/>
      <family val="3"/>
      <charset val="128"/>
    </font>
    <font>
      <sz val="11"/>
      <color rgb="FFC00000"/>
      <name val="ＭＳ Ｐゴシック"/>
      <family val="3"/>
      <charset val="128"/>
    </font>
    <font>
      <sz val="11"/>
      <color rgb="FFFF0000"/>
      <name val="ＭＳ Ｐゴシック"/>
      <family val="3"/>
      <charset val="128"/>
    </font>
  </fonts>
  <fills count="12">
    <fill>
      <patternFill patternType="none"/>
    </fill>
    <fill>
      <patternFill patternType="gray125"/>
    </fill>
    <fill>
      <patternFill patternType="solid">
        <fgColor indexed="12"/>
        <bgColor indexed="64"/>
      </patternFill>
    </fill>
    <fill>
      <patternFill patternType="solid">
        <fgColor indexed="22"/>
        <bgColor indexed="64"/>
      </patternFill>
    </fill>
    <fill>
      <patternFill patternType="solid">
        <fgColor indexed="41"/>
        <bgColor indexed="64"/>
      </patternFill>
    </fill>
    <fill>
      <patternFill patternType="solid">
        <fgColor indexed="13"/>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theme="0" tint="-0.249977111117893"/>
        <bgColor indexed="64"/>
      </patternFill>
    </fill>
    <fill>
      <patternFill patternType="solid">
        <fgColor rgb="FFFFFF99"/>
        <bgColor indexed="64"/>
      </patternFill>
    </fill>
    <fill>
      <patternFill patternType="solid">
        <fgColor theme="0"/>
        <bgColor indexed="64"/>
      </patternFill>
    </fill>
  </fills>
  <borders count="298">
    <border>
      <left/>
      <right/>
      <top/>
      <bottom/>
      <diagonal/>
    </border>
    <border>
      <left style="medium">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style="thin">
        <color auto="1"/>
      </left>
      <right style="thin">
        <color auto="1"/>
      </right>
      <top/>
      <bottom style="medium">
        <color auto="1"/>
      </bottom>
      <diagonal/>
    </border>
    <border>
      <left style="medium">
        <color auto="1"/>
      </left>
      <right style="hair">
        <color auto="1"/>
      </right>
      <top/>
      <bottom style="medium">
        <color auto="1"/>
      </bottom>
      <diagonal/>
    </border>
    <border>
      <left style="hair">
        <color auto="1"/>
      </left>
      <right style="thin">
        <color auto="1"/>
      </right>
      <top/>
      <bottom style="medium">
        <color auto="1"/>
      </bottom>
      <diagonal/>
    </border>
    <border>
      <left style="thin">
        <color auto="1"/>
      </left>
      <right style="hair">
        <color auto="1"/>
      </right>
      <top/>
      <bottom style="medium">
        <color auto="1"/>
      </bottom>
      <diagonal/>
    </border>
    <border>
      <left style="hair">
        <color auto="1"/>
      </left>
      <right style="hair">
        <color auto="1"/>
      </right>
      <top/>
      <bottom style="medium">
        <color auto="1"/>
      </bottom>
      <diagonal/>
    </border>
    <border>
      <left style="hair">
        <color auto="1"/>
      </left>
      <right style="medium">
        <color auto="1"/>
      </right>
      <top/>
      <bottom style="medium">
        <color auto="1"/>
      </bottom>
      <diagonal/>
    </border>
    <border>
      <left style="hair">
        <color auto="1"/>
      </left>
      <right/>
      <top/>
      <bottom style="medium">
        <color auto="1"/>
      </bottom>
      <diagonal/>
    </border>
    <border>
      <left style="medium">
        <color auto="1"/>
      </left>
      <right style="thin">
        <color auto="1"/>
      </right>
      <top style="thin">
        <color auto="1"/>
      </top>
      <bottom style="hair">
        <color auto="1"/>
      </bottom>
      <diagonal/>
    </border>
    <border>
      <left/>
      <right/>
      <top style="thin">
        <color auto="1"/>
      </top>
      <bottom style="hair">
        <color auto="1"/>
      </bottom>
      <diagonal/>
    </border>
    <border>
      <left style="thin">
        <color auto="1"/>
      </left>
      <right style="thin">
        <color auto="1"/>
      </right>
      <top style="thin">
        <color auto="1"/>
      </top>
      <bottom style="hair">
        <color auto="1"/>
      </bottom>
      <diagonal/>
    </border>
    <border>
      <left style="medium">
        <color auto="1"/>
      </left>
      <right/>
      <top style="thin">
        <color auto="1"/>
      </top>
      <bottom style="hair">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medium">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top style="thin">
        <color auto="1"/>
      </top>
      <bottom style="hair">
        <color auto="1"/>
      </bottom>
      <diagonal/>
    </border>
    <border>
      <left style="hair">
        <color auto="1"/>
      </left>
      <right style="medium">
        <color auto="1"/>
      </right>
      <top style="thin">
        <color auto="1"/>
      </top>
      <bottom style="hair">
        <color auto="1"/>
      </bottom>
      <diagonal/>
    </border>
    <border>
      <left style="medium">
        <color auto="1"/>
      </left>
      <right style="thin">
        <color auto="1"/>
      </right>
      <top style="hair">
        <color auto="1"/>
      </top>
      <bottom style="hair">
        <color auto="1"/>
      </bottom>
      <diagonal/>
    </border>
    <border>
      <left/>
      <right style="thin">
        <color auto="1"/>
      </right>
      <top style="hair">
        <color auto="1"/>
      </top>
      <bottom/>
      <diagonal/>
    </border>
    <border>
      <left style="thin">
        <color auto="1"/>
      </left>
      <right style="thin">
        <color auto="1"/>
      </right>
      <top style="hair">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hair">
        <color auto="1"/>
      </top>
      <bottom/>
      <diagonal/>
    </border>
    <border>
      <left style="thin">
        <color auto="1"/>
      </left>
      <right style="thin">
        <color auto="1"/>
      </right>
      <top style="hair">
        <color auto="1"/>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thin">
        <color auto="1"/>
      </right>
      <top style="hair">
        <color auto="1"/>
      </top>
      <bottom style="hair">
        <color auto="1"/>
      </bottom>
      <diagonal/>
    </border>
    <border>
      <left style="medium">
        <color auto="1"/>
      </left>
      <right style="medium">
        <color auto="1"/>
      </right>
      <top style="hair">
        <color auto="1"/>
      </top>
      <bottom/>
      <diagonal/>
    </border>
    <border>
      <left style="hair">
        <color auto="1"/>
      </left>
      <right/>
      <top style="hair">
        <color auto="1"/>
      </top>
      <bottom style="hair">
        <color auto="1"/>
      </bottom>
      <diagonal/>
    </border>
    <border>
      <left style="thin">
        <color auto="1"/>
      </left>
      <right style="hair">
        <color auto="1"/>
      </right>
      <top style="hair">
        <color auto="1"/>
      </top>
      <bottom/>
      <diagonal/>
    </border>
    <border>
      <left style="hair">
        <color auto="1"/>
      </left>
      <right style="medium">
        <color auto="1"/>
      </right>
      <top style="hair">
        <color auto="1"/>
      </top>
      <bottom/>
      <diagonal/>
    </border>
    <border>
      <left style="medium">
        <color auto="1"/>
      </left>
      <right style="medium">
        <color auto="1"/>
      </right>
      <top style="hair">
        <color auto="1"/>
      </top>
      <bottom style="hair">
        <color auto="1"/>
      </bottom>
      <diagonal/>
    </border>
    <border>
      <left style="medium">
        <color auto="1"/>
      </left>
      <right style="thin">
        <color auto="1"/>
      </right>
      <top style="hair">
        <color auto="1"/>
      </top>
      <bottom style="thin">
        <color auto="1"/>
      </bottom>
      <diagonal/>
    </border>
    <border>
      <left/>
      <right/>
      <top style="hair">
        <color auto="1"/>
      </top>
      <bottom style="thin">
        <color auto="1"/>
      </bottom>
      <diagonal/>
    </border>
    <border>
      <left style="thin">
        <color auto="1"/>
      </left>
      <right style="thin">
        <color auto="1"/>
      </right>
      <top style="hair">
        <color auto="1"/>
      </top>
      <bottom style="thin">
        <color auto="1"/>
      </bottom>
      <diagonal/>
    </border>
    <border>
      <left style="medium">
        <color auto="1"/>
      </left>
      <right/>
      <top style="hair">
        <color auto="1"/>
      </top>
      <bottom style="thin">
        <color auto="1"/>
      </bottom>
      <diagonal/>
    </border>
    <border>
      <left style="medium">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
      <left style="hair">
        <color auto="1"/>
      </left>
      <right style="thin">
        <color auto="1"/>
      </right>
      <top style="hair">
        <color auto="1"/>
      </top>
      <bottom style="thin">
        <color auto="1"/>
      </bottom>
      <diagonal/>
    </border>
    <border>
      <left style="medium">
        <color auto="1"/>
      </left>
      <right style="medium">
        <color auto="1"/>
      </right>
      <top style="hair">
        <color auto="1"/>
      </top>
      <bottom style="thin">
        <color auto="1"/>
      </bottom>
      <diagonal/>
    </border>
    <border>
      <left/>
      <right style="thin">
        <color auto="1"/>
      </right>
      <top style="thin">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right style="hair">
        <color auto="1"/>
      </right>
      <top style="thin">
        <color auto="1"/>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thin">
        <color auto="1"/>
      </left>
      <right style="thin">
        <color auto="1"/>
      </right>
      <top/>
      <bottom style="hair">
        <color auto="1"/>
      </bottom>
      <diagonal/>
    </border>
    <border>
      <left/>
      <right style="hair">
        <color auto="1"/>
      </right>
      <top style="hair">
        <color auto="1"/>
      </top>
      <bottom style="hair">
        <color auto="1"/>
      </bottom>
      <diagonal/>
    </border>
    <border>
      <left style="medium">
        <color auto="1"/>
      </left>
      <right style="medium">
        <color auto="1"/>
      </right>
      <top/>
      <bottom style="hair">
        <color auto="1"/>
      </bottom>
      <diagonal/>
    </border>
    <border>
      <left style="thin">
        <color auto="1"/>
      </left>
      <right style="hair">
        <color auto="1"/>
      </right>
      <top/>
      <bottom style="hair">
        <color auto="1"/>
      </bottom>
      <diagonal/>
    </border>
    <border>
      <left style="hair">
        <color auto="1"/>
      </left>
      <right style="medium">
        <color auto="1"/>
      </right>
      <top/>
      <bottom style="hair">
        <color auto="1"/>
      </bottom>
      <diagonal/>
    </border>
    <border>
      <left style="medium">
        <color auto="1"/>
      </left>
      <right style="thin">
        <color auto="1"/>
      </right>
      <top/>
      <bottom style="hair">
        <color auto="1"/>
      </bottom>
      <diagonal/>
    </border>
    <border>
      <left/>
      <right/>
      <top/>
      <bottom style="hair">
        <color auto="1"/>
      </bottom>
      <diagonal/>
    </border>
    <border>
      <left/>
      <right style="thin">
        <color indexed="8"/>
      </right>
      <top style="hair">
        <color auto="1"/>
      </top>
      <bottom style="hair">
        <color auto="1"/>
      </bottom>
      <diagonal/>
    </border>
    <border>
      <left style="medium">
        <color auto="1"/>
      </left>
      <right style="thin">
        <color auto="1"/>
      </right>
      <top/>
      <bottom/>
      <diagonal/>
    </border>
    <border>
      <left style="hair">
        <color auto="1"/>
      </left>
      <right style="hair">
        <color auto="1"/>
      </right>
      <top/>
      <bottom/>
      <diagonal/>
    </border>
    <border>
      <left style="hair">
        <color auto="1"/>
      </left>
      <right/>
      <top/>
      <bottom/>
      <diagonal/>
    </border>
    <border>
      <left style="thin">
        <color auto="1"/>
      </left>
      <right style="thin">
        <color auto="1"/>
      </right>
      <top/>
      <bottom/>
      <diagonal/>
    </border>
    <border>
      <left style="medium">
        <color auto="1"/>
      </left>
      <right style="medium">
        <color auto="1"/>
      </right>
      <top/>
      <bottom/>
      <diagonal/>
    </border>
    <border>
      <left style="hair">
        <color auto="1"/>
      </left>
      <right style="medium">
        <color auto="1"/>
      </right>
      <top/>
      <bottom/>
      <diagonal/>
    </border>
    <border>
      <left style="medium">
        <color auto="1"/>
      </left>
      <right style="hair">
        <color auto="1"/>
      </right>
      <top/>
      <bottom style="hair">
        <color auto="1"/>
      </bottom>
      <diagonal/>
    </border>
    <border>
      <left style="medium">
        <color auto="1"/>
      </left>
      <right/>
      <top/>
      <bottom style="hair">
        <color auto="1"/>
      </bottom>
      <diagonal/>
    </border>
    <border>
      <left style="medium">
        <color auto="1"/>
      </left>
      <right/>
      <top/>
      <bottom/>
      <diagonal/>
    </border>
    <border>
      <left style="thin">
        <color auto="1"/>
      </left>
      <right style="hair">
        <color auto="1"/>
      </right>
      <top/>
      <bottom/>
      <diagonal/>
    </border>
    <border>
      <left style="thin">
        <color auto="1"/>
      </left>
      <right style="thin">
        <color auto="1"/>
      </right>
      <top style="hair">
        <color auto="1"/>
      </top>
      <bottom style="medium">
        <color auto="1"/>
      </bottom>
      <diagonal/>
    </border>
    <border>
      <left style="medium">
        <color auto="1"/>
      </left>
      <right/>
      <top style="hair">
        <color auto="1"/>
      </top>
      <bottom style="medium">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medium">
        <color auto="1"/>
      </right>
      <top style="hair">
        <color auto="1"/>
      </top>
      <bottom style="medium">
        <color auto="1"/>
      </bottom>
      <diagonal/>
    </border>
    <border>
      <left style="hair">
        <color auto="1"/>
      </left>
      <right/>
      <top style="hair">
        <color auto="1"/>
      </top>
      <bottom style="medium">
        <color auto="1"/>
      </bottom>
      <diagonal/>
    </border>
    <border>
      <left style="medium">
        <color auto="1"/>
      </left>
      <right/>
      <top/>
      <bottom style="thin">
        <color auto="1"/>
      </bottom>
      <diagonal/>
    </border>
    <border>
      <left style="thin">
        <color auto="1"/>
      </left>
      <right style="thin">
        <color auto="1"/>
      </right>
      <top/>
      <bottom style="thin">
        <color auto="1"/>
      </bottom>
      <diagonal/>
    </border>
    <border>
      <left/>
      <right style="medium">
        <color auto="1"/>
      </right>
      <top/>
      <bottom style="thin">
        <color auto="1"/>
      </bottom>
      <diagonal/>
    </border>
    <border>
      <left/>
      <right style="hair">
        <color auto="1"/>
      </right>
      <top style="medium">
        <color auto="1"/>
      </top>
      <bottom style="hair">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hair">
        <color auto="1"/>
      </top>
      <bottom style="medium">
        <color auto="1"/>
      </bottom>
      <diagonal/>
    </border>
    <border>
      <left/>
      <right/>
      <top style="medium">
        <color auto="1"/>
      </top>
      <bottom style="thin">
        <color auto="1"/>
      </bottom>
      <diagonal/>
    </border>
    <border>
      <left style="thin">
        <color auto="1"/>
      </left>
      <right/>
      <top style="hair">
        <color auto="1"/>
      </top>
      <bottom style="hair">
        <color auto="1"/>
      </bottom>
      <diagonal/>
    </border>
    <border>
      <left style="thin">
        <color indexed="8"/>
      </left>
      <right style="hair">
        <color indexed="8"/>
      </right>
      <top style="hair">
        <color auto="1"/>
      </top>
      <bottom style="hair">
        <color auto="1"/>
      </bottom>
      <diagonal/>
    </border>
    <border>
      <left style="thin">
        <color indexed="8"/>
      </left>
      <right style="thin">
        <color indexed="8"/>
      </right>
      <top style="thin">
        <color auto="1"/>
      </top>
      <bottom style="hair">
        <color auto="1"/>
      </bottom>
      <diagonal/>
    </border>
    <border>
      <left style="hair">
        <color auto="1"/>
      </left>
      <right style="thin">
        <color auto="1"/>
      </right>
      <top style="medium">
        <color auto="1"/>
      </top>
      <bottom style="hair">
        <color auto="1"/>
      </bottom>
      <diagonal/>
    </border>
    <border>
      <left style="medium">
        <color auto="1"/>
      </left>
      <right style="thin">
        <color auto="1"/>
      </right>
      <top style="medium">
        <color auto="1"/>
      </top>
      <bottom style="hair">
        <color auto="1"/>
      </bottom>
      <diagonal/>
    </border>
    <border>
      <left style="medium">
        <color auto="1"/>
      </left>
      <right style="thin">
        <color auto="1"/>
      </right>
      <top style="hair">
        <color auto="1"/>
      </top>
      <bottom/>
      <diagonal/>
    </border>
    <border>
      <left style="thin">
        <color auto="1"/>
      </left>
      <right style="medium">
        <color auto="1"/>
      </right>
      <top style="thin">
        <color auto="1"/>
      </top>
      <bottom style="hair">
        <color auto="1"/>
      </bottom>
      <diagonal/>
    </border>
    <border>
      <left style="hair">
        <color auto="1"/>
      </left>
      <right style="thin">
        <color auto="1"/>
      </right>
      <top/>
      <bottom style="hair">
        <color auto="1"/>
      </bottom>
      <diagonal/>
    </border>
    <border>
      <left style="medium">
        <color auto="1"/>
      </left>
      <right style="medium">
        <color auto="1"/>
      </right>
      <top style="medium">
        <color auto="1"/>
      </top>
      <bottom style="hair">
        <color auto="1"/>
      </bottom>
      <diagonal/>
    </border>
    <border>
      <left style="medium">
        <color auto="1"/>
      </left>
      <right/>
      <top style="medium">
        <color auto="1"/>
      </top>
      <bottom style="hair">
        <color auto="1"/>
      </bottom>
      <diagonal/>
    </border>
    <border>
      <left/>
      <right style="hair">
        <color auto="1"/>
      </right>
      <top style="hair">
        <color auto="1"/>
      </top>
      <bottom/>
      <diagonal/>
    </border>
    <border>
      <left/>
      <right style="hair">
        <color auto="1"/>
      </right>
      <top style="hair">
        <color auto="1"/>
      </top>
      <bottom style="thin">
        <color auto="1"/>
      </bottom>
      <diagonal/>
    </border>
    <border>
      <left style="medium">
        <color auto="1"/>
      </left>
      <right style="hair">
        <color auto="1"/>
      </right>
      <top/>
      <bottom style="thin">
        <color auto="1"/>
      </bottom>
      <diagonal/>
    </border>
    <border>
      <left style="medium">
        <color auto="1"/>
      </left>
      <right style="hair">
        <color auto="1"/>
      </right>
      <top style="thin">
        <color auto="1"/>
      </top>
      <bottom/>
      <diagonal/>
    </border>
    <border>
      <left/>
      <right style="medium">
        <color auto="1"/>
      </right>
      <top style="thin">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thin">
        <color auto="1"/>
      </bottom>
      <diagonal/>
    </border>
    <border>
      <left/>
      <right style="hair">
        <color auto="1"/>
      </right>
      <top/>
      <bottom style="hair">
        <color auto="1"/>
      </bottom>
      <diagonal/>
    </border>
    <border>
      <left style="medium">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style="medium">
        <color auto="1"/>
      </right>
      <top style="medium">
        <color auto="1"/>
      </top>
      <bottom style="thin">
        <color auto="1"/>
      </bottom>
      <diagonal/>
    </border>
    <border>
      <left style="thin">
        <color auto="1"/>
      </left>
      <right style="hair">
        <color auto="1"/>
      </right>
      <top style="medium">
        <color auto="1"/>
      </top>
      <bottom style="thin">
        <color auto="1"/>
      </bottom>
      <diagonal/>
    </border>
    <border>
      <left style="medium">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medium">
        <color auto="1"/>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style="hair">
        <color auto="1"/>
      </bottom>
      <diagonal/>
    </border>
    <border>
      <left style="thin">
        <color auto="1"/>
      </left>
      <right/>
      <top style="hair">
        <color auto="1"/>
      </top>
      <bottom style="thin">
        <color auto="1"/>
      </bottom>
      <diagonal/>
    </border>
    <border>
      <left style="thin">
        <color auto="1"/>
      </left>
      <right/>
      <top/>
      <bottom style="hair">
        <color auto="1"/>
      </bottom>
      <diagonal/>
    </border>
    <border>
      <left style="thin">
        <color auto="1"/>
      </left>
      <right/>
      <top style="thin">
        <color auto="1"/>
      </top>
      <bottom style="hair">
        <color auto="1"/>
      </bottom>
      <diagonal/>
    </border>
    <border>
      <left style="thin">
        <color auto="1"/>
      </left>
      <right/>
      <top style="hair">
        <color auto="1"/>
      </top>
      <bottom style="medium">
        <color auto="1"/>
      </bottom>
      <diagonal/>
    </border>
    <border>
      <left style="thin">
        <color auto="1"/>
      </left>
      <right/>
      <top/>
      <bottom/>
      <diagonal/>
    </border>
    <border>
      <left/>
      <right style="medium">
        <color auto="1"/>
      </right>
      <top/>
      <bottom style="hair">
        <color auto="1"/>
      </bottom>
      <diagonal/>
    </border>
    <border>
      <left/>
      <right style="medium">
        <color auto="1"/>
      </right>
      <top style="hair">
        <color auto="1"/>
      </top>
      <bottom style="medium">
        <color auto="1"/>
      </bottom>
      <diagonal/>
    </border>
    <border>
      <left/>
      <right style="medium">
        <color auto="1"/>
      </right>
      <top/>
      <bottom/>
      <diagonal/>
    </border>
    <border>
      <left/>
      <right/>
      <top style="hair">
        <color auto="1"/>
      </top>
      <bottom style="medium">
        <color auto="1"/>
      </bottom>
      <diagonal/>
    </border>
    <border>
      <left style="hair">
        <color auto="1"/>
      </left>
      <right style="thin">
        <color auto="1"/>
      </right>
      <top style="hair">
        <color auto="1"/>
      </top>
      <bottom/>
      <diagonal/>
    </border>
    <border>
      <left style="medium">
        <color auto="1"/>
      </left>
      <right style="hair">
        <color auto="1"/>
      </right>
      <top style="hair">
        <color auto="1"/>
      </top>
      <bottom/>
      <diagonal/>
    </border>
    <border>
      <left style="medium">
        <color auto="1"/>
      </left>
      <right style="medium">
        <color auto="1"/>
      </right>
      <top style="medium">
        <color auto="1"/>
      </top>
      <bottom style="thin">
        <color auto="1"/>
      </bottom>
      <diagonal/>
    </border>
    <border>
      <left/>
      <right style="thin">
        <color auto="1"/>
      </right>
      <top style="medium">
        <color auto="1"/>
      </top>
      <bottom/>
      <diagonal/>
    </border>
    <border>
      <left/>
      <right style="thin">
        <color auto="1"/>
      </right>
      <top/>
      <bottom/>
      <diagonal/>
    </border>
    <border>
      <left style="medium">
        <color auto="1"/>
      </left>
      <right/>
      <top/>
      <bottom style="medium">
        <color auto="1"/>
      </bottom>
      <diagonal/>
    </border>
    <border>
      <left/>
      <right style="thin">
        <color auto="1"/>
      </right>
      <top/>
      <bottom style="medium">
        <color auto="1"/>
      </bottom>
      <diagonal/>
    </border>
    <border>
      <left style="medium">
        <color auto="1"/>
      </left>
      <right/>
      <top style="medium">
        <color auto="1"/>
      </top>
      <bottom/>
      <diagonal/>
    </border>
    <border>
      <left/>
      <right style="thin">
        <color auto="1"/>
      </right>
      <top/>
      <bottom style="thin">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style="thin">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auto="1"/>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indexed="8"/>
      </right>
      <top style="thin">
        <color auto="1"/>
      </top>
      <bottom style="hair">
        <color auto="1"/>
      </bottom>
      <diagonal/>
    </border>
    <border>
      <left style="thin">
        <color auto="1"/>
      </left>
      <right/>
      <top style="hair">
        <color auto="1"/>
      </top>
      <bottom/>
      <diagonal/>
    </border>
    <border>
      <left/>
      <right style="medium">
        <color auto="1"/>
      </right>
      <top style="hair">
        <color auto="1"/>
      </top>
      <bottom/>
      <diagonal/>
    </border>
    <border>
      <left style="thin">
        <color auto="1"/>
      </left>
      <right/>
      <top/>
      <bottom style="thin">
        <color auto="1"/>
      </bottom>
      <diagonal/>
    </border>
    <border>
      <left/>
      <right style="thin">
        <color indexed="8"/>
      </right>
      <top style="hair">
        <color auto="1"/>
      </top>
      <bottom style="thin">
        <color auto="1"/>
      </bottom>
      <diagonal/>
    </border>
    <border>
      <left/>
      <right style="thin">
        <color indexed="8"/>
      </right>
      <top/>
      <bottom style="hair">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diagonal/>
    </border>
    <border>
      <left style="medium">
        <color auto="1"/>
      </left>
      <right style="medium">
        <color auto="1"/>
      </right>
      <top style="thin">
        <color auto="1"/>
      </top>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hair">
        <color auto="1"/>
      </left>
      <right/>
      <top style="thin">
        <color auto="1"/>
      </top>
      <bottom style="medium">
        <color auto="1"/>
      </bottom>
      <diagonal/>
    </border>
    <border>
      <left style="medium">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medium">
        <color auto="1"/>
      </right>
      <top style="thin">
        <color auto="1"/>
      </top>
      <bottom style="medium">
        <color auto="1"/>
      </bottom>
      <diagonal/>
    </border>
    <border>
      <left/>
      <right/>
      <top style="hair">
        <color auto="1"/>
      </top>
      <bottom/>
      <diagonal/>
    </border>
    <border>
      <left/>
      <right/>
      <top style="thin">
        <color auto="1"/>
      </top>
      <bottom/>
      <diagonal/>
    </border>
    <border>
      <left style="hair">
        <color auto="1"/>
      </left>
      <right style="medium">
        <color auto="1"/>
      </right>
      <top style="thin">
        <color auto="1"/>
      </top>
      <bottom/>
      <diagonal/>
    </border>
    <border>
      <left style="hair">
        <color auto="1"/>
      </left>
      <right style="medium">
        <color auto="1"/>
      </right>
      <top/>
      <bottom style="thin">
        <color auto="1"/>
      </bottom>
      <diagonal/>
    </border>
    <border>
      <left style="hair">
        <color auto="1"/>
      </left>
      <right style="thin">
        <color auto="1"/>
      </right>
      <top style="medium">
        <color auto="1"/>
      </top>
      <bottom/>
      <diagonal/>
    </border>
    <border>
      <left style="thin">
        <color auto="1"/>
      </left>
      <right style="hair">
        <color auto="1"/>
      </right>
      <top style="medium">
        <color auto="1"/>
      </top>
      <bottom/>
      <diagonal/>
    </border>
    <border>
      <left/>
      <right style="hair">
        <color auto="1"/>
      </right>
      <top style="thin">
        <color auto="1"/>
      </top>
      <bottom style="medium">
        <color auto="1"/>
      </bottom>
      <diagonal/>
    </border>
    <border>
      <left/>
      <right style="hair">
        <color auto="1"/>
      </right>
      <top style="medium">
        <color auto="1"/>
      </top>
      <bottom style="medium">
        <color auto="1"/>
      </bottom>
      <diagonal/>
    </border>
    <border>
      <left style="thin">
        <color auto="1"/>
      </left>
      <right/>
      <top style="thin">
        <color auto="1"/>
      </top>
      <bottom style="medium">
        <color auto="1"/>
      </bottom>
      <diagonal/>
    </border>
    <border>
      <left style="hair">
        <color auto="1"/>
      </left>
      <right/>
      <top style="medium">
        <color auto="1"/>
      </top>
      <bottom/>
      <diagonal/>
    </border>
    <border>
      <left/>
      <right/>
      <top style="medium">
        <color auto="1"/>
      </top>
      <bottom/>
      <diagonal/>
    </border>
    <border>
      <left/>
      <right style="hair">
        <color auto="1"/>
      </right>
      <top style="medium">
        <color auto="1"/>
      </top>
      <bottom style="thin">
        <color auto="1"/>
      </bottom>
      <diagonal/>
    </border>
    <border>
      <left style="hair">
        <color auto="1"/>
      </left>
      <right/>
      <top style="medium">
        <color auto="1"/>
      </top>
      <bottom style="thin">
        <color auto="1"/>
      </bottom>
      <diagonal/>
    </border>
    <border>
      <left style="medium">
        <color auto="1"/>
      </left>
      <right style="hair">
        <color auto="1"/>
      </right>
      <top/>
      <bottom/>
      <diagonal/>
    </border>
    <border>
      <left/>
      <right style="thin">
        <color auto="1"/>
      </right>
      <top/>
      <bottom style="hair">
        <color auto="1"/>
      </bottom>
      <diagonal/>
    </border>
    <border>
      <left/>
      <right style="hair">
        <color auto="1"/>
      </right>
      <top style="hair">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hair">
        <color auto="1"/>
      </right>
      <top style="hair">
        <color auto="1"/>
      </top>
      <bottom style="hair">
        <color auto="1"/>
      </bottom>
      <diagonal/>
    </border>
    <border>
      <left style="hair">
        <color auto="1"/>
      </left>
      <right style="thin">
        <color auto="1"/>
      </right>
      <top/>
      <bottom/>
      <diagonal/>
    </border>
    <border>
      <left/>
      <right style="thin">
        <color indexed="8"/>
      </right>
      <top style="hair">
        <color auto="1"/>
      </top>
      <bottom/>
      <diagonal/>
    </border>
    <border>
      <left style="thin">
        <color indexed="8"/>
      </left>
      <right style="hair">
        <color indexed="8"/>
      </right>
      <top style="hair">
        <color auto="1"/>
      </top>
      <bottom/>
      <diagonal/>
    </border>
    <border>
      <left style="medium">
        <color auto="1"/>
      </left>
      <right/>
      <top style="hair">
        <color auto="1"/>
      </top>
      <bottom/>
      <diagonal/>
    </border>
    <border>
      <left/>
      <right/>
      <top/>
      <bottom style="thin">
        <color auto="1"/>
      </bottom>
      <diagonal/>
    </border>
    <border>
      <left style="thin">
        <color indexed="8"/>
      </left>
      <right style="hair">
        <color indexed="8"/>
      </right>
      <top style="hair">
        <color auto="1"/>
      </top>
      <bottom style="thin">
        <color indexed="64"/>
      </bottom>
      <diagonal/>
    </border>
    <border>
      <left style="hair">
        <color indexed="8"/>
      </left>
      <right style="thin">
        <color indexed="8"/>
      </right>
      <top style="hair">
        <color auto="1"/>
      </top>
      <bottom style="thin">
        <color indexed="64"/>
      </bottom>
      <diagonal/>
    </border>
    <border>
      <left style="hair">
        <color auto="1"/>
      </left>
      <right style="hair">
        <color auto="1"/>
      </right>
      <top/>
      <bottom style="hair">
        <color indexed="64"/>
      </bottom>
      <diagonal/>
    </border>
    <border>
      <left style="hair">
        <color auto="1"/>
      </left>
      <right/>
      <top/>
      <bottom style="hair">
        <color indexed="64"/>
      </bottom>
      <diagonal/>
    </border>
    <border>
      <left style="hair">
        <color auto="1"/>
      </left>
      <right style="medium">
        <color auto="1"/>
      </right>
      <top/>
      <bottom style="hair">
        <color indexed="64"/>
      </bottom>
      <diagonal/>
    </border>
    <border>
      <left style="medium">
        <color auto="1"/>
      </left>
      <right style="hair">
        <color auto="1"/>
      </right>
      <top/>
      <bottom style="hair">
        <color indexed="64"/>
      </bottom>
      <diagonal/>
    </border>
    <border>
      <left style="hair">
        <color indexed="64"/>
      </left>
      <right style="thin">
        <color auto="1"/>
      </right>
      <top style="hair">
        <color auto="1"/>
      </top>
      <bottom style="medium">
        <color auto="1"/>
      </bottom>
      <diagonal/>
    </border>
    <border>
      <left/>
      <right style="hair">
        <color auto="1"/>
      </right>
      <top style="thin">
        <color auto="1"/>
      </top>
      <bottom style="thin">
        <color indexed="64"/>
      </bottom>
      <diagonal/>
    </border>
    <border>
      <left style="medium">
        <color auto="1"/>
      </left>
      <right/>
      <top/>
      <bottom style="hair">
        <color indexed="8"/>
      </bottom>
      <diagonal/>
    </border>
    <border>
      <left style="thin">
        <color auto="1"/>
      </left>
      <right style="hair">
        <color auto="1"/>
      </right>
      <top/>
      <bottom style="hair">
        <color auto="1"/>
      </bottom>
      <diagonal/>
    </border>
    <border>
      <left style="thin">
        <color auto="1"/>
      </left>
      <right style="thin">
        <color auto="1"/>
      </right>
      <top style="hair">
        <color indexed="64"/>
      </top>
      <bottom style="hair">
        <color auto="1"/>
      </bottom>
      <diagonal/>
    </border>
    <border>
      <left style="thin">
        <color indexed="8"/>
      </left>
      <right/>
      <top style="hair">
        <color auto="1"/>
      </top>
      <bottom style="hair">
        <color auto="1"/>
      </bottom>
      <diagonal/>
    </border>
    <border>
      <left style="medium">
        <color auto="1"/>
      </left>
      <right/>
      <top style="hair">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bottom style="hair">
        <color indexed="8"/>
      </bottom>
      <diagonal/>
    </border>
    <border>
      <left style="thin">
        <color indexed="8"/>
      </left>
      <right style="hair">
        <color auto="1"/>
      </right>
      <top/>
      <bottom style="hair">
        <color auto="1"/>
      </bottom>
      <diagonal/>
    </border>
    <border>
      <left style="medium">
        <color auto="1"/>
      </left>
      <right/>
      <top/>
      <bottom style="hair">
        <color auto="1"/>
      </bottom>
      <diagonal/>
    </border>
    <border>
      <left style="medium">
        <color auto="1"/>
      </left>
      <right style="thin">
        <color auto="1"/>
      </right>
      <top style="hair">
        <color auto="1"/>
      </top>
      <bottom style="hair">
        <color indexed="64"/>
      </bottom>
      <diagonal/>
    </border>
    <border>
      <left style="thin">
        <color indexed="8"/>
      </left>
      <right style="hair">
        <color indexed="8"/>
      </right>
      <top/>
      <bottom style="hair">
        <color auto="1"/>
      </bottom>
      <diagonal/>
    </border>
    <border>
      <left style="hair">
        <color auto="1"/>
      </left>
      <right style="hair">
        <color auto="1"/>
      </right>
      <top style="hair">
        <color auto="1"/>
      </top>
      <bottom style="hair">
        <color indexed="64"/>
      </bottom>
      <diagonal/>
    </border>
    <border>
      <left style="hair">
        <color auto="1"/>
      </left>
      <right/>
      <top style="hair">
        <color auto="1"/>
      </top>
      <bottom style="hair">
        <color indexed="64"/>
      </bottom>
      <diagonal/>
    </border>
    <border>
      <left style="hair">
        <color auto="1"/>
      </left>
      <right style="medium">
        <color auto="1"/>
      </right>
      <top style="hair">
        <color auto="1"/>
      </top>
      <bottom style="hair">
        <color indexed="64"/>
      </bottom>
      <diagonal/>
    </border>
    <border>
      <left style="medium">
        <color auto="1"/>
      </left>
      <right style="hair">
        <color auto="1"/>
      </right>
      <top style="hair">
        <color auto="1"/>
      </top>
      <bottom style="hair">
        <color indexed="64"/>
      </bottom>
      <diagonal/>
    </border>
    <border>
      <left style="medium">
        <color auto="1"/>
      </left>
      <right style="medium">
        <color auto="1"/>
      </right>
      <top style="hair">
        <color auto="1"/>
      </top>
      <bottom style="hair">
        <color indexed="64"/>
      </bottom>
      <diagonal/>
    </border>
    <border>
      <left style="hair">
        <color auto="1"/>
      </left>
      <right style="thin">
        <color auto="1"/>
      </right>
      <top style="hair">
        <color auto="1"/>
      </top>
      <bottom style="hair">
        <color indexed="64"/>
      </bottom>
      <diagonal/>
    </border>
    <border>
      <left style="hair">
        <color auto="1"/>
      </left>
      <right style="thin">
        <color indexed="8"/>
      </right>
      <top style="hair">
        <color auto="1"/>
      </top>
      <bottom style="hair">
        <color indexed="64"/>
      </bottom>
      <diagonal/>
    </border>
    <border>
      <left style="medium">
        <color indexed="64"/>
      </left>
      <right style="thin">
        <color auto="1"/>
      </right>
      <top style="hair">
        <color indexed="8"/>
      </top>
      <bottom/>
      <diagonal/>
    </border>
    <border>
      <left/>
      <right/>
      <top style="hair">
        <color indexed="8"/>
      </top>
      <bottom/>
      <diagonal/>
    </border>
    <border>
      <left style="hair">
        <color indexed="8"/>
      </left>
      <right style="thin">
        <color indexed="8"/>
      </right>
      <top style="hair">
        <color auto="1"/>
      </top>
      <bottom style="hair">
        <color auto="1"/>
      </bottom>
      <diagonal/>
    </border>
    <border>
      <left style="medium">
        <color auto="1"/>
      </left>
      <right style="hair">
        <color auto="1"/>
      </right>
      <top/>
      <bottom style="hair">
        <color indexed="8"/>
      </bottom>
      <diagonal/>
    </border>
    <border>
      <left style="hair">
        <color auto="1"/>
      </left>
      <right style="hair">
        <color auto="1"/>
      </right>
      <top/>
      <bottom style="hair">
        <color auto="1"/>
      </bottom>
      <diagonal/>
    </border>
    <border>
      <left style="hair">
        <color auto="1"/>
      </left>
      <right/>
      <top/>
      <bottom style="hair">
        <color auto="1"/>
      </bottom>
      <diagonal/>
    </border>
    <border>
      <left style="medium">
        <color auto="1"/>
      </left>
      <right style="medium">
        <color auto="1"/>
      </right>
      <top/>
      <bottom style="hair">
        <color auto="1"/>
      </bottom>
      <diagonal/>
    </border>
    <border>
      <left style="medium">
        <color auto="1"/>
      </left>
      <right style="thin">
        <color auto="1"/>
      </right>
      <top/>
      <bottom style="hair">
        <color indexed="8"/>
      </bottom>
      <diagonal/>
    </border>
    <border>
      <left style="medium">
        <color indexed="64"/>
      </left>
      <right style="thin">
        <color auto="1"/>
      </right>
      <top/>
      <bottom style="hair">
        <color auto="1"/>
      </bottom>
      <diagonal/>
    </border>
    <border>
      <left/>
      <right/>
      <top/>
      <bottom style="hair">
        <color indexed="8"/>
      </bottom>
      <diagonal/>
    </border>
    <border>
      <left style="medium">
        <color auto="1"/>
      </left>
      <right style="hair">
        <color auto="1"/>
      </right>
      <top style="hair">
        <color indexed="8"/>
      </top>
      <bottom/>
      <diagonal/>
    </border>
    <border>
      <left/>
      <right/>
      <top style="hair">
        <color indexed="8"/>
      </top>
      <bottom style="hair">
        <color auto="1"/>
      </bottom>
      <diagonal/>
    </border>
    <border>
      <left style="medium">
        <color auto="1"/>
      </left>
      <right style="hair">
        <color auto="1"/>
      </right>
      <top style="hair">
        <color indexed="8"/>
      </top>
      <bottom style="hair">
        <color auto="1"/>
      </bottom>
      <diagonal/>
    </border>
    <border>
      <left style="hair">
        <color auto="1"/>
      </left>
      <right style="medium">
        <color auto="1"/>
      </right>
      <top/>
      <bottom style="hair">
        <color auto="1"/>
      </bottom>
      <diagonal/>
    </border>
    <border>
      <left style="hair">
        <color indexed="8"/>
      </left>
      <right style="thin">
        <color indexed="8"/>
      </right>
      <top/>
      <bottom style="hair">
        <color auto="1"/>
      </bottom>
      <diagonal/>
    </border>
    <border>
      <left style="medium">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style="hair">
        <color indexed="8"/>
      </top>
      <bottom/>
      <diagonal/>
    </border>
    <border>
      <left style="thin">
        <color auto="1"/>
      </left>
      <right style="hair">
        <color auto="1"/>
      </right>
      <top style="hair">
        <color indexed="8"/>
      </top>
      <bottom style="hair">
        <color auto="1"/>
      </bottom>
      <diagonal/>
    </border>
    <border>
      <left style="thin">
        <color auto="1"/>
      </left>
      <right style="thin">
        <color auto="1"/>
      </right>
      <top style="hair">
        <color indexed="8"/>
      </top>
      <bottom style="hair">
        <color indexed="64"/>
      </bottom>
      <diagonal/>
    </border>
    <border>
      <left style="medium">
        <color auto="1"/>
      </left>
      <right style="thin">
        <color auto="1"/>
      </right>
      <top style="hair">
        <color indexed="64"/>
      </top>
      <bottom style="hair">
        <color indexed="8"/>
      </bottom>
      <diagonal/>
    </border>
    <border>
      <left style="medium">
        <color auto="1"/>
      </left>
      <right style="medium">
        <color auto="1"/>
      </right>
      <top style="hair">
        <color indexed="64"/>
      </top>
      <bottom style="hair">
        <color auto="1"/>
      </bottom>
      <diagonal/>
    </border>
    <border>
      <left/>
      <right style="thin">
        <color indexed="8"/>
      </right>
      <top/>
      <bottom style="medium">
        <color auto="1"/>
      </bottom>
      <diagonal/>
    </border>
    <border>
      <left style="thin">
        <color indexed="8"/>
      </left>
      <right style="hair">
        <color indexed="8"/>
      </right>
      <top/>
      <bottom style="medium">
        <color auto="1"/>
      </bottom>
      <diagonal/>
    </border>
    <border>
      <left style="hair">
        <color indexed="8"/>
      </left>
      <right style="thin">
        <color indexed="8"/>
      </right>
      <top/>
      <bottom style="medium">
        <color auto="1"/>
      </bottom>
      <diagonal/>
    </border>
    <border>
      <left style="medium">
        <color indexed="64"/>
      </left>
      <right style="thin">
        <color auto="1"/>
      </right>
      <top style="hair">
        <color indexed="8"/>
      </top>
      <bottom/>
      <diagonal/>
    </border>
    <border>
      <left/>
      <right/>
      <top style="hair">
        <color indexed="8"/>
      </top>
      <bottom/>
      <diagonal/>
    </border>
    <border>
      <left style="thin">
        <color indexed="8"/>
      </left>
      <right/>
      <top style="hair">
        <color auto="1"/>
      </top>
      <bottom style="hair">
        <color auto="1"/>
      </bottom>
      <diagonal/>
    </border>
    <border>
      <left style="thin">
        <color auto="1"/>
      </left>
      <right style="thin">
        <color auto="1"/>
      </right>
      <top style="hair">
        <color indexed="64"/>
      </top>
      <bottom style="hair">
        <color auto="1"/>
      </bottom>
      <diagonal/>
    </border>
    <border>
      <left style="medium">
        <color auto="1"/>
      </left>
      <right/>
      <top style="hair">
        <color auto="1"/>
      </top>
      <bottom style="hair">
        <color auto="1"/>
      </bottom>
      <diagonal/>
    </border>
    <border>
      <left style="medium">
        <color auto="1"/>
      </left>
      <right style="hair">
        <color auto="1"/>
      </right>
      <top style="hair">
        <color auto="1"/>
      </top>
      <bottom style="hair">
        <color indexed="64"/>
      </bottom>
      <diagonal/>
    </border>
    <border>
      <left style="hair">
        <color auto="1"/>
      </left>
      <right style="hair">
        <color auto="1"/>
      </right>
      <top style="hair">
        <color auto="1"/>
      </top>
      <bottom style="hair">
        <color indexed="64"/>
      </bottom>
      <diagonal/>
    </border>
    <border>
      <left style="hair">
        <color auto="1"/>
      </left>
      <right/>
      <top style="hair">
        <color auto="1"/>
      </top>
      <bottom style="hair">
        <color indexed="64"/>
      </bottom>
      <diagonal/>
    </border>
    <border>
      <left style="thin">
        <color auto="1"/>
      </left>
      <right style="hair">
        <color auto="1"/>
      </right>
      <top style="hair">
        <color auto="1"/>
      </top>
      <bottom style="hair">
        <color auto="1"/>
      </bottom>
      <diagonal/>
    </border>
    <border>
      <left style="hair">
        <color auto="1"/>
      </left>
      <right style="medium">
        <color auto="1"/>
      </right>
      <top style="hair">
        <color auto="1"/>
      </top>
      <bottom style="hair">
        <color indexed="64"/>
      </bottom>
      <diagonal/>
    </border>
    <border>
      <left style="medium">
        <color auto="1"/>
      </left>
      <right style="medium">
        <color auto="1"/>
      </right>
      <top style="hair">
        <color auto="1"/>
      </top>
      <bottom style="hair">
        <color indexed="64"/>
      </bottom>
      <diagonal/>
    </border>
    <border>
      <left style="hair">
        <color auto="1"/>
      </left>
      <right style="thin">
        <color auto="1"/>
      </right>
      <top style="hair">
        <color auto="1"/>
      </top>
      <bottom style="hair">
        <color indexed="64"/>
      </bottom>
      <diagonal/>
    </border>
    <border>
      <left style="medium">
        <color auto="1"/>
      </left>
      <right style="thin">
        <color auto="1"/>
      </right>
      <top style="hair">
        <color auto="1"/>
      </top>
      <bottom style="hair">
        <color indexed="64"/>
      </bottom>
      <diagonal/>
    </border>
    <border>
      <left style="hair">
        <color indexed="8"/>
      </left>
      <right style="thin">
        <color indexed="8"/>
      </right>
      <top style="hair">
        <color auto="1"/>
      </top>
      <bottom style="hair">
        <color auto="1"/>
      </bottom>
      <diagonal/>
    </border>
    <border>
      <left style="thin">
        <color auto="1"/>
      </left>
      <right style="hair">
        <color auto="1"/>
      </right>
      <top style="hair">
        <color indexed="8"/>
      </top>
      <bottom/>
      <diagonal/>
    </border>
    <border>
      <left style="thin">
        <color auto="1"/>
      </left>
      <right style="thin">
        <color indexed="8"/>
      </right>
      <top style="hair">
        <color auto="1"/>
      </top>
      <bottom style="hair">
        <color auto="1"/>
      </bottom>
      <diagonal/>
    </border>
    <border>
      <left style="thin">
        <color indexed="8"/>
      </left>
      <right style="thin">
        <color indexed="8"/>
      </right>
      <top style="hair">
        <color auto="1"/>
      </top>
      <bottom style="hair">
        <color auto="1"/>
      </bottom>
      <diagonal/>
    </border>
    <border>
      <left style="thin">
        <color indexed="8"/>
      </left>
      <right style="hair">
        <color indexed="8"/>
      </right>
      <top style="hair">
        <color auto="1"/>
      </top>
      <bottom style="hair">
        <color auto="1"/>
      </bottom>
      <diagonal/>
    </border>
    <border>
      <left style="medium">
        <color auto="1"/>
      </left>
      <right style="hair">
        <color auto="1"/>
      </right>
      <top style="hair">
        <color indexed="8"/>
      </top>
      <bottom style="hair">
        <color auto="1"/>
      </bottom>
      <diagonal/>
    </border>
    <border>
      <left style="thin">
        <color auto="1"/>
      </left>
      <right style="hair">
        <color auto="1"/>
      </right>
      <top style="hair">
        <color indexed="8"/>
      </top>
      <bottom style="hair">
        <color indexed="64"/>
      </bottom>
      <diagonal/>
    </border>
    <border>
      <left style="thin">
        <color auto="1"/>
      </left>
      <right style="hair">
        <color indexed="8"/>
      </right>
      <top style="hair">
        <color auto="1"/>
      </top>
      <bottom style="hair">
        <color auto="1"/>
      </bottom>
      <diagonal/>
    </border>
    <border>
      <left style="medium">
        <color auto="1"/>
      </left>
      <right style="hair">
        <color auto="1"/>
      </right>
      <top style="hair">
        <color indexed="8"/>
      </top>
      <bottom style="hair">
        <color indexed="8"/>
      </bottom>
      <diagonal/>
    </border>
    <border>
      <left style="thin">
        <color auto="1"/>
      </left>
      <right style="hair">
        <color auto="1"/>
      </right>
      <top style="hair">
        <color indexed="8"/>
      </top>
      <bottom style="hair">
        <color indexed="8"/>
      </bottom>
      <diagonal/>
    </border>
    <border>
      <left style="medium">
        <color auto="1"/>
      </left>
      <right style="hair">
        <color auto="1"/>
      </right>
      <top style="hair">
        <color indexed="8"/>
      </top>
      <bottom/>
      <diagonal/>
    </border>
    <border>
      <left style="hair">
        <color auto="1"/>
      </left>
      <right style="hair">
        <color auto="1"/>
      </right>
      <top style="hair">
        <color indexed="8"/>
      </top>
      <bottom style="hair">
        <color auto="1"/>
      </bottom>
      <diagonal/>
    </border>
    <border>
      <left style="hair">
        <color auto="1"/>
      </left>
      <right/>
      <top style="hair">
        <color indexed="8"/>
      </top>
      <bottom style="hair">
        <color auto="1"/>
      </bottom>
      <diagonal/>
    </border>
    <border>
      <left style="thin">
        <color auto="1"/>
      </left>
      <right style="hair">
        <color auto="1"/>
      </right>
      <top style="hair">
        <color indexed="8"/>
      </top>
      <bottom style="hair">
        <color indexed="8"/>
      </bottom>
      <diagonal/>
    </border>
    <border>
      <left style="hair">
        <color auto="1"/>
      </left>
      <right style="hair">
        <color auto="1"/>
      </right>
      <top style="hair">
        <color indexed="8"/>
      </top>
      <bottom style="hair">
        <color auto="1"/>
      </bottom>
      <diagonal/>
    </border>
    <border>
      <left style="hair">
        <color auto="1"/>
      </left>
      <right/>
      <top style="hair">
        <color indexed="8"/>
      </top>
      <bottom style="hair">
        <color auto="1"/>
      </bottom>
      <diagonal/>
    </border>
    <border>
      <left style="thin">
        <color auto="1"/>
      </left>
      <right style="hair">
        <color auto="1"/>
      </right>
      <top style="hair">
        <color indexed="8"/>
      </top>
      <bottom style="hair">
        <color auto="1"/>
      </bottom>
      <diagonal/>
    </border>
    <border>
      <left style="hair">
        <color auto="1"/>
      </left>
      <right style="medium">
        <color auto="1"/>
      </right>
      <top style="hair">
        <color indexed="8"/>
      </top>
      <bottom style="hair">
        <color auto="1"/>
      </bottom>
      <diagonal/>
    </border>
    <border>
      <left style="medium">
        <color indexed="64"/>
      </left>
      <right style="thin">
        <color auto="1"/>
      </right>
      <top style="hair">
        <color indexed="8"/>
      </top>
      <bottom style="hair">
        <color auto="1"/>
      </bottom>
      <diagonal/>
    </border>
    <border>
      <left style="medium">
        <color auto="1"/>
      </left>
      <right style="hair">
        <color auto="1"/>
      </right>
      <top style="hair">
        <color indexed="8"/>
      </top>
      <bottom style="hair">
        <color auto="1"/>
      </bottom>
      <diagonal/>
    </border>
    <border>
      <left style="medium">
        <color auto="1"/>
      </left>
      <right style="hair">
        <color auto="1"/>
      </right>
      <top style="hair">
        <color indexed="8"/>
      </top>
      <bottom style="hair">
        <color indexed="8"/>
      </bottom>
      <diagonal/>
    </border>
    <border>
      <left style="medium">
        <color indexed="64"/>
      </left>
      <right style="medium">
        <color indexed="64"/>
      </right>
      <top/>
      <bottom style="hair">
        <color indexed="8"/>
      </bottom>
      <diagonal/>
    </border>
    <border>
      <left style="hair">
        <color auto="1"/>
      </left>
      <right style="thin">
        <color auto="1"/>
      </right>
      <top/>
      <bottom style="hair">
        <color indexed="64"/>
      </bottom>
      <diagonal/>
    </border>
    <border>
      <left/>
      <right style="thin">
        <color auto="1"/>
      </right>
      <top style="thin">
        <color auto="1"/>
      </top>
      <bottom style="medium">
        <color auto="1"/>
      </bottom>
      <diagonal/>
    </border>
    <border>
      <left/>
      <right style="thin">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medium">
        <color auto="1"/>
      </left>
      <right style="medium">
        <color auto="1"/>
      </right>
      <top/>
      <bottom style="hair">
        <color indexed="64"/>
      </bottom>
      <diagonal/>
    </border>
    <border>
      <left/>
      <right/>
      <top style="medium">
        <color indexed="64"/>
      </top>
      <bottom style="hair">
        <color auto="1"/>
      </bottom>
      <diagonal/>
    </border>
    <border>
      <left/>
      <right style="medium">
        <color auto="1"/>
      </right>
      <top style="medium">
        <color indexed="64"/>
      </top>
      <bottom style="hair">
        <color auto="1"/>
      </bottom>
      <diagonal/>
    </border>
  </borders>
  <cellStyleXfs count="25">
    <xf numFmtId="0" fontId="0" fillId="0" borderId="0">
      <alignment vertical="center"/>
    </xf>
    <xf numFmtId="6" fontId="1" fillId="0" borderId="0" applyFont="0" applyFill="0" applyBorder="0" applyAlignment="0" applyProtection="0">
      <alignment vertical="center"/>
    </xf>
    <xf numFmtId="0" fontId="3" fillId="0" borderId="0"/>
    <xf numFmtId="0" fontId="18" fillId="0" borderId="0"/>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 fillId="0" borderId="0">
      <alignment vertical="center"/>
    </xf>
  </cellStyleXfs>
  <cellXfs count="1030">
    <xf numFmtId="0" fontId="0" fillId="0" borderId="0" xfId="0">
      <alignment vertical="center"/>
    </xf>
    <xf numFmtId="0" fontId="7" fillId="2" borderId="0" xfId="0" applyFont="1" applyFill="1">
      <alignment vertical="center"/>
    </xf>
    <xf numFmtId="0" fontId="7" fillId="2" borderId="0" xfId="0" applyFont="1" applyFill="1" applyAlignment="1">
      <alignment horizontal="distributed" vertical="center"/>
    </xf>
    <xf numFmtId="0" fontId="8" fillId="2" borderId="0" xfId="2" applyFont="1" applyFill="1" applyAlignment="1">
      <alignment vertical="center"/>
    </xf>
    <xf numFmtId="0" fontId="8" fillId="0" borderId="0" xfId="2" applyFont="1" applyAlignment="1">
      <alignment vertical="center"/>
    </xf>
    <xf numFmtId="0" fontId="7" fillId="0" borderId="0" xfId="0" applyFont="1">
      <alignment vertical="center"/>
    </xf>
    <xf numFmtId="0" fontId="7" fillId="0" borderId="0" xfId="2" applyFont="1" applyAlignment="1">
      <alignment horizontal="left" vertical="center"/>
    </xf>
    <xf numFmtId="0" fontId="14" fillId="0" borderId="0" xfId="2" applyFont="1" applyAlignment="1">
      <alignment horizontal="left" vertical="center"/>
    </xf>
    <xf numFmtId="0" fontId="7" fillId="0" borderId="0" xfId="2" applyFont="1" applyAlignment="1">
      <alignment horizontal="center" vertical="center"/>
    </xf>
    <xf numFmtId="0" fontId="7" fillId="0" borderId="16" xfId="0" applyFont="1" applyBorder="1" applyAlignment="1">
      <alignment horizontal="center" vertical="center"/>
    </xf>
    <xf numFmtId="0" fontId="7" fillId="3" borderId="24"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0" fontId="7" fillId="0" borderId="35" xfId="2" applyFont="1" applyBorder="1" applyAlignment="1">
      <alignment horizontal="center" vertical="center"/>
    </xf>
    <xf numFmtId="0" fontId="7" fillId="3" borderId="34" xfId="0" applyFont="1" applyFill="1" applyBorder="1" applyAlignment="1">
      <alignment horizontal="center" vertical="center"/>
    </xf>
    <xf numFmtId="0" fontId="7" fillId="3" borderId="31" xfId="0" applyFont="1" applyFill="1" applyBorder="1">
      <alignment vertical="center"/>
    </xf>
    <xf numFmtId="0" fontId="7" fillId="3" borderId="39" xfId="0" applyFont="1" applyFill="1" applyBorder="1" applyAlignment="1">
      <alignment horizontal="center" vertical="center"/>
    </xf>
    <xf numFmtId="0" fontId="7" fillId="3" borderId="40" xfId="0" applyFont="1" applyFill="1" applyBorder="1" applyAlignment="1">
      <alignment horizontal="center" vertical="center"/>
    </xf>
    <xf numFmtId="0" fontId="7" fillId="3" borderId="31" xfId="0" applyFont="1" applyFill="1" applyBorder="1" applyAlignment="1">
      <alignment horizontal="center" vertical="center"/>
    </xf>
    <xf numFmtId="0" fontId="7" fillId="3" borderId="41" xfId="0" applyFont="1" applyFill="1" applyBorder="1" applyAlignment="1">
      <alignment horizontal="center" vertical="center"/>
    </xf>
    <xf numFmtId="0" fontId="7" fillId="0" borderId="35" xfId="0" applyFont="1" applyBorder="1" applyAlignment="1">
      <alignment horizontal="center" vertical="center"/>
    </xf>
    <xf numFmtId="0" fontId="7" fillId="3" borderId="35" xfId="0" applyFont="1" applyFill="1" applyBorder="1" applyAlignment="1">
      <alignment horizontal="center" vertical="center"/>
    </xf>
    <xf numFmtId="0" fontId="7" fillId="3" borderId="36" xfId="0" applyFont="1" applyFill="1" applyBorder="1" applyAlignment="1">
      <alignment horizontal="center" vertical="center"/>
    </xf>
    <xf numFmtId="0" fontId="7" fillId="0" borderId="34" xfId="0" applyFont="1" applyBorder="1" applyAlignment="1">
      <alignment horizontal="center" vertical="center"/>
    </xf>
    <xf numFmtId="0" fontId="7" fillId="3" borderId="46" xfId="0" applyFont="1" applyFill="1" applyBorder="1" applyAlignment="1">
      <alignment horizontal="center" vertical="center"/>
    </xf>
    <xf numFmtId="0" fontId="7" fillId="0" borderId="50" xfId="0" applyFont="1" applyBorder="1" applyAlignment="1">
      <alignment horizontal="center" vertical="center"/>
    </xf>
    <xf numFmtId="0" fontId="7" fillId="3" borderId="48"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50" xfId="0" applyFont="1" applyFill="1" applyBorder="1" applyAlignment="1">
      <alignment horizontal="center" vertical="center"/>
    </xf>
    <xf numFmtId="0" fontId="7" fillId="3" borderId="51" xfId="0" applyFont="1" applyFill="1" applyBorder="1" applyAlignment="1">
      <alignment horizontal="center" vertical="center"/>
    </xf>
    <xf numFmtId="0" fontId="7" fillId="0" borderId="2" xfId="0" applyFont="1" applyBorder="1" applyAlignment="1">
      <alignment horizontal="center" vertical="center"/>
    </xf>
    <xf numFmtId="0" fontId="7" fillId="3" borderId="24" xfId="2" applyFont="1" applyFill="1" applyBorder="1" applyAlignment="1">
      <alignment horizontal="center" vertical="center"/>
    </xf>
    <xf numFmtId="0" fontId="7" fillId="3" borderId="34" xfId="2" applyFont="1" applyFill="1" applyBorder="1" applyAlignment="1">
      <alignment horizontal="center" vertical="center"/>
    </xf>
    <xf numFmtId="0" fontId="7" fillId="3" borderId="36" xfId="2" applyFont="1" applyFill="1" applyBorder="1" applyAlignment="1">
      <alignment horizontal="center" vertical="center"/>
    </xf>
    <xf numFmtId="0" fontId="7" fillId="3" borderId="39" xfId="2" applyFont="1" applyFill="1" applyBorder="1" applyAlignment="1">
      <alignment horizontal="center" vertical="center"/>
    </xf>
    <xf numFmtId="0" fontId="7" fillId="3" borderId="35" xfId="2" applyFont="1" applyFill="1" applyBorder="1" applyAlignment="1">
      <alignment horizontal="center" vertical="center"/>
    </xf>
    <xf numFmtId="0" fontId="7" fillId="3" borderId="50" xfId="2" applyFont="1" applyFill="1" applyBorder="1" applyAlignment="1">
      <alignment horizontal="center" vertical="center"/>
    </xf>
    <xf numFmtId="0" fontId="7" fillId="3" borderId="51" xfId="2" applyFont="1" applyFill="1" applyBorder="1" applyAlignment="1">
      <alignment horizontal="center" vertical="center"/>
    </xf>
    <xf numFmtId="0" fontId="7" fillId="0" borderId="46" xfId="0" applyFont="1" applyBorder="1" applyAlignment="1">
      <alignment horizontal="center" vertical="center"/>
    </xf>
    <xf numFmtId="0" fontId="7" fillId="3" borderId="49" xfId="2" applyFont="1" applyFill="1" applyBorder="1" applyAlignment="1">
      <alignment horizontal="center" vertical="center"/>
    </xf>
    <xf numFmtId="0" fontId="7" fillId="3" borderId="48" xfId="2" applyFont="1" applyFill="1" applyBorder="1" applyAlignment="1">
      <alignment horizontal="center" vertical="center"/>
    </xf>
    <xf numFmtId="0" fontId="7" fillId="3" borderId="32" xfId="0" applyFont="1" applyFill="1" applyBorder="1" applyAlignment="1">
      <alignment horizontal="center" vertical="center"/>
    </xf>
    <xf numFmtId="0" fontId="7" fillId="3" borderId="70" xfId="0" applyFont="1" applyFill="1" applyBorder="1" applyAlignment="1">
      <alignment horizontal="center" vertical="center"/>
    </xf>
    <xf numFmtId="0" fontId="7" fillId="3" borderId="74" xfId="0" applyFont="1" applyFill="1" applyBorder="1" applyAlignment="1">
      <alignment horizontal="center" vertical="center"/>
    </xf>
    <xf numFmtId="0" fontId="7" fillId="3" borderId="78" xfId="0" applyFont="1" applyFill="1" applyBorder="1" applyAlignment="1">
      <alignment horizontal="center" vertical="center"/>
    </xf>
    <xf numFmtId="0" fontId="7" fillId="3" borderId="71" xfId="0" applyFont="1" applyFill="1" applyBorder="1" applyAlignment="1">
      <alignment horizontal="center" vertical="center"/>
    </xf>
    <xf numFmtId="0" fontId="7" fillId="0" borderId="37" xfId="0" applyFont="1" applyBorder="1" applyAlignment="1">
      <alignment horizontal="center" vertical="center"/>
    </xf>
    <xf numFmtId="0" fontId="7" fillId="0" borderId="82" xfId="0" applyFont="1" applyBorder="1" applyAlignment="1">
      <alignment horizontal="center" vertical="center"/>
    </xf>
    <xf numFmtId="0" fontId="7" fillId="0" borderId="5" xfId="0" applyFont="1" applyBorder="1" applyAlignment="1">
      <alignment horizontal="center" vertical="center"/>
    </xf>
    <xf numFmtId="0" fontId="7" fillId="3" borderId="4" xfId="0" applyFont="1" applyFill="1" applyBorder="1" applyAlignment="1">
      <alignment horizontal="center" vertical="center"/>
    </xf>
    <xf numFmtId="0" fontId="7" fillId="3" borderId="82" xfId="0" applyFont="1" applyFill="1" applyBorder="1" applyAlignment="1">
      <alignment horizontal="center" vertical="center"/>
    </xf>
    <xf numFmtId="0" fontId="7" fillId="3" borderId="85" xfId="0" applyFont="1" applyFill="1" applyBorder="1" applyAlignment="1">
      <alignment horizontal="center" vertical="center"/>
    </xf>
    <xf numFmtId="0" fontId="7" fillId="3" borderId="83" xfId="0" applyFont="1" applyFill="1" applyBorder="1" applyAlignment="1">
      <alignment horizontal="center" vertical="center"/>
    </xf>
    <xf numFmtId="0" fontId="7" fillId="0" borderId="0" xfId="2" applyFont="1" applyAlignment="1">
      <alignment vertical="center" wrapText="1"/>
    </xf>
    <xf numFmtId="0" fontId="7" fillId="0" borderId="0" xfId="0" applyFont="1" applyAlignment="1">
      <alignment horizontal="center" vertical="center"/>
    </xf>
    <xf numFmtId="0" fontId="7" fillId="0" borderId="0" xfId="2" applyFont="1" applyAlignment="1">
      <alignment vertical="center"/>
    </xf>
    <xf numFmtId="0" fontId="11" fillId="2" borderId="0" xfId="0" applyFont="1" applyFill="1" applyAlignment="1">
      <alignment horizontal="center" vertical="center" textRotation="255"/>
    </xf>
    <xf numFmtId="176" fontId="11" fillId="2" borderId="0" xfId="0" applyNumberFormat="1" applyFont="1" applyFill="1" applyAlignment="1">
      <alignment horizontal="center" vertical="center" shrinkToFit="1"/>
    </xf>
    <xf numFmtId="176" fontId="11" fillId="2" borderId="0" xfId="0" applyNumberFormat="1" applyFont="1" applyFill="1" applyAlignment="1">
      <alignment horizontal="distributed" vertical="center" shrinkToFit="1"/>
    </xf>
    <xf numFmtId="0" fontId="11" fillId="2" borderId="0" xfId="0" applyFont="1" applyFill="1" applyAlignment="1">
      <alignment horizontal="center" vertical="center" shrinkToFit="1"/>
    </xf>
    <xf numFmtId="0" fontId="11" fillId="2" borderId="0" xfId="0" applyFont="1" applyFill="1" applyAlignment="1">
      <alignment horizontal="center" vertical="center"/>
    </xf>
    <xf numFmtId="0" fontId="7" fillId="2" borderId="0" xfId="0" applyFont="1" applyFill="1" applyAlignment="1">
      <alignment horizontal="center" vertical="center"/>
    </xf>
    <xf numFmtId="176" fontId="7" fillId="0" borderId="0" xfId="0" applyNumberFormat="1" applyFont="1" applyAlignment="1">
      <alignment horizontal="distributed" vertical="center" shrinkToFit="1"/>
    </xf>
    <xf numFmtId="0" fontId="7" fillId="0" borderId="0" xfId="0" applyFont="1" applyAlignment="1">
      <alignment horizontal="distributed" vertical="center"/>
    </xf>
    <xf numFmtId="0" fontId="7" fillId="3" borderId="92" xfId="0" applyFont="1" applyFill="1" applyBorder="1" applyAlignment="1">
      <alignment horizontal="center" vertical="center"/>
    </xf>
    <xf numFmtId="0" fontId="1" fillId="0" borderId="0" xfId="0" applyFont="1">
      <alignment vertical="center"/>
    </xf>
    <xf numFmtId="0" fontId="13" fillId="0" borderId="0" xfId="2" applyFont="1" applyAlignment="1">
      <alignment horizontal="center" vertical="center"/>
    </xf>
    <xf numFmtId="0" fontId="8" fillId="2" borderId="0" xfId="2" applyFont="1" applyFill="1" applyAlignment="1">
      <alignment horizontal="center" vertical="center"/>
    </xf>
    <xf numFmtId="0" fontId="11" fillId="2" borderId="0" xfId="2" applyFont="1" applyFill="1" applyAlignment="1">
      <alignment vertical="center"/>
    </xf>
    <xf numFmtId="0" fontId="7" fillId="3" borderId="18" xfId="0" applyFont="1" applyFill="1" applyBorder="1" applyAlignment="1">
      <alignment horizontal="center" vertical="center"/>
    </xf>
    <xf numFmtId="0" fontId="7" fillId="0" borderId="77" xfId="0" applyFont="1" applyBorder="1" applyAlignment="1">
      <alignment horizontal="center" vertical="center"/>
    </xf>
    <xf numFmtId="0" fontId="7" fillId="0" borderId="98" xfId="0" applyFont="1" applyBorder="1" applyAlignment="1">
      <alignment horizontal="center" vertical="center"/>
    </xf>
    <xf numFmtId="0" fontId="7" fillId="3" borderId="89" xfId="0" applyFont="1" applyFill="1" applyBorder="1" applyAlignment="1">
      <alignment horizontal="center" vertical="center"/>
    </xf>
    <xf numFmtId="0" fontId="7" fillId="3" borderId="19" xfId="0" applyFont="1" applyFill="1" applyBorder="1" applyAlignment="1">
      <alignment horizontal="center" vertical="center"/>
    </xf>
    <xf numFmtId="0" fontId="7" fillId="3" borderId="21" xfId="0" applyFont="1" applyFill="1" applyBorder="1" applyAlignment="1">
      <alignment horizontal="center" vertical="center"/>
    </xf>
    <xf numFmtId="0" fontId="7" fillId="3" borderId="22" xfId="0" applyFont="1" applyFill="1" applyBorder="1" applyAlignment="1">
      <alignment horizontal="center" vertical="center"/>
    </xf>
    <xf numFmtId="0" fontId="11" fillId="0" borderId="0" xfId="2" applyFont="1" applyAlignment="1">
      <alignment vertical="center"/>
    </xf>
    <xf numFmtId="0" fontId="7" fillId="0" borderId="27" xfId="0" applyFont="1" applyBorder="1" applyAlignment="1">
      <alignment horizontal="center" vertical="center"/>
    </xf>
    <xf numFmtId="0" fontId="7" fillId="3" borderId="62" xfId="0" applyFont="1" applyFill="1" applyBorder="1">
      <alignment vertical="center"/>
    </xf>
    <xf numFmtId="0" fontId="7" fillId="3" borderId="37"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62" xfId="0" applyFont="1" applyFill="1" applyBorder="1" applyAlignment="1">
      <alignment horizontal="center" vertical="center"/>
    </xf>
    <xf numFmtId="0" fontId="7" fillId="0" borderId="53" xfId="0" applyFont="1" applyBorder="1" applyAlignment="1">
      <alignment horizontal="center" vertical="center"/>
    </xf>
    <xf numFmtId="0" fontId="7" fillId="0" borderId="43" xfId="0" applyFont="1" applyBorder="1" applyAlignment="1">
      <alignment horizontal="center" vertical="center"/>
    </xf>
    <xf numFmtId="0" fontId="7" fillId="3" borderId="105" xfId="0" applyFont="1" applyFill="1" applyBorder="1" applyAlignment="1">
      <alignment horizontal="center" vertical="center"/>
    </xf>
    <xf numFmtId="0" fontId="7" fillId="0" borderId="13" xfId="0" applyFont="1" applyBorder="1" applyAlignment="1">
      <alignment horizontal="center" vertical="center"/>
    </xf>
    <xf numFmtId="0" fontId="7" fillId="3" borderId="58" xfId="0" applyFont="1" applyFill="1" applyBorder="1" applyAlignment="1">
      <alignment horizontal="center" vertical="center"/>
    </xf>
    <xf numFmtId="0" fontId="7" fillId="0" borderId="26" xfId="0" applyFont="1" applyBorder="1" applyAlignment="1">
      <alignment horizontal="center" vertical="center"/>
    </xf>
    <xf numFmtId="0" fontId="7" fillId="3" borderId="3" xfId="0" applyFont="1" applyFill="1" applyBorder="1" applyAlignment="1">
      <alignment horizontal="center" vertical="center"/>
    </xf>
    <xf numFmtId="0" fontId="7" fillId="0" borderId="38" xfId="0" applyFont="1" applyBorder="1" applyAlignment="1">
      <alignment horizontal="center" vertical="center"/>
    </xf>
    <xf numFmtId="0" fontId="7" fillId="0" borderId="23" xfId="0" applyFont="1" applyBorder="1" applyAlignment="1">
      <alignment horizontal="center" vertical="center"/>
    </xf>
    <xf numFmtId="0" fontId="7" fillId="0" borderId="14" xfId="2" applyFont="1" applyBorder="1" applyAlignment="1">
      <alignment vertical="center"/>
    </xf>
    <xf numFmtId="0" fontId="7" fillId="0" borderId="55" xfId="2" applyFont="1" applyBorder="1" applyAlignment="1">
      <alignment vertical="center"/>
    </xf>
    <xf numFmtId="0" fontId="7" fillId="0" borderId="84" xfId="0" applyFont="1" applyBorder="1" applyAlignment="1">
      <alignment horizontal="center" vertical="center"/>
    </xf>
    <xf numFmtId="0" fontId="7" fillId="0" borderId="0" xfId="2" applyFont="1" applyAlignment="1">
      <alignment horizontal="center" vertical="center" wrapText="1"/>
    </xf>
    <xf numFmtId="0" fontId="8" fillId="0" borderId="0" xfId="2" applyFont="1" applyAlignment="1">
      <alignment horizontal="center" vertical="center"/>
    </xf>
    <xf numFmtId="0" fontId="7" fillId="3" borderId="13" xfId="0" applyFont="1" applyFill="1" applyBorder="1" applyAlignment="1">
      <alignment horizontal="center" vertical="center"/>
    </xf>
    <xf numFmtId="0" fontId="7" fillId="0" borderId="0" xfId="0" applyFont="1" applyAlignment="1">
      <alignment vertical="top" wrapText="1"/>
    </xf>
    <xf numFmtId="0" fontId="7" fillId="0" borderId="0" xfId="3" applyFont="1"/>
    <xf numFmtId="177" fontId="7" fillId="6" borderId="112" xfId="3" applyNumberFormat="1" applyFont="1" applyFill="1" applyBorder="1" applyAlignment="1" applyProtection="1">
      <alignment horizontal="center" vertical="center" wrapText="1"/>
      <protection locked="0"/>
    </xf>
    <xf numFmtId="0" fontId="7" fillId="0" borderId="114" xfId="3" applyFont="1" applyBorder="1" applyAlignment="1">
      <alignment horizontal="center" vertical="center"/>
    </xf>
    <xf numFmtId="177" fontId="7" fillId="6" borderId="179" xfId="3" applyNumberFormat="1" applyFont="1" applyFill="1" applyBorder="1" applyAlignment="1" applyProtection="1">
      <alignment horizontal="center" vertical="center" wrapText="1"/>
      <protection locked="0"/>
    </xf>
    <xf numFmtId="0" fontId="7" fillId="0" borderId="181" xfId="3" applyFont="1" applyBorder="1" applyAlignment="1">
      <alignment horizontal="center" vertical="center"/>
    </xf>
    <xf numFmtId="0" fontId="7" fillId="0" borderId="81" xfId="3" applyFont="1" applyBorder="1" applyAlignment="1">
      <alignment horizontal="center" vertical="center"/>
    </xf>
    <xf numFmtId="0" fontId="7" fillId="0" borderId="5" xfId="3" applyFont="1" applyBorder="1" applyAlignment="1">
      <alignment horizontal="center" vertical="center"/>
    </xf>
    <xf numFmtId="0" fontId="7" fillId="0" borderId="4" xfId="3" applyFont="1" applyBorder="1" applyAlignment="1">
      <alignment horizontal="center" vertical="center"/>
    </xf>
    <xf numFmtId="0" fontId="7" fillId="0" borderId="82" xfId="3" applyFont="1" applyBorder="1" applyAlignment="1">
      <alignment horizontal="center" vertical="center"/>
    </xf>
    <xf numFmtId="0" fontId="7" fillId="0" borderId="197" xfId="3" applyFont="1" applyBorder="1" applyAlignment="1">
      <alignment horizontal="center" vertical="center"/>
    </xf>
    <xf numFmtId="0" fontId="7" fillId="0" borderId="83" xfId="3" applyFont="1" applyBorder="1" applyAlignment="1">
      <alignment horizontal="center" vertical="center"/>
    </xf>
    <xf numFmtId="177" fontId="7" fillId="3" borderId="17" xfId="3" applyNumberFormat="1" applyFont="1" applyFill="1" applyBorder="1" applyAlignment="1">
      <alignment horizontal="center" vertical="center" wrapText="1"/>
    </xf>
    <xf numFmtId="0" fontId="7" fillId="3" borderId="22" xfId="3" applyFont="1" applyFill="1" applyBorder="1" applyAlignment="1">
      <alignment horizontal="center" vertical="center"/>
    </xf>
    <xf numFmtId="0" fontId="7" fillId="0" borderId="17" xfId="3" applyFont="1" applyBorder="1" applyAlignment="1">
      <alignment horizontal="center" vertical="center"/>
    </xf>
    <xf numFmtId="0" fontId="7" fillId="0" borderId="97" xfId="3" applyFont="1" applyBorder="1" applyAlignment="1">
      <alignment horizontal="center" vertical="center"/>
    </xf>
    <xf numFmtId="0" fontId="7" fillId="0" borderId="21" xfId="3" applyFont="1" applyBorder="1" applyAlignment="1">
      <alignment horizontal="center" vertical="center"/>
    </xf>
    <xf numFmtId="0" fontId="7" fillId="0" borderId="18" xfId="3" applyFont="1" applyBorder="1" applyAlignment="1">
      <alignment horizontal="center" vertical="center"/>
    </xf>
    <xf numFmtId="0" fontId="7" fillId="0" borderId="89" xfId="3" applyFont="1" applyBorder="1" applyAlignment="1">
      <alignment horizontal="center" vertical="center"/>
    </xf>
    <xf numFmtId="0" fontId="7" fillId="0" borderId="22" xfId="3" applyFont="1" applyBorder="1" applyAlignment="1">
      <alignment horizontal="center" vertical="center"/>
    </xf>
    <xf numFmtId="178" fontId="7" fillId="6" borderId="75" xfId="3" applyNumberFormat="1" applyFont="1" applyFill="1" applyBorder="1" applyAlignment="1" applyProtection="1">
      <alignment horizontal="center" vertical="center" wrapText="1"/>
      <protection locked="0"/>
    </xf>
    <xf numFmtId="0" fontId="7" fillId="0" borderId="75" xfId="3" applyFont="1" applyBorder="1" applyAlignment="1">
      <alignment horizontal="center" vertical="center"/>
    </xf>
    <xf numFmtId="0" fontId="7" fillId="0" borderId="101" xfId="3" applyFont="1" applyBorder="1" applyAlignment="1">
      <alignment horizontal="center" vertical="center"/>
    </xf>
    <xf numFmtId="0" fontId="7" fillId="0" borderId="64" xfId="3" applyFont="1" applyBorder="1" applyAlignment="1">
      <alignment horizontal="center" vertical="center"/>
    </xf>
    <xf numFmtId="0" fontId="7" fillId="0" borderId="59" xfId="3" applyFont="1" applyBorder="1" applyAlignment="1">
      <alignment horizontal="center" vertical="center"/>
    </xf>
    <xf numFmtId="0" fontId="7" fillId="0" borderId="111" xfId="3" applyFont="1" applyBorder="1" applyAlignment="1">
      <alignment horizontal="center" vertical="center"/>
    </xf>
    <xf numFmtId="0" fontId="7" fillId="0" borderId="35" xfId="3" applyFont="1" applyBorder="1" applyAlignment="1">
      <alignment horizontal="center" vertical="center"/>
    </xf>
    <xf numFmtId="0" fontId="7" fillId="0" borderId="36" xfId="3" applyFont="1" applyBorder="1" applyAlignment="1">
      <alignment horizontal="center" vertical="center"/>
    </xf>
    <xf numFmtId="0" fontId="7" fillId="0" borderId="30" xfId="3" applyFont="1" applyBorder="1" applyAlignment="1">
      <alignment horizontal="center" vertical="center"/>
    </xf>
    <xf numFmtId="0" fontId="7" fillId="0" borderId="37" xfId="3" applyFont="1" applyBorder="1" applyAlignment="1">
      <alignment horizontal="center" vertical="center"/>
    </xf>
    <xf numFmtId="0" fontId="7" fillId="0" borderId="62" xfId="3" applyFont="1" applyBorder="1" applyAlignment="1">
      <alignment horizontal="center" vertical="center"/>
    </xf>
    <xf numFmtId="178" fontId="7" fillId="7" borderId="30" xfId="3" applyNumberFormat="1" applyFont="1" applyFill="1" applyBorder="1" applyAlignment="1" applyProtection="1">
      <alignment horizontal="center" vertical="center" wrapText="1"/>
      <protection locked="0"/>
    </xf>
    <xf numFmtId="0" fontId="7" fillId="0" borderId="0" xfId="3" applyFont="1" applyAlignment="1">
      <alignment horizontal="center" vertical="center"/>
    </xf>
    <xf numFmtId="0" fontId="7" fillId="0" borderId="198" xfId="3" applyFont="1" applyBorder="1" applyAlignment="1">
      <alignment horizontal="center" vertical="center" wrapText="1"/>
    </xf>
    <xf numFmtId="0" fontId="13" fillId="8" borderId="198" xfId="3" applyFont="1" applyFill="1" applyBorder="1" applyAlignment="1">
      <alignment horizontal="center" vertical="center" wrapText="1"/>
    </xf>
    <xf numFmtId="0" fontId="7" fillId="0" borderId="0" xfId="3" applyFont="1" applyAlignment="1">
      <alignment vertical="center" wrapText="1"/>
    </xf>
    <xf numFmtId="0" fontId="13" fillId="0" borderId="0" xfId="0" applyFont="1">
      <alignment vertical="center"/>
    </xf>
    <xf numFmtId="0" fontId="7" fillId="3" borderId="104" xfId="0" applyFont="1" applyFill="1" applyBorder="1" applyAlignment="1">
      <alignment horizontal="center" vertical="center"/>
    </xf>
    <xf numFmtId="0" fontId="7" fillId="9" borderId="43" xfId="0" applyFont="1" applyFill="1" applyBorder="1" applyAlignment="1">
      <alignment horizontal="center" vertical="center"/>
    </xf>
    <xf numFmtId="0" fontId="7" fillId="3" borderId="199" xfId="0" applyFont="1" applyFill="1" applyBorder="1" applyAlignment="1">
      <alignment horizontal="center" vertical="center"/>
    </xf>
    <xf numFmtId="0" fontId="7" fillId="0" borderId="73" xfId="0" applyFont="1" applyBorder="1">
      <alignment vertical="center"/>
    </xf>
    <xf numFmtId="0" fontId="7" fillId="3" borderId="16" xfId="0" applyFont="1" applyFill="1" applyBorder="1" applyAlignment="1">
      <alignment horizontal="center" vertical="center"/>
    </xf>
    <xf numFmtId="0" fontId="7" fillId="0" borderId="65" xfId="3" applyFont="1" applyBorder="1" applyAlignment="1">
      <alignment horizontal="center" vertical="center"/>
    </xf>
    <xf numFmtId="0" fontId="7" fillId="0" borderId="177" xfId="3" applyFont="1" applyBorder="1" applyAlignment="1">
      <alignment horizontal="center" vertical="center" wrapText="1"/>
    </xf>
    <xf numFmtId="0" fontId="7" fillId="0" borderId="175" xfId="3" applyFont="1" applyBorder="1" applyAlignment="1">
      <alignment horizontal="center" vertical="center"/>
    </xf>
    <xf numFmtId="177" fontId="7" fillId="0" borderId="178" xfId="3" applyNumberFormat="1" applyFont="1" applyBorder="1" applyAlignment="1">
      <alignment vertical="center" wrapText="1"/>
    </xf>
    <xf numFmtId="0" fontId="7" fillId="9" borderId="35" xfId="0" applyFont="1" applyFill="1" applyBorder="1" applyAlignment="1">
      <alignment horizontal="center" vertical="center"/>
    </xf>
    <xf numFmtId="0" fontId="7" fillId="9" borderId="34" xfId="0" applyFont="1" applyFill="1" applyBorder="1" applyAlignment="1">
      <alignment horizontal="center" vertical="center"/>
    </xf>
    <xf numFmtId="0" fontId="7" fillId="0" borderId="199" xfId="3" applyFont="1" applyBorder="1" applyAlignment="1">
      <alignment horizontal="center" vertical="center"/>
    </xf>
    <xf numFmtId="0" fontId="7" fillId="0" borderId="0" xfId="0" applyFont="1" applyAlignment="1">
      <alignment horizontal="center" vertical="center" shrinkToFit="1"/>
    </xf>
    <xf numFmtId="177" fontId="7" fillId="0" borderId="0" xfId="0" applyNumberFormat="1" applyFont="1">
      <alignment vertical="center"/>
    </xf>
    <xf numFmtId="0" fontId="7" fillId="3" borderId="207" xfId="0" applyFont="1" applyFill="1" applyBorder="1" applyAlignment="1">
      <alignment horizontal="center" vertical="center"/>
    </xf>
    <xf numFmtId="0" fontId="7" fillId="3" borderId="208" xfId="2" applyFont="1" applyFill="1" applyBorder="1" applyAlignment="1">
      <alignment horizontal="center" vertical="center"/>
    </xf>
    <xf numFmtId="0" fontId="7" fillId="3" borderId="207" xfId="2" applyFont="1" applyFill="1" applyBorder="1" applyAlignment="1">
      <alignment horizontal="center" vertical="center"/>
    </xf>
    <xf numFmtId="0" fontId="7" fillId="3" borderId="209" xfId="2" applyFont="1" applyFill="1" applyBorder="1" applyAlignment="1">
      <alignment horizontal="center" vertical="center"/>
    </xf>
    <xf numFmtId="0" fontId="7" fillId="0" borderId="24" xfId="0" applyFont="1" applyBorder="1" applyAlignment="1">
      <alignment horizontal="center" vertical="center"/>
    </xf>
    <xf numFmtId="177" fontId="22" fillId="0" borderId="0" xfId="0" applyNumberFormat="1" applyFont="1">
      <alignment vertical="center"/>
    </xf>
    <xf numFmtId="0" fontId="7" fillId="0" borderId="0" xfId="0" applyFont="1" applyAlignment="1" applyProtection="1">
      <alignment horizontal="center" vertical="center" shrinkToFit="1"/>
      <protection locked="0"/>
    </xf>
    <xf numFmtId="0" fontId="7" fillId="3" borderId="218" xfId="0" applyFont="1" applyFill="1" applyBorder="1" applyAlignment="1">
      <alignment horizontal="center" vertical="center"/>
    </xf>
    <xf numFmtId="0" fontId="7" fillId="0" borderId="213" xfId="0" applyFont="1" applyBorder="1" applyAlignment="1">
      <alignment horizontal="center" vertical="center"/>
    </xf>
    <xf numFmtId="0" fontId="7" fillId="3" borderId="214" xfId="0" applyFont="1" applyFill="1" applyBorder="1" applyAlignment="1">
      <alignment horizontal="center" vertical="center"/>
    </xf>
    <xf numFmtId="0" fontId="7" fillId="3" borderId="219" xfId="0" applyFont="1" applyFill="1" applyBorder="1" applyAlignment="1">
      <alignment horizontal="center" vertical="center"/>
    </xf>
    <xf numFmtId="0" fontId="7" fillId="0" borderId="214" xfId="0" applyFont="1" applyBorder="1" applyAlignment="1">
      <alignment horizontal="center" vertical="center"/>
    </xf>
    <xf numFmtId="0" fontId="7" fillId="0" borderId="221" xfId="0" applyFont="1" applyBorder="1" applyAlignment="1">
      <alignment horizontal="center" vertical="center"/>
    </xf>
    <xf numFmtId="0" fontId="7" fillId="3" borderId="224" xfId="0" applyFont="1" applyFill="1" applyBorder="1" applyAlignment="1">
      <alignment horizontal="center" vertical="center"/>
    </xf>
    <xf numFmtId="0" fontId="7" fillId="3" borderId="225" xfId="0" applyFont="1" applyFill="1" applyBorder="1" applyAlignment="1">
      <alignment horizontal="center" vertical="center"/>
    </xf>
    <xf numFmtId="0" fontId="7" fillId="0" borderId="224" xfId="0" applyFont="1" applyBorder="1" applyAlignment="1">
      <alignment horizontal="center" vertical="center"/>
    </xf>
    <xf numFmtId="0" fontId="7" fillId="3" borderId="226" xfId="0" applyFont="1" applyFill="1" applyBorder="1" applyAlignment="1">
      <alignment horizontal="center" vertical="center"/>
    </xf>
    <xf numFmtId="0" fontId="7" fillId="0" borderId="235" xfId="0" applyFont="1" applyBorder="1" applyAlignment="1">
      <alignment horizontal="center" vertical="center"/>
    </xf>
    <xf numFmtId="0" fontId="7" fillId="3" borderId="235" xfId="0" applyFont="1" applyFill="1" applyBorder="1" applyAlignment="1">
      <alignment horizontal="center" vertical="center"/>
    </xf>
    <xf numFmtId="0" fontId="7" fillId="0" borderId="217" xfId="0" applyFont="1" applyBorder="1" applyAlignment="1">
      <alignment horizontal="center" vertical="center"/>
    </xf>
    <xf numFmtId="0" fontId="7" fillId="3" borderId="217" xfId="0" applyFont="1" applyFill="1" applyBorder="1" applyAlignment="1">
      <alignment horizontal="center" vertical="center"/>
    </xf>
    <xf numFmtId="0" fontId="7" fillId="0" borderId="218" xfId="0" applyFont="1" applyBorder="1" applyAlignment="1">
      <alignment horizontal="center" vertical="center"/>
    </xf>
    <xf numFmtId="0" fontId="7" fillId="3" borderId="236" xfId="0" applyFont="1" applyFill="1" applyBorder="1" applyAlignment="1">
      <alignment horizontal="center" vertical="center"/>
    </xf>
    <xf numFmtId="0" fontId="7" fillId="3" borderId="244" xfId="0" applyFont="1" applyFill="1" applyBorder="1" applyAlignment="1">
      <alignment horizontal="center" vertical="center"/>
    </xf>
    <xf numFmtId="0" fontId="7" fillId="3" borderId="248" xfId="0" applyFont="1" applyFill="1" applyBorder="1" applyAlignment="1">
      <alignment horizontal="center" vertical="center"/>
    </xf>
    <xf numFmtId="0" fontId="7" fillId="3" borderId="214" xfId="2" applyFont="1" applyFill="1" applyBorder="1" applyAlignment="1">
      <alignment horizontal="center" vertical="center"/>
    </xf>
    <xf numFmtId="0" fontId="7" fillId="3" borderId="249" xfId="0" applyFont="1" applyFill="1" applyBorder="1" applyAlignment="1">
      <alignment horizontal="center" vertical="center"/>
    </xf>
    <xf numFmtId="0" fontId="7" fillId="9" borderId="105" xfId="0" applyFont="1" applyFill="1" applyBorder="1" applyAlignment="1">
      <alignment horizontal="center" vertical="center"/>
    </xf>
    <xf numFmtId="0" fontId="7" fillId="9" borderId="48" xfId="0" applyFont="1" applyFill="1" applyBorder="1" applyAlignment="1">
      <alignment horizontal="center" vertical="center"/>
    </xf>
    <xf numFmtId="0" fontId="7" fillId="9" borderId="49" xfId="0" applyFont="1" applyFill="1" applyBorder="1" applyAlignment="1">
      <alignment horizontal="center" vertical="center"/>
    </xf>
    <xf numFmtId="0" fontId="7" fillId="9" borderId="50" xfId="0" applyFont="1" applyFill="1" applyBorder="1" applyAlignment="1">
      <alignment horizontal="center" vertical="center"/>
    </xf>
    <xf numFmtId="0" fontId="7" fillId="9" borderId="51" xfId="0" applyFont="1" applyFill="1" applyBorder="1" applyAlignment="1">
      <alignment horizontal="center" vertical="center"/>
    </xf>
    <xf numFmtId="0" fontId="1" fillId="2" borderId="0" xfId="2" applyFont="1" applyFill="1" applyAlignment="1">
      <alignment vertical="center"/>
    </xf>
    <xf numFmtId="0" fontId="0" fillId="11" borderId="0" xfId="0" applyFill="1">
      <alignment vertical="center"/>
    </xf>
    <xf numFmtId="0" fontId="7" fillId="0" borderId="131" xfId="0" applyFont="1" applyBorder="1">
      <alignment vertical="center"/>
    </xf>
    <xf numFmtId="0" fontId="7" fillId="0" borderId="80" xfId="0" applyFont="1" applyBorder="1" applyAlignment="1">
      <alignment horizontal="center" vertical="center"/>
    </xf>
    <xf numFmtId="0" fontId="7" fillId="9" borderId="82" xfId="0" applyFont="1" applyFill="1" applyBorder="1" applyAlignment="1">
      <alignment horizontal="center" vertical="center"/>
    </xf>
    <xf numFmtId="0" fontId="7" fillId="0" borderId="262" xfId="0" applyFont="1" applyBorder="1" applyAlignment="1">
      <alignment horizontal="center" vertical="center"/>
    </xf>
    <xf numFmtId="0" fontId="7" fillId="3" borderId="264" xfId="0" applyFont="1" applyFill="1" applyBorder="1" applyAlignment="1">
      <alignment horizontal="center" vertical="center"/>
    </xf>
    <xf numFmtId="0" fontId="7" fillId="3" borderId="262" xfId="0" applyFont="1" applyFill="1" applyBorder="1" applyAlignment="1">
      <alignment horizontal="center" vertical="center"/>
    </xf>
    <xf numFmtId="0" fontId="7" fillId="0" borderId="266" xfId="0" applyFont="1" applyBorder="1" applyAlignment="1">
      <alignment horizontal="center" vertical="center"/>
    </xf>
    <xf numFmtId="0" fontId="7" fillId="3" borderId="270" xfId="0" applyFont="1" applyFill="1" applyBorder="1" applyAlignment="1">
      <alignment horizontal="center" vertical="center"/>
    </xf>
    <xf numFmtId="0" fontId="7" fillId="3" borderId="264" xfId="2" applyFont="1" applyFill="1" applyBorder="1" applyAlignment="1">
      <alignment horizontal="center" vertical="center"/>
    </xf>
    <xf numFmtId="0" fontId="7" fillId="3" borderId="265" xfId="2" applyFont="1" applyFill="1" applyBorder="1" applyAlignment="1">
      <alignment horizontal="center" vertical="center"/>
    </xf>
    <xf numFmtId="0" fontId="7" fillId="0" borderId="260" xfId="0" applyFont="1" applyBorder="1" applyAlignment="1">
      <alignment horizontal="center" vertical="center"/>
    </xf>
    <xf numFmtId="0" fontId="7" fillId="3" borderId="263" xfId="2" applyFont="1" applyFill="1" applyBorder="1" applyAlignment="1">
      <alignment horizontal="center" vertical="center"/>
    </xf>
    <xf numFmtId="0" fontId="7" fillId="3" borderId="262" xfId="2" applyFont="1" applyFill="1" applyBorder="1" applyAlignment="1">
      <alignment horizontal="center" vertical="center"/>
    </xf>
    <xf numFmtId="0" fontId="7" fillId="3" borderId="275" xfId="0" applyFont="1" applyFill="1" applyBorder="1" applyAlignment="1">
      <alignment horizontal="center" vertical="center"/>
    </xf>
    <xf numFmtId="0" fontId="7" fillId="3" borderId="263" xfId="0" applyFont="1" applyFill="1" applyBorder="1" applyAlignment="1">
      <alignment horizontal="center" vertical="center"/>
    </xf>
    <xf numFmtId="0" fontId="7" fillId="3" borderId="265" xfId="0" applyFont="1" applyFill="1" applyBorder="1" applyAlignment="1">
      <alignment horizontal="center" vertical="center"/>
    </xf>
    <xf numFmtId="0" fontId="7" fillId="3" borderId="278" xfId="0" applyFont="1" applyFill="1" applyBorder="1" applyAlignment="1">
      <alignment horizontal="center" vertical="center"/>
    </xf>
    <xf numFmtId="0" fontId="7" fillId="3" borderId="282" xfId="0" applyFont="1" applyFill="1" applyBorder="1" applyAlignment="1">
      <alignment horizontal="center" vertical="center"/>
    </xf>
    <xf numFmtId="0" fontId="7" fillId="3" borderId="283" xfId="0" applyFont="1" applyFill="1" applyBorder="1" applyAlignment="1">
      <alignment horizontal="center" vertical="center"/>
    </xf>
    <xf numFmtId="0" fontId="7" fillId="3" borderId="284" xfId="0" applyFont="1" applyFill="1" applyBorder="1" applyAlignment="1">
      <alignment horizontal="center" vertical="center"/>
    </xf>
    <xf numFmtId="0" fontId="7" fillId="3" borderId="285" xfId="0" applyFont="1" applyFill="1" applyBorder="1" applyAlignment="1">
      <alignment horizontal="center" vertical="center"/>
    </xf>
    <xf numFmtId="0" fontId="7" fillId="3" borderId="286" xfId="0" applyFont="1" applyFill="1" applyBorder="1" applyAlignment="1">
      <alignment horizontal="center" vertical="center"/>
    </xf>
    <xf numFmtId="0" fontId="7" fillId="9" borderId="235" xfId="0" applyFont="1" applyFill="1" applyBorder="1" applyAlignment="1">
      <alignment horizontal="center" vertical="center"/>
    </xf>
    <xf numFmtId="0" fontId="7" fillId="0" borderId="131" xfId="0" applyFont="1" applyBorder="1" applyAlignment="1">
      <alignment horizontal="center" vertical="center"/>
    </xf>
    <xf numFmtId="0" fontId="7" fillId="4" borderId="135" xfId="0" applyFont="1" applyFill="1" applyBorder="1" applyAlignment="1">
      <alignment horizontal="center" vertical="center" wrapText="1"/>
    </xf>
    <xf numFmtId="0" fontId="23" fillId="0" borderId="0" xfId="2" applyFont="1" applyAlignment="1">
      <alignment vertical="center"/>
    </xf>
    <xf numFmtId="0" fontId="9" fillId="0" borderId="0" xfId="2" applyFont="1" applyAlignment="1">
      <alignment vertical="center"/>
    </xf>
    <xf numFmtId="0" fontId="23" fillId="0" borderId="147" xfId="2" applyFont="1" applyBorder="1" applyAlignment="1">
      <alignment vertical="center"/>
    </xf>
    <xf numFmtId="0" fontId="7" fillId="0" borderId="237" xfId="0" applyFont="1" applyBorder="1" applyAlignment="1">
      <alignment horizontal="center" vertical="center"/>
    </xf>
    <xf numFmtId="0" fontId="7" fillId="3" borderId="221" xfId="0" applyFont="1" applyFill="1" applyBorder="1" applyAlignment="1">
      <alignment horizontal="center" vertical="center"/>
    </xf>
    <xf numFmtId="0" fontId="7" fillId="3" borderId="208" xfId="0" applyFont="1" applyFill="1" applyBorder="1" applyAlignment="1">
      <alignment horizontal="center" vertical="center"/>
    </xf>
    <xf numFmtId="0" fontId="7" fillId="3" borderId="209" xfId="0" applyFont="1" applyFill="1" applyBorder="1" applyAlignment="1">
      <alignment horizontal="center" vertical="center"/>
    </xf>
    <xf numFmtId="0" fontId="7" fillId="3" borderId="268" xfId="0" applyFont="1" applyFill="1" applyBorder="1" applyAlignment="1">
      <alignment horizontal="center" vertical="center"/>
    </xf>
    <xf numFmtId="0" fontId="7" fillId="0" borderId="62" xfId="0" applyFont="1" applyBorder="1" applyAlignment="1">
      <alignment horizontal="center" vertical="center"/>
    </xf>
    <xf numFmtId="0" fontId="7" fillId="3" borderId="267" xfId="0" applyFont="1" applyFill="1" applyBorder="1" applyAlignment="1">
      <alignment horizontal="center" vertical="center"/>
    </xf>
    <xf numFmtId="0" fontId="7" fillId="0" borderId="73" xfId="0" applyFont="1" applyBorder="1" applyAlignment="1">
      <alignment horizontal="center" vertical="center"/>
    </xf>
    <xf numFmtId="0" fontId="12" fillId="0" borderId="0" xfId="2" applyFont="1" applyAlignment="1">
      <alignment horizontal="right" vertical="center"/>
    </xf>
    <xf numFmtId="0" fontId="7" fillId="0" borderId="0" xfId="0" applyFont="1" applyAlignment="1">
      <alignment horizontal="center" vertical="center" textRotation="255"/>
    </xf>
    <xf numFmtId="176" fontId="7" fillId="0" borderId="0" xfId="0" applyNumberFormat="1" applyFont="1" applyAlignment="1">
      <alignment horizontal="center" vertical="center" shrinkToFit="1"/>
    </xf>
    <xf numFmtId="0" fontId="7" fillId="0" borderId="0" xfId="2" applyFont="1" applyAlignment="1">
      <alignment vertical="top" wrapText="1"/>
    </xf>
    <xf numFmtId="0" fontId="1" fillId="0" borderId="0" xfId="0" applyFont="1" applyAlignment="1">
      <alignment horizontal="center" vertical="center"/>
    </xf>
    <xf numFmtId="0" fontId="1" fillId="0" borderId="192" xfId="2" applyFont="1" applyBorder="1" applyAlignment="1">
      <alignment horizontal="center" vertical="center" textRotation="255"/>
    </xf>
    <xf numFmtId="0" fontId="24" fillId="0" borderId="192" xfId="2" applyFont="1" applyBorder="1" applyAlignment="1">
      <alignment horizontal="center" vertical="center" textRotation="255" wrapText="1"/>
    </xf>
    <xf numFmtId="0" fontId="1" fillId="0" borderId="192" xfId="2" applyFont="1" applyBorder="1" applyAlignment="1">
      <alignment horizontal="center" vertical="center"/>
    </xf>
    <xf numFmtId="0" fontId="1" fillId="0" borderId="0" xfId="2" applyFont="1" applyAlignment="1">
      <alignment horizontal="center" vertical="center" textRotation="255"/>
    </xf>
    <xf numFmtId="0" fontId="1" fillId="0" borderId="1" xfId="2" applyFont="1" applyBorder="1" applyAlignment="1">
      <alignment horizontal="center" vertical="top" textRotation="255" wrapText="1"/>
    </xf>
    <xf numFmtId="0" fontId="1" fillId="0" borderId="2" xfId="2" applyFont="1" applyBorder="1" applyAlignment="1">
      <alignment horizontal="center" vertical="top" textRotation="255" wrapText="1"/>
    </xf>
    <xf numFmtId="0" fontId="1" fillId="0" borderId="3" xfId="2" applyFont="1" applyBorder="1" applyAlignment="1">
      <alignment horizontal="center" vertical="top" textRotation="255" wrapText="1"/>
    </xf>
    <xf numFmtId="0" fontId="24" fillId="0" borderId="0" xfId="2" applyFont="1" applyAlignment="1">
      <alignment horizontal="center" vertical="center" textRotation="255" wrapText="1"/>
    </xf>
    <xf numFmtId="0" fontId="1" fillId="0" borderId="0" xfId="2" applyFont="1" applyAlignment="1">
      <alignment horizontal="center" vertical="center" textRotation="255" wrapText="1"/>
    </xf>
    <xf numFmtId="0" fontId="1" fillId="0" borderId="147" xfId="2" applyFont="1" applyBorder="1" applyAlignment="1">
      <alignment horizontal="center" vertical="center" textRotation="255"/>
    </xf>
    <xf numFmtId="0" fontId="1" fillId="0" borderId="4" xfId="2" applyFont="1" applyBorder="1" applyAlignment="1">
      <alignment horizontal="center" vertical="top" textRotation="255" wrapText="1"/>
    </xf>
    <xf numFmtId="0" fontId="1" fillId="0" borderId="211" xfId="2" applyFont="1" applyBorder="1" applyAlignment="1">
      <alignment horizontal="center" vertical="top" textRotation="255" wrapText="1"/>
    </xf>
    <xf numFmtId="0" fontId="1" fillId="0" borderId="7" xfId="2" applyFont="1" applyBorder="1" applyAlignment="1">
      <alignment horizontal="center" vertical="center"/>
    </xf>
    <xf numFmtId="0" fontId="1" fillId="0" borderId="8" xfId="2" applyFont="1" applyBorder="1" applyAlignment="1">
      <alignment horizontal="center" vertical="center"/>
    </xf>
    <xf numFmtId="0" fontId="1" fillId="0" borderId="9" xfId="2" applyFont="1" applyBorder="1" applyAlignment="1">
      <alignment horizontal="center" vertical="center"/>
    </xf>
    <xf numFmtId="0" fontId="1" fillId="0" borderId="10" xfId="2" applyFont="1" applyBorder="1" applyAlignment="1">
      <alignment horizontal="center" vertical="center"/>
    </xf>
    <xf numFmtId="0" fontId="1" fillId="0" borderId="11" xfId="2" applyFont="1" applyBorder="1" applyAlignment="1">
      <alignment horizontal="center" vertical="center"/>
    </xf>
    <xf numFmtId="0" fontId="1" fillId="0" borderId="0" xfId="2" applyFont="1" applyAlignment="1">
      <alignment horizontal="center" vertical="center"/>
    </xf>
    <xf numFmtId="0" fontId="1" fillId="0" borderId="13" xfId="0" applyFont="1" applyBorder="1" applyAlignment="1">
      <alignment horizontal="distributed" vertical="center"/>
    </xf>
    <xf numFmtId="0" fontId="1" fillId="0" borderId="14" xfId="0" applyFont="1" applyBorder="1" applyAlignment="1">
      <alignment horizontal="center" vertical="center"/>
    </xf>
    <xf numFmtId="0" fontId="1" fillId="0" borderId="16" xfId="0" applyFont="1" applyBorder="1" applyAlignment="1">
      <alignment horizontal="center" vertical="center" shrinkToFit="1"/>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177" fontId="1" fillId="0" borderId="20" xfId="0" applyNumberFormat="1" applyFont="1" applyBorder="1">
      <alignment vertical="center"/>
    </xf>
    <xf numFmtId="0" fontId="1" fillId="0" borderId="23" xfId="0" applyFont="1" applyBorder="1" applyAlignment="1">
      <alignment horizontal="center" vertical="center"/>
    </xf>
    <xf numFmtId="0" fontId="1" fillId="0" borderId="17" xfId="2" applyFont="1" applyBorder="1" applyAlignment="1">
      <alignment horizontal="center" vertical="center"/>
    </xf>
    <xf numFmtId="0" fontId="1" fillId="0" borderId="97" xfId="2" applyFont="1" applyBorder="1" applyAlignment="1">
      <alignment horizontal="center" vertical="center"/>
    </xf>
    <xf numFmtId="0" fontId="1" fillId="0" borderId="21" xfId="2" applyFont="1" applyBorder="1" applyAlignment="1">
      <alignment horizontal="center" vertical="center"/>
    </xf>
    <xf numFmtId="0" fontId="1" fillId="0" borderId="18" xfId="2" applyFont="1" applyBorder="1" applyAlignment="1">
      <alignment horizontal="center" vertical="center"/>
    </xf>
    <xf numFmtId="0" fontId="1" fillId="0" borderId="22" xfId="2" applyFont="1" applyBorder="1" applyAlignment="1">
      <alignment horizontal="center" vertical="center"/>
    </xf>
    <xf numFmtId="177" fontId="24" fillId="0" borderId="23" xfId="0" applyNumberFormat="1" applyFont="1" applyBorder="1">
      <alignment vertical="center"/>
    </xf>
    <xf numFmtId="0" fontId="1" fillId="4" borderId="102" xfId="0" applyFont="1" applyFill="1" applyBorder="1" applyAlignment="1" applyProtection="1">
      <alignment horizontal="center" vertical="center"/>
      <protection locked="0"/>
    </xf>
    <xf numFmtId="0" fontId="25" fillId="0" borderId="222" xfId="0" applyFont="1" applyBorder="1" applyAlignment="1">
      <alignment horizontal="distributed" vertical="center"/>
    </xf>
    <xf numFmtId="0" fontId="1" fillId="0" borderId="28" xfId="0" applyFont="1" applyBorder="1" applyAlignment="1">
      <alignment horizontal="center" vertical="center"/>
    </xf>
    <xf numFmtId="0" fontId="1" fillId="0" borderId="217" xfId="0" applyFont="1" applyBorder="1" applyAlignment="1">
      <alignment horizontal="center" vertical="center" shrinkToFit="1"/>
    </xf>
    <xf numFmtId="0" fontId="1" fillId="0" borderId="227" xfId="0" applyFont="1" applyBorder="1" applyAlignment="1">
      <alignment horizontal="center" vertical="center"/>
    </xf>
    <xf numFmtId="0" fontId="1" fillId="0" borderId="31" xfId="0" applyFont="1" applyBorder="1">
      <alignment vertical="center"/>
    </xf>
    <xf numFmtId="0" fontId="1" fillId="0" borderId="32" xfId="0" applyFont="1" applyBorder="1">
      <alignment vertical="center"/>
    </xf>
    <xf numFmtId="177" fontId="1" fillId="0" borderId="33" xfId="0" applyNumberFormat="1" applyFont="1" applyBorder="1">
      <alignment vertical="center"/>
    </xf>
    <xf numFmtId="0" fontId="1" fillId="0" borderId="228" xfId="0" applyFont="1" applyBorder="1" applyAlignment="1">
      <alignment horizontal="center" vertical="center"/>
    </xf>
    <xf numFmtId="0" fontId="1" fillId="0" borderId="227" xfId="2" applyFont="1" applyBorder="1" applyAlignment="1">
      <alignment horizontal="center" vertical="center"/>
    </xf>
    <xf numFmtId="0" fontId="1" fillId="0" borderId="229" xfId="2" applyFont="1" applyBorder="1" applyAlignment="1">
      <alignment horizontal="center" vertical="center"/>
    </xf>
    <xf numFmtId="0" fontId="1" fillId="0" borderId="218" xfId="2" applyFont="1" applyBorder="1" applyAlignment="1">
      <alignment horizontal="center" vertical="center"/>
    </xf>
    <xf numFmtId="0" fontId="1" fillId="0" borderId="224" xfId="2" applyFont="1" applyBorder="1" applyAlignment="1">
      <alignment horizontal="center" vertical="center"/>
    </xf>
    <xf numFmtId="0" fontId="1" fillId="0" borderId="226" xfId="2" applyFont="1" applyBorder="1" applyAlignment="1">
      <alignment horizontal="center" vertical="center"/>
    </xf>
    <xf numFmtId="177" fontId="24" fillId="0" borderId="38" xfId="0" applyNumberFormat="1" applyFont="1" applyBorder="1">
      <alignment vertical="center"/>
    </xf>
    <xf numFmtId="0" fontId="1" fillId="4" borderId="38" xfId="0" applyFont="1" applyFill="1" applyBorder="1" applyAlignment="1" applyProtection="1">
      <alignment horizontal="center" vertical="center"/>
      <protection locked="0"/>
    </xf>
    <xf numFmtId="0" fontId="25" fillId="0" borderId="99" xfId="0" applyFont="1" applyBorder="1" applyAlignment="1">
      <alignment horizontal="distributed" vertical="center"/>
    </xf>
    <xf numFmtId="0" fontId="1" fillId="0" borderId="264" xfId="0" applyFont="1" applyBorder="1" applyAlignment="1">
      <alignment horizontal="center" vertical="center"/>
    </xf>
    <xf numFmtId="0" fontId="1" fillId="0" borderId="28" xfId="0" applyFont="1" applyBorder="1">
      <alignment vertical="center"/>
    </xf>
    <xf numFmtId="0" fontId="1" fillId="0" borderId="203" xfId="0" applyFont="1" applyBorder="1" applyAlignment="1">
      <alignment horizontal="center" vertical="center" shrinkToFit="1"/>
    </xf>
    <xf numFmtId="0" fontId="1" fillId="0" borderId="134" xfId="0" applyFont="1" applyBorder="1" applyAlignment="1">
      <alignment horizontal="center" vertical="center"/>
    </xf>
    <xf numFmtId="0" fontId="1" fillId="0" borderId="38" xfId="0" applyFont="1" applyBorder="1" applyAlignment="1">
      <alignment horizontal="center" vertical="center"/>
    </xf>
    <xf numFmtId="0" fontId="1" fillId="0" borderId="134" xfId="2" applyFont="1" applyBorder="1" applyAlignment="1">
      <alignment horizontal="center" vertical="center"/>
    </xf>
    <xf numFmtId="0" fontId="1" fillId="0" borderId="133" xfId="2" applyFont="1" applyBorder="1" applyAlignment="1">
      <alignment horizontal="center" vertical="center"/>
    </xf>
    <xf numFmtId="0" fontId="1" fillId="0" borderId="40" xfId="2" applyFont="1" applyBorder="1" applyAlignment="1">
      <alignment horizontal="center" vertical="center"/>
    </xf>
    <xf numFmtId="0" fontId="1" fillId="0" borderId="31" xfId="2" applyFont="1" applyBorder="1" applyAlignment="1">
      <alignment horizontal="center" vertical="center"/>
    </xf>
    <xf numFmtId="0" fontId="1" fillId="0" borderId="41" xfId="2" applyFont="1" applyBorder="1" applyAlignment="1">
      <alignment horizontal="center" vertical="center"/>
    </xf>
    <xf numFmtId="0" fontId="25" fillId="0" borderId="13" xfId="0" applyFont="1" applyBorder="1" applyAlignment="1">
      <alignment horizontal="distributed" vertical="center"/>
    </xf>
    <xf numFmtId="0" fontId="1" fillId="0" borderId="54"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25" xfId="0" applyFont="1" applyBorder="1" applyAlignment="1">
      <alignment horizontal="center" vertical="center"/>
    </xf>
    <xf numFmtId="177" fontId="1" fillId="0" borderId="15" xfId="0" applyNumberFormat="1" applyFont="1" applyBorder="1">
      <alignment vertical="center"/>
    </xf>
    <xf numFmtId="0" fontId="1" fillId="0" borderId="1" xfId="2" applyFont="1" applyBorder="1" applyAlignment="1">
      <alignment horizontal="center" vertical="center"/>
    </xf>
    <xf numFmtId="0" fontId="1" fillId="0" borderId="3" xfId="2" applyFont="1" applyBorder="1" applyAlignment="1">
      <alignment horizontal="center" vertical="center"/>
    </xf>
    <xf numFmtId="0" fontId="1" fillId="0" borderId="24" xfId="2" applyFont="1" applyBorder="1" applyAlignment="1">
      <alignment horizontal="center" vertical="center"/>
    </xf>
    <xf numFmtId="0" fontId="1" fillId="0" borderId="2" xfId="2" applyFont="1" applyBorder="1" applyAlignment="1">
      <alignment horizontal="center" vertical="center"/>
    </xf>
    <xf numFmtId="0" fontId="1" fillId="0" borderId="26" xfId="2" applyFont="1" applyBorder="1" applyAlignment="1">
      <alignment horizontal="center" vertical="center"/>
    </xf>
    <xf numFmtId="0" fontId="1" fillId="4" borderId="23" xfId="0" applyFont="1" applyFill="1" applyBorder="1" applyAlignment="1" applyProtection="1">
      <alignment horizontal="center" vertical="center"/>
      <protection locked="0"/>
    </xf>
    <xf numFmtId="0" fontId="1" fillId="0" borderId="56" xfId="0" applyFont="1" applyBorder="1" applyAlignment="1">
      <alignment horizontal="center" vertical="center"/>
    </xf>
    <xf numFmtId="0" fontId="1" fillId="0" borderId="224" xfId="0" applyFont="1" applyBorder="1" applyAlignment="1">
      <alignment horizontal="center" vertical="center"/>
    </xf>
    <xf numFmtId="0" fontId="1" fillId="0" borderId="225" xfId="0" applyFont="1" applyBorder="1" applyAlignment="1">
      <alignment horizontal="center" vertical="center"/>
    </xf>
    <xf numFmtId="177" fontId="1" fillId="0" borderId="215" xfId="0" applyNumberFormat="1" applyFont="1" applyBorder="1">
      <alignment vertical="center"/>
    </xf>
    <xf numFmtId="177" fontId="24" fillId="0" borderId="228" xfId="0" applyNumberFormat="1" applyFont="1" applyBorder="1">
      <alignment vertical="center"/>
    </xf>
    <xf numFmtId="0" fontId="1" fillId="4" borderId="266" xfId="0" applyFont="1" applyFill="1" applyBorder="1" applyAlignment="1" applyProtection="1">
      <alignment horizontal="center" vertical="center"/>
      <protection locked="0"/>
    </xf>
    <xf numFmtId="0" fontId="1" fillId="0" borderId="264" xfId="0" applyFont="1" applyBorder="1">
      <alignment vertical="center"/>
    </xf>
    <xf numFmtId="0" fontId="1" fillId="0" borderId="267" xfId="0" applyFont="1" applyBorder="1" applyAlignment="1">
      <alignment horizontal="center" vertical="center"/>
    </xf>
    <xf numFmtId="0" fontId="1" fillId="0" borderId="55" xfId="0" applyFont="1" applyBorder="1" applyAlignment="1">
      <alignment horizontal="center" vertical="center"/>
    </xf>
    <xf numFmtId="0" fontId="1" fillId="0" borderId="260" xfId="0" applyFont="1" applyBorder="1" applyAlignment="1">
      <alignment horizontal="center" vertical="center" shrinkToFit="1"/>
    </xf>
    <xf numFmtId="0" fontId="1" fillId="0" borderId="262" xfId="0" applyFont="1" applyBorder="1" applyAlignment="1">
      <alignment horizontal="center" vertical="center"/>
    </xf>
    <xf numFmtId="0" fontId="1" fillId="0" borderId="263" xfId="0" applyFont="1" applyBorder="1" applyAlignment="1">
      <alignment horizontal="center" vertical="center"/>
    </xf>
    <xf numFmtId="0" fontId="1" fillId="0" borderId="266" xfId="0" applyFont="1" applyBorder="1" applyAlignment="1">
      <alignment horizontal="center" vertical="center"/>
    </xf>
    <xf numFmtId="0" fontId="1" fillId="0" borderId="261" xfId="2" applyFont="1" applyBorder="1" applyAlignment="1">
      <alignment horizontal="center" vertical="center"/>
    </xf>
    <xf numFmtId="0" fontId="1" fillId="0" borderId="267" xfId="2" applyFont="1" applyBorder="1" applyAlignment="1">
      <alignment horizontal="center" vertical="center"/>
    </xf>
    <xf numFmtId="0" fontId="1" fillId="0" borderId="264" xfId="2" applyFont="1" applyBorder="1" applyAlignment="1">
      <alignment horizontal="center" vertical="center"/>
    </xf>
    <xf numFmtId="0" fontId="1" fillId="0" borderId="262" xfId="2" applyFont="1" applyBorder="1" applyAlignment="1">
      <alignment horizontal="center" vertical="center"/>
    </xf>
    <xf numFmtId="0" fontId="1" fillId="0" borderId="265" xfId="2" applyFont="1" applyBorder="1" applyAlignment="1">
      <alignment horizontal="center" vertical="center"/>
    </xf>
    <xf numFmtId="0" fontId="25" fillId="0" borderId="239" xfId="0" applyFont="1" applyBorder="1" applyAlignment="1">
      <alignment horizontal="distributed" vertical="center"/>
    </xf>
    <xf numFmtId="0" fontId="1" fillId="0" borderId="196" xfId="0" applyFont="1" applyBorder="1" applyAlignment="1">
      <alignment horizontal="center" vertical="center"/>
    </xf>
    <xf numFmtId="0" fontId="1" fillId="0" borderId="196" xfId="0" applyFont="1" applyBorder="1">
      <alignment vertical="center"/>
    </xf>
    <xf numFmtId="0" fontId="1" fillId="0" borderId="221" xfId="0" applyFont="1" applyBorder="1" applyAlignment="1">
      <alignment horizontal="center" vertical="center" shrinkToFit="1"/>
    </xf>
    <xf numFmtId="0" fontId="1" fillId="0" borderId="210" xfId="0" applyFont="1" applyBorder="1" applyAlignment="1">
      <alignment horizontal="center" vertical="center"/>
    </xf>
    <xf numFmtId="0" fontId="1" fillId="0" borderId="207" xfId="0" applyFont="1" applyBorder="1" applyAlignment="1">
      <alignment horizontal="center" vertical="center"/>
    </xf>
    <xf numFmtId="0" fontId="1" fillId="0" borderId="208" xfId="0" applyFont="1" applyBorder="1" applyAlignment="1">
      <alignment horizontal="center" vertical="center"/>
    </xf>
    <xf numFmtId="177" fontId="1" fillId="0" borderId="61" xfId="0" applyNumberFormat="1" applyFont="1" applyBorder="1">
      <alignment vertical="center"/>
    </xf>
    <xf numFmtId="0" fontId="1" fillId="0" borderId="237" xfId="0" applyFont="1" applyBorder="1" applyAlignment="1">
      <alignment horizontal="center" vertical="center"/>
    </xf>
    <xf numFmtId="0" fontId="1" fillId="0" borderId="210" xfId="2" applyFont="1" applyBorder="1" applyAlignment="1">
      <alignment horizontal="center" vertical="center"/>
    </xf>
    <xf numFmtId="0" fontId="1" fillId="0" borderId="291" xfId="2" applyFont="1" applyBorder="1" applyAlignment="1">
      <alignment horizontal="center" vertical="center"/>
    </xf>
    <xf numFmtId="0" fontId="1" fillId="0" borderId="214" xfId="2" applyFont="1" applyBorder="1" applyAlignment="1">
      <alignment horizontal="center" vertical="center"/>
    </xf>
    <xf numFmtId="0" fontId="1" fillId="0" borderId="207" xfId="2" applyFont="1" applyBorder="1" applyAlignment="1">
      <alignment horizontal="center" vertical="center"/>
    </xf>
    <xf numFmtId="0" fontId="1" fillId="0" borderId="209" xfId="2" applyFont="1" applyBorder="1" applyAlignment="1">
      <alignment horizontal="center" vertical="center"/>
    </xf>
    <xf numFmtId="177" fontId="24" fillId="0" borderId="237" xfId="0" applyNumberFormat="1" applyFont="1" applyBorder="1">
      <alignment vertical="center"/>
    </xf>
    <xf numFmtId="0" fontId="1" fillId="4" borderId="237" xfId="0" applyFont="1" applyFill="1" applyBorder="1" applyAlignment="1" applyProtection="1">
      <alignment horizontal="center" vertical="center"/>
      <protection locked="0"/>
    </xf>
    <xf numFmtId="0" fontId="1" fillId="0" borderId="56" xfId="0" applyFont="1" applyBorder="1">
      <alignment vertical="center"/>
    </xf>
    <xf numFmtId="0" fontId="25" fillId="0" borderId="43" xfId="0" applyFont="1" applyBorder="1" applyAlignment="1">
      <alignment horizontal="distributed" vertical="center"/>
    </xf>
    <xf numFmtId="0" fontId="1" fillId="0" borderId="44" xfId="0" applyFont="1" applyBorder="1" applyAlignment="1">
      <alignment horizontal="center" vertical="center"/>
    </xf>
    <xf numFmtId="0" fontId="1" fillId="0" borderId="50" xfId="0" applyFont="1" applyBorder="1" applyAlignment="1">
      <alignment horizontal="center" vertical="center"/>
    </xf>
    <xf numFmtId="0" fontId="1" fillId="0" borderId="57" xfId="0" applyFont="1" applyBorder="1">
      <alignment vertical="center"/>
    </xf>
    <xf numFmtId="0" fontId="1" fillId="0" borderId="46" xfId="0" applyFont="1" applyBorder="1" applyAlignment="1">
      <alignment horizontal="center" vertical="center" shrinkToFit="1"/>
    </xf>
    <xf numFmtId="0" fontId="1" fillId="0" borderId="47" xfId="0" applyFont="1" applyBorder="1" applyAlignment="1">
      <alignment horizontal="center" vertical="center"/>
    </xf>
    <xf numFmtId="0" fontId="1" fillId="0" borderId="48" xfId="0" applyFont="1" applyBorder="1" applyAlignment="1">
      <alignment horizontal="center" vertical="center"/>
    </xf>
    <xf numFmtId="0" fontId="1" fillId="0" borderId="49" xfId="0" applyFont="1" applyBorder="1" applyAlignment="1">
      <alignment horizontal="center" vertical="center"/>
    </xf>
    <xf numFmtId="177" fontId="1" fillId="0" borderId="45" xfId="0" applyNumberFormat="1" applyFont="1" applyBorder="1">
      <alignment vertical="center"/>
    </xf>
    <xf numFmtId="0" fontId="1" fillId="0" borderId="53" xfId="0" applyFont="1" applyBorder="1" applyAlignment="1">
      <alignment horizontal="center" vertical="center"/>
    </xf>
    <xf numFmtId="0" fontId="1" fillId="0" borderId="47" xfId="2" applyFont="1" applyBorder="1" applyAlignment="1">
      <alignment horizontal="center" vertical="center"/>
    </xf>
    <xf numFmtId="0" fontId="1" fillId="0" borderId="52" xfId="2" applyFont="1" applyBorder="1" applyAlignment="1">
      <alignment horizontal="center" vertical="center"/>
    </xf>
    <xf numFmtId="0" fontId="1" fillId="0" borderId="50" xfId="2" applyFont="1" applyBorder="1" applyAlignment="1">
      <alignment horizontal="center" vertical="center"/>
    </xf>
    <xf numFmtId="0" fontId="1" fillId="0" borderId="48" xfId="2" applyFont="1" applyBorder="1" applyAlignment="1">
      <alignment horizontal="center" vertical="center"/>
    </xf>
    <xf numFmtId="0" fontId="1" fillId="0" borderId="51" xfId="2" applyFont="1" applyBorder="1" applyAlignment="1">
      <alignment horizontal="center" vertical="center"/>
    </xf>
    <xf numFmtId="177" fontId="24" fillId="0" borderId="53" xfId="0" applyNumberFormat="1" applyFont="1" applyBorder="1">
      <alignment vertical="center"/>
    </xf>
    <xf numFmtId="0" fontId="1" fillId="4" borderId="53" xfId="0" applyFont="1" applyFill="1" applyBorder="1" applyAlignment="1" applyProtection="1">
      <alignment horizontal="center" vertical="center"/>
      <protection locked="0"/>
    </xf>
    <xf numFmtId="176" fontId="1" fillId="0" borderId="173" xfId="0" applyNumberFormat="1" applyFont="1" applyBorder="1" applyAlignment="1">
      <alignment horizontal="distributed" vertical="center" shrinkToFit="1"/>
    </xf>
    <xf numFmtId="0" fontId="1" fillId="0" borderId="183" xfId="0" applyFont="1" applyBorder="1" applyAlignment="1">
      <alignment horizontal="center" vertical="center" shrinkToFit="1"/>
    </xf>
    <xf numFmtId="0" fontId="25" fillId="0" borderId="220" xfId="0" applyFont="1" applyBorder="1" applyAlignment="1">
      <alignment horizontal="center" vertical="center"/>
    </xf>
    <xf numFmtId="0" fontId="25" fillId="0" borderId="165" xfId="0" applyFont="1" applyBorder="1">
      <alignment vertical="center"/>
    </xf>
    <xf numFmtId="176" fontId="1" fillId="0" borderId="16" xfId="0" applyNumberFormat="1" applyFont="1" applyBorder="1" applyAlignment="1">
      <alignment horizontal="center" vertical="center" shrinkToFit="1"/>
    </xf>
    <xf numFmtId="0" fontId="1" fillId="0" borderId="23" xfId="2" applyFont="1" applyBorder="1" applyAlignment="1">
      <alignment horizontal="center" vertical="center"/>
    </xf>
    <xf numFmtId="0" fontId="1" fillId="4" borderId="23" xfId="0" applyFont="1" applyFill="1" applyBorder="1" applyAlignment="1" applyProtection="1">
      <alignment horizontal="center" vertical="center" shrinkToFit="1"/>
      <protection locked="0"/>
    </xf>
    <xf numFmtId="176" fontId="1" fillId="0" borderId="256" xfId="0" applyNumberFormat="1" applyFont="1" applyBorder="1" applyAlignment="1">
      <alignment horizontal="distributed" vertical="center" shrinkToFit="1"/>
    </xf>
    <xf numFmtId="0" fontId="1" fillId="0" borderId="257" xfId="0" applyFont="1" applyBorder="1" applyAlignment="1">
      <alignment horizontal="center" vertical="center" shrinkToFit="1"/>
    </xf>
    <xf numFmtId="176" fontId="1" fillId="0" borderId="260" xfId="0" applyNumberFormat="1" applyFont="1" applyBorder="1" applyAlignment="1">
      <alignment horizontal="center" vertical="center" shrinkToFit="1"/>
    </xf>
    <xf numFmtId="0" fontId="1" fillId="0" borderId="261" xfId="0" applyFont="1" applyBorder="1" applyAlignment="1">
      <alignment horizontal="center" vertical="center"/>
    </xf>
    <xf numFmtId="177" fontId="1" fillId="0" borderId="259" xfId="0" applyNumberFormat="1" applyFont="1" applyBorder="1">
      <alignment vertical="center"/>
    </xf>
    <xf numFmtId="0" fontId="1" fillId="0" borderId="266" xfId="2" applyFont="1" applyBorder="1" applyAlignment="1">
      <alignment horizontal="center" vertical="center"/>
    </xf>
    <xf numFmtId="177" fontId="24" fillId="0" borderId="266" xfId="0" applyNumberFormat="1" applyFont="1" applyBorder="1">
      <alignment vertical="center"/>
    </xf>
    <xf numFmtId="0" fontId="1" fillId="4" borderId="266" xfId="0" applyFont="1" applyFill="1" applyBorder="1" applyAlignment="1" applyProtection="1">
      <alignment horizontal="center" vertical="center" shrinkToFit="1"/>
      <protection locked="0"/>
    </xf>
    <xf numFmtId="0" fontId="1" fillId="0" borderId="94" xfId="0" applyFont="1" applyBorder="1" applyAlignment="1">
      <alignment horizontal="center" vertical="center"/>
    </xf>
    <xf numFmtId="0" fontId="1" fillId="0" borderId="269" xfId="0" applyFont="1" applyBorder="1" applyAlignment="1">
      <alignment horizontal="center" vertical="center" shrinkToFit="1"/>
    </xf>
    <xf numFmtId="0" fontId="1" fillId="0" borderId="202" xfId="0" applyFont="1" applyBorder="1" applyAlignment="1">
      <alignment horizontal="center" vertical="center"/>
    </xf>
    <xf numFmtId="0" fontId="1" fillId="0" borderId="201" xfId="0" applyFont="1" applyBorder="1">
      <alignment vertical="center"/>
    </xf>
    <xf numFmtId="0" fontId="1" fillId="0" borderId="246" xfId="0" applyFont="1" applyBorder="1" applyAlignment="1">
      <alignment horizontal="center" vertical="center"/>
    </xf>
    <xf numFmtId="0" fontId="1" fillId="0" borderId="235" xfId="0" applyFont="1" applyBorder="1" applyAlignment="1">
      <alignment horizontal="center" vertical="center"/>
    </xf>
    <xf numFmtId="0" fontId="1" fillId="0" borderId="236" xfId="0" applyFont="1" applyBorder="1" applyAlignment="1">
      <alignment horizontal="center" vertical="center"/>
    </xf>
    <xf numFmtId="0" fontId="1" fillId="0" borderId="237" xfId="2" applyFont="1" applyBorder="1" applyAlignment="1">
      <alignment horizontal="center" vertical="center"/>
    </xf>
    <xf numFmtId="0" fontId="1" fillId="0" borderId="246" xfId="2" applyFont="1" applyBorder="1" applyAlignment="1">
      <alignment horizontal="center" vertical="center"/>
    </xf>
    <xf numFmtId="0" fontId="1" fillId="0" borderId="247" xfId="2" applyFont="1" applyBorder="1" applyAlignment="1">
      <alignment horizontal="center" vertical="center"/>
    </xf>
    <xf numFmtId="0" fontId="1" fillId="0" borderId="111" xfId="2" applyFont="1" applyBorder="1" applyAlignment="1">
      <alignment horizontal="center" vertical="center"/>
    </xf>
    <xf numFmtId="0" fontId="1" fillId="0" borderId="235" xfId="2" applyFont="1" applyBorder="1" applyAlignment="1">
      <alignment horizontal="center" vertical="center"/>
    </xf>
    <xf numFmtId="0" fontId="1" fillId="0" borderId="244" xfId="2" applyFont="1" applyBorder="1" applyAlignment="1">
      <alignment horizontal="center" vertical="center"/>
    </xf>
    <xf numFmtId="0" fontId="1" fillId="4" borderId="237" xfId="0" applyFont="1" applyFill="1" applyBorder="1" applyAlignment="1" applyProtection="1">
      <alignment horizontal="center" vertical="center" shrinkToFit="1"/>
      <protection locked="0"/>
    </xf>
    <xf numFmtId="176" fontId="1" fillId="0" borderId="43" xfId="0" applyNumberFormat="1" applyFont="1" applyBorder="1" applyAlignment="1">
      <alignment horizontal="distributed" vertical="center" shrinkToFit="1"/>
    </xf>
    <xf numFmtId="0" fontId="1" fillId="0" borderId="44" xfId="0" applyFont="1" applyBorder="1" applyAlignment="1">
      <alignment horizontal="center" vertical="center" shrinkToFit="1"/>
    </xf>
    <xf numFmtId="0" fontId="1" fillId="0" borderId="234" xfId="0" applyFont="1" applyBorder="1" applyAlignment="1">
      <alignment horizontal="center" vertical="center"/>
    </xf>
    <xf numFmtId="0" fontId="1" fillId="0" borderId="62" xfId="2" applyFont="1" applyBorder="1" applyAlignment="1">
      <alignment horizontal="center" vertical="center"/>
    </xf>
    <xf numFmtId="0" fontId="1" fillId="4" borderId="290" xfId="0" applyFont="1" applyFill="1" applyBorder="1" applyAlignment="1" applyProtection="1">
      <alignment horizontal="center" vertical="center" shrinkToFit="1"/>
      <protection locked="0"/>
    </xf>
    <xf numFmtId="176" fontId="1" fillId="0" borderId="239" xfId="0" applyNumberFormat="1" applyFont="1" applyBorder="1" applyAlignment="1">
      <alignment horizontal="distributed" vertical="center" shrinkToFit="1"/>
    </xf>
    <xf numFmtId="0" fontId="1" fillId="0" borderId="67" xfId="0" applyFont="1" applyBorder="1" applyAlignment="1">
      <alignment horizontal="center" vertical="center" shrinkToFit="1"/>
    </xf>
    <xf numFmtId="176" fontId="1" fillId="0" borderId="268" xfId="0" applyNumberFormat="1" applyFont="1" applyBorder="1" applyAlignment="1">
      <alignment horizontal="distributed" vertical="center" shrinkToFit="1"/>
    </xf>
    <xf numFmtId="0" fontId="1" fillId="0" borderId="55" xfId="0" applyFont="1" applyBorder="1" applyAlignment="1">
      <alignment horizontal="center" vertical="center" shrinkToFit="1"/>
    </xf>
    <xf numFmtId="176" fontId="1" fillId="0" borderId="46" xfId="0" applyNumberFormat="1" applyFont="1" applyBorder="1" applyAlignment="1">
      <alignment horizontal="center" vertical="center" shrinkToFit="1"/>
    </xf>
    <xf numFmtId="0" fontId="1" fillId="0" borderId="53" xfId="2" applyFont="1" applyBorder="1" applyAlignment="1">
      <alignment horizontal="center" vertical="center"/>
    </xf>
    <xf numFmtId="0" fontId="1" fillId="4" borderId="53" xfId="0" applyFont="1" applyFill="1" applyBorder="1" applyAlignment="1" applyProtection="1">
      <alignment horizontal="center" vertical="center" shrinkToFit="1"/>
      <protection locked="0"/>
    </xf>
    <xf numFmtId="176" fontId="25" fillId="0" borderId="13" xfId="0" applyNumberFormat="1" applyFont="1" applyBorder="1" applyAlignment="1">
      <alignment horizontal="distributed" vertical="center" shrinkToFit="1"/>
    </xf>
    <xf numFmtId="0" fontId="25" fillId="0" borderId="14" xfId="0" applyFont="1" applyBorder="1" applyAlignment="1">
      <alignment horizontal="center" vertical="center" shrinkToFit="1"/>
    </xf>
    <xf numFmtId="0" fontId="1" fillId="0" borderId="58" xfId="2" applyFont="1" applyBorder="1" applyAlignment="1">
      <alignment horizontal="center" vertical="center"/>
    </xf>
    <xf numFmtId="176" fontId="25" fillId="0" borderId="238" xfId="0" applyNumberFormat="1" applyFont="1" applyBorder="1" applyAlignment="1">
      <alignment horizontal="distributed" vertical="center" shrinkToFit="1"/>
    </xf>
    <xf numFmtId="0" fontId="25" fillId="0" borderId="240" xfId="0" applyFont="1" applyBorder="1" applyAlignment="1">
      <alignment horizontal="center" vertical="center" shrinkToFit="1"/>
    </xf>
    <xf numFmtId="176" fontId="25" fillId="0" borderId="239" xfId="0" applyNumberFormat="1" applyFont="1" applyBorder="1" applyAlignment="1">
      <alignment horizontal="distributed" vertical="center" shrinkToFit="1"/>
    </xf>
    <xf numFmtId="0" fontId="25" fillId="0" borderId="67" xfId="0" applyFont="1" applyBorder="1" applyAlignment="1">
      <alignment horizontal="center" vertical="center" shrinkToFit="1"/>
    </xf>
    <xf numFmtId="0" fontId="25" fillId="0" borderId="94" xfId="0" applyFont="1" applyBorder="1" applyAlignment="1">
      <alignment horizontal="center" vertical="center" shrinkToFit="1"/>
    </xf>
    <xf numFmtId="0" fontId="25" fillId="0" borderId="68" xfId="0" applyFont="1" applyBorder="1" applyAlignment="1">
      <alignment horizontal="center" vertical="center" shrinkToFit="1"/>
    </xf>
    <xf numFmtId="0" fontId="25" fillId="0" borderId="273" xfId="0" applyFont="1" applyBorder="1" applyAlignment="1">
      <alignment horizontal="center" vertical="center"/>
    </xf>
    <xf numFmtId="176" fontId="25" fillId="0" borderId="269" xfId="0" applyNumberFormat="1" applyFont="1" applyBorder="1" applyAlignment="1">
      <alignment horizontal="center" vertical="center" shrinkToFit="1"/>
    </xf>
    <xf numFmtId="0" fontId="1" fillId="0" borderId="274" xfId="0" applyFont="1" applyBorder="1" applyAlignment="1">
      <alignment horizontal="center" vertical="center"/>
    </xf>
    <xf numFmtId="176" fontId="25" fillId="0" borderId="268" xfId="0" applyNumberFormat="1" applyFont="1" applyBorder="1" applyAlignment="1">
      <alignment horizontal="distributed" vertical="center" shrinkToFit="1"/>
    </xf>
    <xf numFmtId="0" fontId="25" fillId="0" borderId="55" xfId="0" applyFont="1" applyBorder="1" applyAlignment="1">
      <alignment horizontal="center" vertical="center" shrinkToFit="1"/>
    </xf>
    <xf numFmtId="0" fontId="25" fillId="0" borderId="56" xfId="0" applyFont="1" applyBorder="1" applyAlignment="1">
      <alignment horizontal="center" vertical="center" shrinkToFit="1"/>
    </xf>
    <xf numFmtId="0" fontId="25" fillId="0" borderId="276" xfId="0" applyFont="1" applyBorder="1" applyAlignment="1">
      <alignment horizontal="center" vertical="center" shrinkToFit="1"/>
    </xf>
    <xf numFmtId="176" fontId="25" fillId="0" borderId="69" xfId="0" applyNumberFormat="1" applyFont="1" applyBorder="1" applyAlignment="1">
      <alignment horizontal="distributed" vertical="center" shrinkToFit="1"/>
    </xf>
    <xf numFmtId="0" fontId="25" fillId="0" borderId="0" xfId="0" applyFont="1" applyAlignment="1">
      <alignment horizontal="center" vertical="center" shrinkToFit="1"/>
    </xf>
    <xf numFmtId="0" fontId="25" fillId="0" borderId="258" xfId="0" applyFont="1" applyBorder="1" applyAlignment="1">
      <alignment horizontal="center" vertical="center"/>
    </xf>
    <xf numFmtId="0" fontId="25" fillId="0" borderId="68" xfId="0" applyFont="1" applyBorder="1" applyAlignment="1">
      <alignment horizontal="center" vertical="center"/>
    </xf>
    <xf numFmtId="177" fontId="26" fillId="0" borderId="237" xfId="0" applyNumberFormat="1" applyFont="1" applyBorder="1">
      <alignment vertical="center"/>
    </xf>
    <xf numFmtId="176" fontId="25" fillId="0" borderId="256" xfId="0" applyNumberFormat="1" applyFont="1" applyBorder="1" applyAlignment="1">
      <alignment horizontal="distributed" vertical="center" shrinkToFit="1"/>
    </xf>
    <xf numFmtId="0" fontId="25" fillId="0" borderId="257" xfId="0" applyFont="1" applyBorder="1" applyAlignment="1">
      <alignment horizontal="center" vertical="center" shrinkToFit="1"/>
    </xf>
    <xf numFmtId="0" fontId="1" fillId="0" borderId="277" xfId="0" applyFont="1" applyBorder="1" applyAlignment="1">
      <alignment horizontal="center" vertical="center"/>
    </xf>
    <xf numFmtId="0" fontId="25" fillId="0" borderId="269" xfId="0" applyFont="1" applyBorder="1" applyAlignment="1">
      <alignment horizontal="center" vertical="center"/>
    </xf>
    <xf numFmtId="0" fontId="1" fillId="0" borderId="279"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176" fontId="25" fillId="0" borderId="94" xfId="0" applyNumberFormat="1" applyFont="1" applyBorder="1" applyAlignment="1">
      <alignment horizontal="center" vertical="center" shrinkToFit="1"/>
    </xf>
    <xf numFmtId="176" fontId="25" fillId="0" borderId="68" xfId="0" applyNumberFormat="1" applyFont="1" applyBorder="1" applyAlignment="1">
      <alignment horizontal="center" vertical="center" shrinkToFit="1"/>
    </xf>
    <xf numFmtId="0" fontId="25" fillId="0" borderId="68" xfId="0" applyFont="1" applyBorder="1">
      <alignment vertical="center"/>
    </xf>
    <xf numFmtId="0" fontId="1" fillId="0" borderId="280" xfId="0" applyFont="1" applyBorder="1" applyAlignment="1">
      <alignment horizontal="center" vertical="center"/>
    </xf>
    <xf numFmtId="0" fontId="1" fillId="0" borderId="281" xfId="0" applyFont="1" applyBorder="1" applyAlignment="1">
      <alignment horizontal="center" vertical="center"/>
    </xf>
    <xf numFmtId="0" fontId="1" fillId="0" borderId="228" xfId="2" applyFont="1" applyBorder="1" applyAlignment="1">
      <alignment horizontal="center" vertical="center"/>
    </xf>
    <xf numFmtId="176" fontId="25" fillId="0" borderId="231" xfId="0" applyNumberFormat="1" applyFont="1" applyBorder="1" applyAlignment="1">
      <alignment horizontal="distributed" vertical="center" shrinkToFit="1"/>
    </xf>
    <xf numFmtId="0" fontId="25" fillId="0" borderId="232" xfId="0" applyFont="1" applyBorder="1" applyAlignment="1">
      <alignment horizontal="center" vertical="center" shrinkToFit="1"/>
    </xf>
    <xf numFmtId="0" fontId="25" fillId="0" borderId="216" xfId="0" applyFont="1" applyBorder="1">
      <alignment vertical="center"/>
    </xf>
    <xf numFmtId="0" fontId="25" fillId="0" borderId="230" xfId="0" applyFont="1" applyBorder="1" applyAlignment="1">
      <alignment horizontal="center" vertical="center"/>
    </xf>
    <xf numFmtId="0" fontId="1" fillId="0" borderId="241" xfId="0" applyFont="1" applyBorder="1" applyAlignment="1">
      <alignment horizontal="center" vertical="center"/>
    </xf>
    <xf numFmtId="176" fontId="25" fillId="0" borderId="287" xfId="0" applyNumberFormat="1" applyFont="1" applyBorder="1" applyAlignment="1">
      <alignment horizontal="distributed" vertical="center" shrinkToFit="1"/>
    </xf>
    <xf numFmtId="0" fontId="25" fillId="0" borderId="242" xfId="0" applyFont="1" applyBorder="1" applyAlignment="1">
      <alignment horizontal="center" vertical="center" shrinkToFit="1"/>
    </xf>
    <xf numFmtId="0" fontId="1" fillId="0" borderId="288" xfId="0" applyFont="1" applyBorder="1" applyAlignment="1">
      <alignment horizontal="center" vertical="center"/>
    </xf>
    <xf numFmtId="177" fontId="26" fillId="0" borderId="228" xfId="0" applyNumberFormat="1" applyFont="1" applyBorder="1">
      <alignment vertical="center"/>
    </xf>
    <xf numFmtId="176" fontId="25" fillId="0" borderId="222" xfId="0" applyNumberFormat="1" applyFont="1" applyBorder="1" applyAlignment="1">
      <alignment horizontal="distributed" vertical="center" shrinkToFit="1"/>
    </xf>
    <xf numFmtId="176" fontId="25" fillId="0" borderId="218" xfId="0" applyNumberFormat="1" applyFont="1" applyBorder="1" applyAlignment="1">
      <alignment vertical="center" shrinkToFit="1"/>
    </xf>
    <xf numFmtId="0" fontId="1" fillId="0" borderId="70" xfId="0" applyFont="1" applyBorder="1" applyAlignment="1">
      <alignment horizontal="center" vertical="center"/>
    </xf>
    <xf numFmtId="0" fontId="1" fillId="0" borderId="71" xfId="0" applyFont="1" applyBorder="1" applyAlignment="1">
      <alignment horizontal="center" vertical="center"/>
    </xf>
    <xf numFmtId="177" fontId="1" fillId="0" borderId="72" xfId="0" applyNumberFormat="1" applyFont="1" applyBorder="1">
      <alignment vertical="center"/>
    </xf>
    <xf numFmtId="177" fontId="26" fillId="0" borderId="73" xfId="0" applyNumberFormat="1" applyFont="1" applyBorder="1">
      <alignment vertical="center"/>
    </xf>
    <xf numFmtId="0" fontId="25" fillId="0" borderId="95" xfId="0" applyFont="1" applyBorder="1" applyAlignment="1">
      <alignment horizontal="center" vertical="center"/>
    </xf>
    <xf numFmtId="0" fontId="25" fillId="0" borderId="233" xfId="0" applyFont="1" applyBorder="1" applyAlignment="1">
      <alignment horizontal="center" vertical="center"/>
    </xf>
    <xf numFmtId="0" fontId="1" fillId="0" borderId="289" xfId="0" applyFont="1" applyBorder="1" applyAlignment="1">
      <alignment horizontal="center" vertical="center"/>
    </xf>
    <xf numFmtId="0" fontId="25" fillId="0" borderId="250" xfId="0" applyFont="1" applyBorder="1" applyAlignment="1">
      <alignment horizontal="center" vertical="center" shrinkToFit="1"/>
    </xf>
    <xf numFmtId="0" fontId="25" fillId="0" borderId="40" xfId="0" applyFont="1" applyBorder="1" applyAlignment="1">
      <alignment horizontal="center" vertical="center" shrinkToFit="1"/>
    </xf>
    <xf numFmtId="0" fontId="25" fillId="0" borderId="230" xfId="0" applyFont="1" applyBorder="1" applyAlignment="1">
      <alignment horizontal="center" vertical="center" shrinkToFit="1"/>
    </xf>
    <xf numFmtId="0" fontId="25" fillId="0" borderId="216" xfId="0" applyFont="1" applyBorder="1" applyAlignment="1">
      <alignment horizontal="center" vertical="center"/>
    </xf>
    <xf numFmtId="0" fontId="1" fillId="0" borderId="243" xfId="0" applyFont="1" applyBorder="1" applyAlignment="1">
      <alignment horizontal="center" vertical="center"/>
    </xf>
    <xf numFmtId="0" fontId="1" fillId="0" borderId="229" xfId="0" applyFont="1" applyBorder="1" applyAlignment="1">
      <alignment horizontal="center" vertical="center"/>
    </xf>
    <xf numFmtId="176" fontId="25" fillId="0" borderId="251" xfId="0" applyNumberFormat="1" applyFont="1" applyBorder="1" applyAlignment="1">
      <alignment horizontal="distributed" vertical="center" shrinkToFit="1"/>
    </xf>
    <xf numFmtId="0" fontId="25" fillId="0" borderId="259" xfId="0" applyFont="1" applyBorder="1" applyAlignment="1">
      <alignment horizontal="center" vertical="center" shrinkToFit="1"/>
    </xf>
    <xf numFmtId="176" fontId="25" fillId="0" borderId="165" xfId="0" applyNumberFormat="1" applyFont="1" applyBorder="1" applyAlignment="1">
      <alignment horizontal="center" vertical="center" shrinkToFit="1"/>
    </xf>
    <xf numFmtId="0" fontId="25" fillId="0" borderId="223" xfId="0" applyFont="1" applyBorder="1" applyAlignment="1">
      <alignment horizontal="center" vertical="center"/>
    </xf>
    <xf numFmtId="0" fontId="25" fillId="0" borderId="245" xfId="0" applyFont="1" applyBorder="1" applyAlignment="1">
      <alignment horizontal="center" vertical="center"/>
    </xf>
    <xf numFmtId="0" fontId="25" fillId="0" borderId="252" xfId="0" applyFont="1" applyBorder="1" applyAlignment="1">
      <alignment horizontal="center" vertical="center" shrinkToFit="1"/>
    </xf>
    <xf numFmtId="0" fontId="25" fillId="0" borderId="246" xfId="0" applyFont="1" applyBorder="1" applyAlignment="1">
      <alignment horizontal="center" vertical="center"/>
    </xf>
    <xf numFmtId="0" fontId="25" fillId="0" borderId="235" xfId="0" applyFont="1" applyBorder="1" applyAlignment="1">
      <alignment horizontal="center" vertical="center"/>
    </xf>
    <xf numFmtId="0" fontId="25" fillId="0" borderId="247" xfId="0" applyFont="1" applyBorder="1" applyAlignment="1">
      <alignment horizontal="center" vertical="center"/>
    </xf>
    <xf numFmtId="177" fontId="25" fillId="0" borderId="61" xfId="0" applyNumberFormat="1" applyFont="1" applyBorder="1">
      <alignment vertical="center"/>
    </xf>
    <xf numFmtId="0" fontId="25" fillId="0" borderId="237" xfId="2" applyFont="1" applyBorder="1" applyAlignment="1">
      <alignment horizontal="center" vertical="center"/>
    </xf>
    <xf numFmtId="0" fontId="25" fillId="0" borderId="0" xfId="2" applyFont="1" applyAlignment="1">
      <alignment horizontal="center" vertical="center"/>
    </xf>
    <xf numFmtId="0" fontId="25" fillId="0" borderId="246" xfId="2" applyFont="1" applyBorder="1" applyAlignment="1">
      <alignment horizontal="center" vertical="center"/>
    </xf>
    <xf numFmtId="0" fontId="25" fillId="0" borderId="247" xfId="2" applyFont="1" applyBorder="1" applyAlignment="1">
      <alignment horizontal="center" vertical="center"/>
    </xf>
    <xf numFmtId="0" fontId="25" fillId="0" borderId="214" xfId="2" applyFont="1" applyBorder="1" applyAlignment="1">
      <alignment horizontal="center" vertical="center"/>
    </xf>
    <xf numFmtId="0" fontId="25" fillId="0" borderId="235" xfId="2" applyFont="1" applyBorder="1" applyAlignment="1">
      <alignment horizontal="center" vertical="center"/>
    </xf>
    <xf numFmtId="176" fontId="25" fillId="0" borderId="154" xfId="0" applyNumberFormat="1" applyFont="1" applyBorder="1" applyAlignment="1">
      <alignment horizontal="distributed" vertical="center" shrinkToFit="1"/>
    </xf>
    <xf numFmtId="0" fontId="25" fillId="0" borderId="147" xfId="0" applyFont="1" applyBorder="1" applyAlignment="1">
      <alignment horizontal="center" vertical="center" shrinkToFit="1"/>
    </xf>
    <xf numFmtId="176" fontId="25" fillId="0" borderId="127" xfId="0" applyNumberFormat="1" applyFont="1" applyBorder="1" applyAlignment="1">
      <alignment horizontal="center" vertical="center" shrinkToFit="1"/>
    </xf>
    <xf numFmtId="176" fontId="25" fillId="0" borderId="253" xfId="0" applyNumberFormat="1" applyFont="1" applyBorder="1" applyAlignment="1">
      <alignment horizontal="center" vertical="center" shrinkToFit="1"/>
    </xf>
    <xf numFmtId="0" fontId="25" fillId="0" borderId="254" xfId="0" applyFont="1" applyBorder="1" applyAlignment="1">
      <alignment horizontal="center" vertical="center"/>
    </xf>
    <xf numFmtId="0" fontId="25" fillId="0" borderId="255" xfId="0" applyFont="1" applyBorder="1" applyAlignment="1">
      <alignment horizontal="center" vertical="center"/>
    </xf>
    <xf numFmtId="0" fontId="25" fillId="0" borderId="80" xfId="0" applyFont="1" applyBorder="1" applyAlignment="1">
      <alignment horizontal="center" vertical="center" shrinkToFit="1"/>
    </xf>
    <xf numFmtId="0" fontId="25" fillId="0" borderId="7" xfId="0" applyFont="1" applyBorder="1" applyAlignment="1">
      <alignment horizontal="center" vertical="center"/>
    </xf>
    <xf numFmtId="0" fontId="25" fillId="0" borderId="10" xfId="0" applyFont="1" applyBorder="1" applyAlignment="1">
      <alignment horizontal="center" vertical="center"/>
    </xf>
    <xf numFmtId="0" fontId="25" fillId="0" borderId="8" xfId="0" applyFont="1" applyBorder="1" applyAlignment="1">
      <alignment horizontal="center" vertical="center"/>
    </xf>
    <xf numFmtId="177" fontId="25" fillId="0" borderId="6" xfId="0" applyNumberFormat="1" applyFont="1" applyBorder="1">
      <alignment vertical="center"/>
    </xf>
    <xf numFmtId="0" fontId="25" fillId="0" borderId="146" xfId="2" applyFont="1" applyBorder="1" applyAlignment="1">
      <alignment horizontal="center" vertical="center"/>
    </xf>
    <xf numFmtId="0" fontId="25" fillId="0" borderId="73" xfId="2" applyFont="1" applyBorder="1" applyAlignment="1">
      <alignment horizontal="center" vertical="center"/>
    </xf>
    <xf numFmtId="0" fontId="25" fillId="0" borderId="7" xfId="2" applyFont="1" applyBorder="1" applyAlignment="1">
      <alignment horizontal="center" vertical="center"/>
    </xf>
    <xf numFmtId="0" fontId="25" fillId="0" borderId="8" xfId="2" applyFont="1" applyBorder="1" applyAlignment="1">
      <alignment horizontal="center" vertical="center"/>
    </xf>
    <xf numFmtId="0" fontId="25" fillId="0" borderId="9" xfId="2" applyFont="1" applyBorder="1" applyAlignment="1">
      <alignment horizontal="center" vertical="center"/>
    </xf>
    <xf numFmtId="0" fontId="25" fillId="0" borderId="10" xfId="2" applyFont="1" applyBorder="1" applyAlignment="1">
      <alignment horizontal="center" vertical="center"/>
    </xf>
    <xf numFmtId="0" fontId="1" fillId="0" borderId="147" xfId="2" applyFont="1" applyBorder="1" applyAlignment="1">
      <alignment horizontal="center" vertical="center"/>
    </xf>
    <xf numFmtId="177" fontId="26" fillId="0" borderId="146" xfId="0" applyNumberFormat="1" applyFont="1" applyBorder="1">
      <alignment vertical="center"/>
    </xf>
    <xf numFmtId="0" fontId="1" fillId="4" borderId="146" xfId="0" applyFont="1" applyFill="1" applyBorder="1" applyAlignment="1" applyProtection="1">
      <alignment horizontal="center" vertical="center" shrinkToFit="1"/>
      <protection locked="0"/>
    </xf>
    <xf numFmtId="0" fontId="24" fillId="0" borderId="77" xfId="2" applyFont="1" applyBorder="1" applyAlignment="1">
      <alignment horizontal="center" vertical="center" textRotation="255" wrapText="1"/>
    </xf>
    <xf numFmtId="0" fontId="1" fillId="0" borderId="4" xfId="2" applyFont="1" applyBorder="1" applyAlignment="1">
      <alignment horizontal="center" vertical="center" wrapText="1"/>
    </xf>
    <xf numFmtId="0" fontId="1" fillId="0" borderId="5" xfId="2" applyFont="1" applyBorder="1" applyAlignment="1">
      <alignment horizontal="center" vertical="center" wrapText="1"/>
    </xf>
    <xf numFmtId="0" fontId="1" fillId="0" borderId="135" xfId="0" applyFont="1" applyBorder="1" applyAlignment="1">
      <alignment horizontal="center" vertical="center" wrapText="1"/>
    </xf>
    <xf numFmtId="0" fontId="1" fillId="0" borderId="9" xfId="2" applyFont="1" applyBorder="1" applyAlignment="1">
      <alignment horizontal="center" vertical="center" wrapText="1"/>
    </xf>
    <xf numFmtId="0" fontId="1" fillId="0" borderId="1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93" xfId="0" applyFont="1" applyBorder="1" applyAlignment="1">
      <alignment horizontal="center" vertical="center" wrapText="1"/>
    </xf>
    <xf numFmtId="0" fontId="1" fillId="0" borderId="121" xfId="0" applyFont="1" applyBorder="1" applyAlignment="1">
      <alignment horizontal="center" vertical="top" textRotation="255" wrapText="1"/>
    </xf>
    <xf numFmtId="0" fontId="1" fillId="0" borderId="1" xfId="2" applyFont="1" applyBorder="1" applyAlignment="1">
      <alignment horizontal="center" vertical="center" textRotation="255" wrapText="1"/>
    </xf>
    <xf numFmtId="0" fontId="1" fillId="0" borderId="2" xfId="2" applyFont="1" applyBorder="1" applyAlignment="1">
      <alignment horizontal="center" vertical="center" textRotation="255" wrapText="1"/>
    </xf>
    <xf numFmtId="0" fontId="1" fillId="0" borderId="3" xfId="2" applyFont="1" applyBorder="1" applyAlignment="1">
      <alignment horizontal="center" vertical="center" textRotation="255" wrapText="1"/>
    </xf>
    <xf numFmtId="0" fontId="1" fillId="0" borderId="24" xfId="2" applyFont="1" applyBorder="1" applyAlignment="1">
      <alignment horizontal="center" vertical="center" textRotation="255" wrapText="1"/>
    </xf>
    <xf numFmtId="0" fontId="1" fillId="0" borderId="26" xfId="2" applyFont="1" applyBorder="1" applyAlignment="1">
      <alignment horizontal="center" vertical="center" textRotation="255" wrapText="1"/>
    </xf>
    <xf numFmtId="0" fontId="1" fillId="0" borderId="122" xfId="0" applyFont="1" applyBorder="1" applyAlignment="1">
      <alignment horizontal="center" vertical="top" textRotation="255" wrapText="1"/>
    </xf>
    <xf numFmtId="0" fontId="1" fillId="0" borderId="66" xfId="2" applyFont="1" applyBorder="1" applyAlignment="1">
      <alignment horizontal="distributed" vertical="center"/>
    </xf>
    <xf numFmtId="0" fontId="1" fillId="0" borderId="61" xfId="2" applyFont="1" applyBorder="1" applyAlignment="1">
      <alignment horizontal="center" vertical="center"/>
    </xf>
    <xf numFmtId="0" fontId="1" fillId="0" borderId="64" xfId="2" applyFont="1" applyBorder="1" applyAlignment="1">
      <alignment horizontal="center" vertical="center"/>
    </xf>
    <xf numFmtId="0" fontId="1" fillId="0" borderId="101" xfId="2" applyFont="1" applyBorder="1" applyAlignment="1">
      <alignment horizontal="center" vertical="center"/>
    </xf>
    <xf numFmtId="0" fontId="1" fillId="0" borderId="63" xfId="2" applyFont="1" applyBorder="1" applyAlignment="1">
      <alignment horizontal="center" vertical="center" shrinkToFit="1"/>
    </xf>
    <xf numFmtId="177" fontId="1" fillId="0" borderId="20" xfId="2" applyNumberFormat="1" applyFont="1" applyBorder="1" applyAlignment="1">
      <alignment vertical="center"/>
    </xf>
    <xf numFmtId="0" fontId="1" fillId="0" borderId="102" xfId="0" applyFont="1" applyBorder="1" applyAlignment="1">
      <alignment horizontal="center" vertical="center"/>
    </xf>
    <xf numFmtId="0" fontId="1" fillId="0" borderId="77" xfId="0" applyFont="1" applyBorder="1" applyAlignment="1">
      <alignment horizontal="center" vertical="center"/>
    </xf>
    <xf numFmtId="177" fontId="24" fillId="0" borderId="102" xfId="2" applyNumberFormat="1" applyFont="1" applyBorder="1" applyAlignment="1">
      <alignment vertical="center"/>
    </xf>
    <xf numFmtId="0" fontId="1" fillId="4" borderId="102" xfId="2" applyFont="1" applyFill="1" applyBorder="1" applyAlignment="1" applyProtection="1">
      <alignment horizontal="center" vertical="center"/>
      <protection locked="0"/>
    </xf>
    <xf numFmtId="0" fontId="1" fillId="0" borderId="27" xfId="2" applyFont="1" applyBorder="1" applyAlignment="1">
      <alignment horizontal="distributed" vertical="center"/>
    </xf>
    <xf numFmtId="0" fontId="1" fillId="0" borderId="29" xfId="2" applyFont="1" applyBorder="1" applyAlignment="1">
      <alignment horizontal="center" vertical="center"/>
    </xf>
    <xf numFmtId="0" fontId="1" fillId="0" borderId="34" xfId="2" applyFont="1" applyBorder="1" applyAlignment="1">
      <alignment horizontal="center" vertical="center"/>
    </xf>
    <xf numFmtId="0" fontId="1" fillId="0" borderId="37" xfId="2" applyFont="1" applyBorder="1" applyAlignment="1">
      <alignment horizontal="center" vertical="center"/>
    </xf>
    <xf numFmtId="0" fontId="1" fillId="0" borderId="42" xfId="2" applyFont="1" applyBorder="1" applyAlignment="1">
      <alignment horizontal="center" vertical="center" shrinkToFit="1"/>
    </xf>
    <xf numFmtId="0" fontId="1" fillId="0" borderId="30" xfId="2" applyFont="1" applyBorder="1" applyAlignment="1">
      <alignment horizontal="center" vertical="center"/>
    </xf>
    <xf numFmtId="0" fontId="1" fillId="0" borderId="35" xfId="2" applyFont="1" applyBorder="1" applyAlignment="1">
      <alignment horizontal="center" vertical="center"/>
    </xf>
    <xf numFmtId="0" fontId="1" fillId="0" borderId="37" xfId="2" applyFont="1" applyBorder="1" applyAlignment="1">
      <alignment horizontal="left" vertical="center"/>
    </xf>
    <xf numFmtId="177" fontId="1" fillId="0" borderId="29" xfId="2" applyNumberFormat="1" applyFont="1" applyBorder="1" applyAlignment="1">
      <alignment vertical="center"/>
    </xf>
    <xf numFmtId="0" fontId="1" fillId="0" borderId="42" xfId="0" applyFont="1" applyBorder="1" applyAlignment="1">
      <alignment horizontal="center" vertical="center"/>
    </xf>
    <xf numFmtId="0" fontId="1" fillId="0" borderId="36" xfId="2" applyFont="1" applyBorder="1" applyAlignment="1">
      <alignment horizontal="center" vertical="center"/>
    </xf>
    <xf numFmtId="177" fontId="24" fillId="0" borderId="42" xfId="2" applyNumberFormat="1" applyFont="1" applyBorder="1" applyAlignment="1">
      <alignment vertical="center"/>
    </xf>
    <xf numFmtId="0" fontId="1" fillId="4" borderId="266" xfId="2" applyFont="1" applyFill="1" applyBorder="1" applyAlignment="1" applyProtection="1">
      <alignment horizontal="center" vertical="center"/>
      <protection locked="0"/>
    </xf>
    <xf numFmtId="0" fontId="1" fillId="0" borderId="77" xfId="0" applyFont="1" applyBorder="1" applyAlignment="1">
      <alignment horizontal="center" vertical="center" wrapText="1"/>
    </xf>
    <xf numFmtId="177" fontId="1" fillId="0" borderId="61" xfId="2" applyNumberFormat="1" applyFont="1" applyBorder="1" applyAlignment="1">
      <alignment vertical="center"/>
    </xf>
    <xf numFmtId="0" fontId="1" fillId="0" borderId="63" xfId="0" applyFont="1" applyBorder="1" applyAlignment="1">
      <alignment horizontal="center" vertical="center"/>
    </xf>
    <xf numFmtId="177" fontId="24" fillId="0" borderId="63" xfId="2" applyNumberFormat="1" applyFont="1" applyBorder="1" applyAlignment="1">
      <alignment vertical="center"/>
    </xf>
    <xf numFmtId="0" fontId="1" fillId="0" borderId="43" xfId="2" applyFont="1" applyBorder="1" applyAlignment="1">
      <alignment horizontal="distributed" vertical="center"/>
    </xf>
    <xf numFmtId="0" fontId="1" fillId="0" borderId="45" xfId="2" applyFont="1" applyBorder="1" applyAlignment="1">
      <alignment horizontal="center" vertical="center"/>
    </xf>
    <xf numFmtId="0" fontId="1" fillId="0" borderId="53" xfId="2" applyFont="1" applyBorder="1" applyAlignment="1">
      <alignment horizontal="center" vertical="center" shrinkToFit="1"/>
    </xf>
    <xf numFmtId="0" fontId="1" fillId="0" borderId="52" xfId="2" applyFont="1" applyBorder="1" applyAlignment="1">
      <alignment horizontal="left" vertical="center"/>
    </xf>
    <xf numFmtId="177" fontId="1" fillId="0" borderId="45" xfId="2" applyNumberFormat="1" applyFont="1" applyBorder="1" applyAlignment="1">
      <alignment vertical="center"/>
    </xf>
    <xf numFmtId="177" fontId="24" fillId="0" borderId="53" xfId="2" applyNumberFormat="1" applyFont="1" applyBorder="1" applyAlignment="1">
      <alignment vertical="center"/>
    </xf>
    <xf numFmtId="0" fontId="1" fillId="4" borderId="53" xfId="2" applyFont="1" applyFill="1" applyBorder="1" applyAlignment="1" applyProtection="1">
      <alignment horizontal="center" vertical="center"/>
      <protection locked="0"/>
    </xf>
    <xf numFmtId="0" fontId="1" fillId="0" borderId="75" xfId="2" applyFont="1" applyBorder="1" applyAlignment="1">
      <alignment horizontal="center" vertical="center"/>
    </xf>
    <xf numFmtId="177" fontId="1" fillId="0" borderId="72" xfId="2" applyNumberFormat="1" applyFont="1" applyBorder="1" applyAlignment="1">
      <alignment vertical="center"/>
    </xf>
    <xf numFmtId="0" fontId="1" fillId="0" borderId="73" xfId="0" applyFont="1" applyBorder="1" applyAlignment="1">
      <alignment horizontal="center" vertical="center"/>
    </xf>
    <xf numFmtId="177" fontId="24" fillId="0" borderId="73" xfId="2" applyNumberFormat="1" applyFont="1" applyBorder="1" applyAlignment="1">
      <alignment vertical="center"/>
    </xf>
    <xf numFmtId="0" fontId="1" fillId="4" borderId="295" xfId="2" applyFont="1" applyFill="1" applyBorder="1" applyAlignment="1" applyProtection="1">
      <alignment horizontal="center" vertical="center"/>
      <protection locked="0"/>
    </xf>
    <xf numFmtId="0" fontId="1" fillId="0" borderId="106" xfId="2" applyFont="1" applyBorder="1" applyAlignment="1">
      <alignment horizontal="center" vertical="center"/>
    </xf>
    <xf numFmtId="0" fontId="1" fillId="0" borderId="13" xfId="2" applyFont="1" applyBorder="1" applyAlignment="1">
      <alignment horizontal="distributed" vertical="center"/>
    </xf>
    <xf numFmtId="0" fontId="1" fillId="0" borderId="15" xfId="2" applyFont="1" applyBorder="1" applyAlignment="1">
      <alignment horizontal="center" vertical="center"/>
    </xf>
    <xf numFmtId="0" fontId="1" fillId="0" borderId="23" xfId="2" applyFont="1" applyBorder="1" applyAlignment="1">
      <alignment horizontal="center" vertical="center" shrinkToFit="1"/>
    </xf>
    <xf numFmtId="0" fontId="1" fillId="0" borderId="107" xfId="2" applyFont="1" applyBorder="1" applyAlignment="1">
      <alignment horizontal="center" vertical="center"/>
    </xf>
    <xf numFmtId="0" fontId="1" fillId="0" borderId="59" xfId="2" applyFont="1" applyBorder="1" applyAlignment="1">
      <alignment horizontal="center" vertical="center"/>
    </xf>
    <xf numFmtId="0" fontId="1" fillId="0" borderId="73" xfId="2" applyFont="1" applyBorder="1" applyAlignment="1">
      <alignment horizontal="center" vertical="center"/>
    </xf>
    <xf numFmtId="0" fontId="1" fillId="0" borderId="77" xfId="2" applyFont="1" applyBorder="1" applyAlignment="1">
      <alignment horizontal="center" vertical="center"/>
    </xf>
    <xf numFmtId="177" fontId="1" fillId="0" borderId="33" xfId="2" applyNumberFormat="1" applyFont="1" applyBorder="1" applyAlignment="1">
      <alignment vertical="center"/>
    </xf>
    <xf numFmtId="177" fontId="24" fillId="0" borderId="38" xfId="2" applyNumberFormat="1" applyFont="1" applyBorder="1" applyAlignment="1">
      <alignment vertical="center"/>
    </xf>
    <xf numFmtId="0" fontId="1" fillId="0" borderId="99" xfId="2" applyFont="1" applyBorder="1" applyAlignment="1">
      <alignment horizontal="distributed" vertical="center"/>
    </xf>
    <xf numFmtId="0" fontId="1" fillId="0" borderId="33" xfId="2" applyFont="1" applyBorder="1" applyAlignment="1">
      <alignment horizontal="center" vertical="center"/>
    </xf>
    <xf numFmtId="0" fontId="1" fillId="0" borderId="38" xfId="2" applyFont="1" applyBorder="1" applyAlignment="1">
      <alignment horizontal="center" vertical="center" shrinkToFit="1"/>
    </xf>
    <xf numFmtId="0" fontId="1" fillId="0" borderId="70" xfId="2" applyFont="1" applyBorder="1" applyAlignment="1">
      <alignment horizontal="center" vertical="center"/>
    </xf>
    <xf numFmtId="0" fontId="25" fillId="0" borderId="50" xfId="2" applyFont="1" applyBorder="1" applyAlignment="1">
      <alignment horizontal="center" vertical="center"/>
    </xf>
    <xf numFmtId="0" fontId="25" fillId="0" borderId="52" xfId="2" applyFont="1" applyBorder="1" applyAlignment="1">
      <alignment horizontal="center" vertical="center"/>
    </xf>
    <xf numFmtId="0" fontId="25" fillId="0" borderId="53" xfId="2" applyFont="1" applyBorder="1" applyAlignment="1">
      <alignment horizontal="center" vertical="center" shrinkToFit="1"/>
    </xf>
    <xf numFmtId="177" fontId="1" fillId="0" borderId="38" xfId="2" applyNumberFormat="1" applyFont="1" applyBorder="1" applyAlignment="1">
      <alignment vertical="center"/>
    </xf>
    <xf numFmtId="177" fontId="24" fillId="0" borderId="23" xfId="2" applyNumberFormat="1" applyFont="1" applyBorder="1" applyAlignment="1">
      <alignment vertical="center"/>
    </xf>
    <xf numFmtId="0" fontId="1" fillId="0" borderId="35" xfId="2" applyFont="1" applyBorder="1" applyAlignment="1">
      <alignment vertical="center"/>
    </xf>
    <xf numFmtId="0" fontId="1" fillId="0" borderId="199" xfId="2" applyFont="1" applyBorder="1" applyAlignment="1">
      <alignment horizontal="center" vertical="center"/>
    </xf>
    <xf numFmtId="0" fontId="1" fillId="0" borderId="239" xfId="2" applyFont="1" applyBorder="1" applyAlignment="1">
      <alignment horizontal="distributed" vertical="center"/>
    </xf>
    <xf numFmtId="0" fontId="1" fillId="0" borderId="69" xfId="2" applyFont="1" applyBorder="1" applyAlignment="1">
      <alignment horizontal="distributed" vertical="center"/>
    </xf>
    <xf numFmtId="0" fontId="1" fillId="0" borderId="195" xfId="2" applyFont="1" applyBorder="1" applyAlignment="1">
      <alignment horizontal="center" vertical="center"/>
    </xf>
    <xf numFmtId="0" fontId="1" fillId="0" borderId="200" xfId="2" applyFont="1" applyBorder="1" applyAlignment="1">
      <alignment horizontal="center" vertical="center"/>
    </xf>
    <xf numFmtId="0" fontId="1" fillId="0" borderId="3" xfId="0" applyFont="1" applyBorder="1" applyAlignment="1">
      <alignment horizontal="center" vertical="center"/>
    </xf>
    <xf numFmtId="0" fontId="1" fillId="0" borderId="30" xfId="0" applyFont="1" applyBorder="1" applyAlignment="1">
      <alignment horizontal="center" vertical="center"/>
    </xf>
    <xf numFmtId="0" fontId="1" fillId="0" borderId="37" xfId="0" applyFont="1" applyBorder="1" applyAlignment="1">
      <alignment horizontal="center" vertical="center"/>
    </xf>
    <xf numFmtId="177" fontId="1" fillId="0" borderId="29" xfId="0" applyNumberFormat="1" applyFont="1" applyBorder="1">
      <alignment vertical="center"/>
    </xf>
    <xf numFmtId="0" fontId="27" fillId="0" borderId="77" xfId="0" applyFont="1" applyBorder="1" applyAlignment="1">
      <alignment horizontal="center" vertical="center"/>
    </xf>
    <xf numFmtId="0" fontId="27" fillId="0" borderId="30" xfId="2" applyFont="1" applyBorder="1" applyAlignment="1">
      <alignment horizontal="center" vertical="center"/>
    </xf>
    <xf numFmtId="0" fontId="27" fillId="0" borderId="37" xfId="2" applyFont="1" applyBorder="1" applyAlignment="1">
      <alignment horizontal="center" vertical="center"/>
    </xf>
    <xf numFmtId="0" fontId="27" fillId="0" borderId="34" xfId="2" applyFont="1" applyBorder="1" applyAlignment="1">
      <alignment horizontal="center" vertical="center"/>
    </xf>
    <xf numFmtId="177" fontId="24" fillId="0" borderId="42" xfId="0" applyNumberFormat="1" applyFont="1" applyBorder="1">
      <alignment vertical="center"/>
    </xf>
    <xf numFmtId="0" fontId="1" fillId="0" borderId="35" xfId="0" applyFont="1" applyBorder="1" applyAlignment="1">
      <alignment horizontal="center" vertical="center"/>
    </xf>
    <xf numFmtId="0" fontId="1" fillId="0" borderId="92" xfId="2" applyFont="1" applyBorder="1" applyAlignment="1">
      <alignment horizontal="distributed" vertical="center"/>
    </xf>
    <xf numFmtId="0" fontId="1" fillId="0" borderId="79" xfId="2" applyFont="1" applyBorder="1" applyAlignment="1">
      <alignment horizontal="center" vertical="center"/>
    </xf>
    <xf numFmtId="0" fontId="1" fillId="0" borderId="4" xfId="2" applyFont="1" applyBorder="1" applyAlignment="1">
      <alignment horizontal="center" vertical="center"/>
    </xf>
    <xf numFmtId="0" fontId="1" fillId="0" borderId="5" xfId="2" applyFont="1" applyBorder="1" applyAlignment="1">
      <alignment horizontal="center" vertical="center"/>
    </xf>
    <xf numFmtId="0" fontId="1" fillId="0" borderId="84" xfId="2" applyFont="1" applyBorder="1" applyAlignment="1">
      <alignment horizontal="center" vertical="center" shrinkToFit="1"/>
    </xf>
    <xf numFmtId="0" fontId="1" fillId="0" borderId="81" xfId="2" applyFont="1" applyBorder="1" applyAlignment="1">
      <alignment horizontal="center" vertical="center"/>
    </xf>
    <xf numFmtId="0" fontId="1" fillId="0" borderId="82" xfId="2" applyFont="1" applyBorder="1" applyAlignment="1">
      <alignment horizontal="center" vertical="center"/>
    </xf>
    <xf numFmtId="177" fontId="1" fillId="0" borderId="79" xfId="2" applyNumberFormat="1" applyFont="1" applyBorder="1" applyAlignment="1">
      <alignment vertical="center"/>
    </xf>
    <xf numFmtId="0" fontId="1" fillId="0" borderId="84" xfId="0" applyFont="1" applyBorder="1" applyAlignment="1">
      <alignment horizontal="center" vertical="center"/>
    </xf>
    <xf numFmtId="0" fontId="1" fillId="0" borderId="83" xfId="2" applyFont="1" applyBorder="1" applyAlignment="1">
      <alignment horizontal="center" vertical="center"/>
    </xf>
    <xf numFmtId="0" fontId="1" fillId="0" borderId="132" xfId="0" applyFont="1" applyBorder="1" applyAlignment="1">
      <alignment horizontal="center" vertical="center"/>
    </xf>
    <xf numFmtId="177" fontId="24" fillId="0" borderId="84" xfId="2" applyNumberFormat="1" applyFont="1" applyBorder="1" applyAlignment="1">
      <alignment vertical="center"/>
    </xf>
    <xf numFmtId="0" fontId="1" fillId="4" borderId="84" xfId="2" applyFont="1" applyFill="1" applyBorder="1" applyAlignment="1" applyProtection="1">
      <alignment horizontal="center" vertical="center"/>
      <protection locked="0"/>
    </xf>
    <xf numFmtId="0" fontId="1" fillId="0" borderId="123" xfId="0" applyFont="1" applyBorder="1" applyAlignment="1">
      <alignment horizontal="center" vertical="center"/>
    </xf>
    <xf numFmtId="0" fontId="1" fillId="3" borderId="18" xfId="0" applyFont="1" applyFill="1" applyBorder="1" applyAlignment="1">
      <alignment horizontal="center" vertical="center"/>
    </xf>
    <xf numFmtId="0" fontId="1" fillId="3" borderId="97"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2" xfId="0" applyFont="1" applyFill="1" applyBorder="1" applyAlignment="1">
      <alignment horizontal="center" vertical="center"/>
    </xf>
    <xf numFmtId="0" fontId="1" fillId="3" borderId="30" xfId="0" applyFont="1" applyFill="1" applyBorder="1" applyAlignment="1">
      <alignment horizontal="center" vertical="center"/>
    </xf>
    <xf numFmtId="0" fontId="1" fillId="3" borderId="35" xfId="0" applyFont="1" applyFill="1" applyBorder="1">
      <alignment vertical="center"/>
    </xf>
    <xf numFmtId="0" fontId="1" fillId="3" borderId="37" xfId="0" applyFont="1" applyFill="1" applyBorder="1" applyAlignment="1">
      <alignment horizontal="center" vertical="center"/>
    </xf>
    <xf numFmtId="0" fontId="1" fillId="0" borderId="34" xfId="0" applyFont="1" applyBorder="1" applyAlignment="1">
      <alignment horizontal="center" vertical="center"/>
    </xf>
    <xf numFmtId="0" fontId="1" fillId="3" borderId="35" xfId="0" applyFont="1" applyFill="1" applyBorder="1" applyAlignment="1">
      <alignment horizontal="center" vertical="center"/>
    </xf>
    <xf numFmtId="0" fontId="1" fillId="3" borderId="36" xfId="0" applyFont="1" applyFill="1" applyBorder="1" applyAlignment="1">
      <alignment horizontal="center" vertical="center"/>
    </xf>
    <xf numFmtId="0" fontId="1" fillId="0" borderId="124" xfId="0" applyFont="1" applyBorder="1" applyAlignment="1">
      <alignment horizontal="center" vertical="center"/>
    </xf>
    <xf numFmtId="0" fontId="1" fillId="3" borderId="47" xfId="0" applyFont="1" applyFill="1" applyBorder="1" applyAlignment="1">
      <alignment horizontal="center" vertical="center"/>
    </xf>
    <xf numFmtId="0" fontId="1" fillId="3" borderId="48" xfId="0" applyFont="1" applyFill="1" applyBorder="1" applyAlignment="1">
      <alignment horizontal="center" vertical="center"/>
    </xf>
    <xf numFmtId="0" fontId="1" fillId="3" borderId="52" xfId="0" applyFont="1" applyFill="1" applyBorder="1" applyAlignment="1">
      <alignment horizontal="center" vertical="center"/>
    </xf>
    <xf numFmtId="0" fontId="1" fillId="3" borderId="51" xfId="0" applyFont="1" applyFill="1" applyBorder="1" applyAlignment="1">
      <alignment horizontal="center" vertical="center"/>
    </xf>
    <xf numFmtId="0" fontId="1" fillId="0" borderId="125" xfId="0" applyFont="1" applyBorder="1" applyAlignment="1">
      <alignment horizontal="center" vertical="center"/>
    </xf>
    <xf numFmtId="0" fontId="1" fillId="3" borderId="1"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24"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26"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34" xfId="0" applyFont="1" applyFill="1" applyBorder="1" applyAlignment="1">
      <alignment horizontal="center" vertical="center"/>
    </xf>
    <xf numFmtId="0" fontId="1" fillId="3" borderId="37" xfId="2" applyFont="1" applyFill="1" applyBorder="1" applyAlignment="1">
      <alignment horizontal="center" vertical="center"/>
    </xf>
    <xf numFmtId="0" fontId="1" fillId="3" borderId="34" xfId="2" applyFont="1" applyFill="1" applyBorder="1" applyAlignment="1">
      <alignment horizontal="center" vertical="center"/>
    </xf>
    <xf numFmtId="0" fontId="1" fillId="3" borderId="36" xfId="2" applyFont="1" applyFill="1" applyBorder="1" applyAlignment="1">
      <alignment horizontal="center" vertical="center"/>
    </xf>
    <xf numFmtId="0" fontId="1" fillId="3" borderId="134" xfId="0" applyFont="1" applyFill="1" applyBorder="1" applyAlignment="1">
      <alignment horizontal="center" vertical="center"/>
    </xf>
    <xf numFmtId="0" fontId="1" fillId="3" borderId="31" xfId="0" applyFont="1" applyFill="1" applyBorder="1" applyAlignment="1">
      <alignment horizontal="center" vertical="center"/>
    </xf>
    <xf numFmtId="0" fontId="1" fillId="3" borderId="133" xfId="0" applyFont="1" applyFill="1" applyBorder="1" applyAlignment="1">
      <alignment horizontal="center" vertical="center"/>
    </xf>
    <xf numFmtId="0" fontId="1" fillId="3" borderId="40" xfId="0" applyFont="1" applyFill="1" applyBorder="1" applyAlignment="1">
      <alignment horizontal="center" vertical="center"/>
    </xf>
    <xf numFmtId="0" fontId="1" fillId="3" borderId="41" xfId="0" applyFont="1" applyFill="1" applyBorder="1" applyAlignment="1">
      <alignment horizontal="center" vertical="center"/>
    </xf>
    <xf numFmtId="0" fontId="1" fillId="0" borderId="126" xfId="0" applyFont="1" applyBorder="1" applyAlignment="1">
      <alignment horizontal="center" vertical="center"/>
    </xf>
    <xf numFmtId="0" fontId="1" fillId="3" borderId="199" xfId="0" applyFont="1" applyFill="1" applyBorder="1" applyAlignment="1">
      <alignment horizontal="center" vertical="center"/>
    </xf>
    <xf numFmtId="0" fontId="1" fillId="3" borderId="261" xfId="0" applyFont="1" applyFill="1" applyBorder="1" applyAlignment="1">
      <alignment horizontal="center" vertical="center"/>
    </xf>
    <xf numFmtId="0" fontId="1" fillId="3" borderId="262" xfId="0" applyFont="1" applyFill="1" applyBorder="1" applyAlignment="1">
      <alignment horizontal="center" vertical="center"/>
    </xf>
    <xf numFmtId="0" fontId="1" fillId="3" borderId="264" xfId="0" applyFont="1" applyFill="1" applyBorder="1" applyAlignment="1">
      <alignment horizontal="center" vertical="center"/>
    </xf>
    <xf numFmtId="0" fontId="1" fillId="3" borderId="265" xfId="0" applyFont="1" applyFill="1" applyBorder="1" applyAlignment="1">
      <alignment horizontal="center" vertical="center"/>
    </xf>
    <xf numFmtId="0" fontId="1" fillId="0" borderId="26" xfId="0" applyFont="1" applyBorder="1" applyAlignment="1">
      <alignment horizontal="center" vertical="center"/>
    </xf>
    <xf numFmtId="0" fontId="1" fillId="0" borderId="36" xfId="0" applyFont="1" applyBorder="1" applyAlignment="1">
      <alignment horizontal="center" vertical="center"/>
    </xf>
    <xf numFmtId="0" fontId="1" fillId="0" borderId="127" xfId="0" applyFont="1" applyBorder="1" applyAlignment="1">
      <alignment horizontal="center" vertical="center"/>
    </xf>
    <xf numFmtId="0" fontId="1" fillId="3" borderId="81" xfId="0" applyFont="1" applyFill="1" applyBorder="1" applyAlignment="1">
      <alignment horizontal="center" vertical="center"/>
    </xf>
    <xf numFmtId="0" fontId="1" fillId="3" borderId="82"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4" xfId="0" applyFont="1" applyFill="1" applyBorder="1" applyAlignment="1">
      <alignment horizontal="center" vertical="center"/>
    </xf>
    <xf numFmtId="0" fontId="1" fillId="0" borderId="83" xfId="0" applyFont="1" applyBorder="1" applyAlignment="1">
      <alignment horizontal="center" vertical="center"/>
    </xf>
    <xf numFmtId="0" fontId="1" fillId="0" borderId="149" xfId="2" applyFont="1" applyBorder="1" applyAlignment="1">
      <alignment horizontal="center" vertical="center"/>
    </xf>
    <xf numFmtId="0" fontId="1" fillId="0" borderId="117" xfId="2" applyFont="1" applyBorder="1" applyAlignment="1">
      <alignment horizontal="center" vertical="center"/>
    </xf>
    <xf numFmtId="0" fontId="1" fillId="0" borderId="212" xfId="2" applyFont="1" applyBorder="1" applyAlignment="1">
      <alignment horizontal="center" vertical="center"/>
    </xf>
    <xf numFmtId="0" fontId="1" fillId="0" borderId="116" xfId="2" applyFont="1" applyBorder="1" applyAlignment="1">
      <alignment horizontal="center" vertical="center"/>
    </xf>
    <xf numFmtId="0" fontId="1" fillId="0" borderId="118" xfId="2" applyFont="1" applyBorder="1" applyAlignment="1">
      <alignment horizontal="center" vertical="center"/>
    </xf>
    <xf numFmtId="0" fontId="1" fillId="0" borderId="119" xfId="2" applyFont="1" applyBorder="1" applyAlignment="1">
      <alignment horizontal="center" vertical="center"/>
    </xf>
    <xf numFmtId="0" fontId="1" fillId="0" borderId="120" xfId="2" applyFont="1" applyBorder="1" applyAlignment="1">
      <alignment horizontal="center" vertical="center"/>
    </xf>
    <xf numFmtId="0" fontId="1" fillId="2" borderId="0" xfId="0" applyFont="1" applyFill="1" applyAlignment="1">
      <alignment horizontal="center" vertical="center"/>
    </xf>
    <xf numFmtId="0" fontId="1" fillId="0" borderId="0" xfId="2" applyFont="1" applyAlignment="1">
      <alignment vertical="center"/>
    </xf>
    <xf numFmtId="0" fontId="24" fillId="0" borderId="115" xfId="2" applyFont="1" applyBorder="1" applyAlignment="1">
      <alignment horizontal="center" vertical="center"/>
    </xf>
    <xf numFmtId="0" fontId="24" fillId="0" borderId="113" xfId="2" applyFont="1" applyBorder="1" applyAlignment="1">
      <alignment horizontal="center" vertical="center"/>
    </xf>
    <xf numFmtId="0" fontId="24" fillId="0" borderId="114" xfId="2" applyFont="1" applyBorder="1" applyAlignment="1">
      <alignment horizontal="center" vertical="center"/>
    </xf>
    <xf numFmtId="0" fontId="24" fillId="0" borderId="112" xfId="2" applyFont="1" applyBorder="1" applyAlignment="1">
      <alignment horizontal="center" vertical="center"/>
    </xf>
    <xf numFmtId="0" fontId="1" fillId="0" borderId="89" xfId="2" applyFont="1" applyBorder="1" applyAlignment="1">
      <alignment horizontal="center" vertical="center"/>
    </xf>
    <xf numFmtId="0" fontId="1" fillId="0" borderId="58" xfId="2" applyFont="1" applyBorder="1" applyAlignment="1">
      <alignment horizontal="center" vertical="center" shrinkToFit="1"/>
    </xf>
    <xf numFmtId="0" fontId="1" fillId="0" borderId="62" xfId="2" applyFont="1" applyBorder="1" applyAlignment="1">
      <alignment horizontal="center" vertical="center" shrinkToFit="1"/>
    </xf>
    <xf numFmtId="0" fontId="1" fillId="0" borderId="104" xfId="2" applyFont="1" applyBorder="1" applyAlignment="1">
      <alignment horizontal="center" vertical="center" shrinkToFit="1"/>
    </xf>
    <xf numFmtId="0" fontId="1" fillId="0" borderId="105" xfId="2" applyFont="1" applyBorder="1" applyAlignment="1">
      <alignment horizontal="center" vertical="center" shrinkToFit="1"/>
    </xf>
    <xf numFmtId="0" fontId="25" fillId="0" borderId="105" xfId="2" applyFont="1" applyBorder="1" applyAlignment="1">
      <alignment horizontal="center" vertical="center" shrinkToFit="1"/>
    </xf>
    <xf numFmtId="0" fontId="1" fillId="0" borderId="108" xfId="2" applyFont="1" applyBorder="1" applyAlignment="1">
      <alignment horizontal="center" vertical="center"/>
    </xf>
    <xf numFmtId="0" fontId="1" fillId="0" borderId="109" xfId="2" applyFont="1" applyBorder="1" applyAlignment="1">
      <alignment horizontal="center" vertical="center"/>
    </xf>
    <xf numFmtId="0" fontId="1" fillId="0" borderId="162" xfId="2" applyFont="1" applyBorder="1" applyAlignment="1">
      <alignment horizontal="center" vertical="center"/>
    </xf>
    <xf numFmtId="0" fontId="1" fillId="0" borderId="110" xfId="2" applyFont="1" applyBorder="1" applyAlignment="1">
      <alignment horizontal="center" vertical="center"/>
    </xf>
    <xf numFmtId="176" fontId="1" fillId="0" borderId="0" xfId="0" applyNumberFormat="1" applyFont="1" applyAlignment="1">
      <alignment horizontal="center" vertical="center" shrinkToFit="1"/>
    </xf>
    <xf numFmtId="0" fontId="7" fillId="0" borderId="0" xfId="3" applyFont="1"/>
    <xf numFmtId="0" fontId="7" fillId="0" borderId="62" xfId="3" applyFont="1" applyBorder="1" applyAlignment="1">
      <alignment horizontal="center" vertical="center"/>
    </xf>
    <xf numFmtId="0" fontId="7" fillId="0" borderId="31" xfId="3" applyFont="1" applyBorder="1" applyAlignment="1">
      <alignment horizontal="center" vertical="center"/>
    </xf>
    <xf numFmtId="0" fontId="7" fillId="0" borderId="41" xfId="3" applyFont="1" applyBorder="1" applyAlignment="1">
      <alignment horizontal="center" vertical="center"/>
    </xf>
    <xf numFmtId="0" fontId="7" fillId="0" borderId="18" xfId="3" applyFont="1" applyBorder="1" applyAlignment="1">
      <alignment horizontal="center" vertical="center"/>
    </xf>
    <xf numFmtId="178" fontId="7" fillId="7" borderId="134" xfId="3" applyNumberFormat="1" applyFont="1" applyFill="1" applyBorder="1" applyAlignment="1" applyProtection="1">
      <alignment horizontal="center" vertical="center" wrapText="1"/>
      <protection locked="0"/>
    </xf>
    <xf numFmtId="0" fontId="7" fillId="0" borderId="134" xfId="3" applyFont="1" applyBorder="1" applyAlignment="1">
      <alignment horizontal="center" vertical="center"/>
    </xf>
    <xf numFmtId="0" fontId="7" fillId="0" borderId="133" xfId="3" applyFont="1" applyBorder="1" applyAlignment="1">
      <alignment horizontal="center" vertical="center"/>
    </xf>
    <xf numFmtId="0" fontId="7" fillId="0" borderId="40" xfId="3" applyFont="1" applyBorder="1" applyAlignment="1">
      <alignment horizontal="center" vertical="center"/>
    </xf>
    <xf numFmtId="0" fontId="7" fillId="0" borderId="104" xfId="3" applyFont="1" applyBorder="1" applyAlignment="1">
      <alignment horizontal="center" vertical="center"/>
    </xf>
    <xf numFmtId="0" fontId="7" fillId="0" borderId="192" xfId="3" applyFont="1" applyBorder="1"/>
    <xf numFmtId="0" fontId="7" fillId="0" borderId="262" xfId="3" applyFont="1" applyBorder="1" applyAlignment="1">
      <alignment horizontal="center" vertical="center" wrapText="1"/>
    </xf>
    <xf numFmtId="0" fontId="7" fillId="0" borderId="0" xfId="3" applyFont="1" applyBorder="1"/>
    <xf numFmtId="0" fontId="7" fillId="0" borderId="261" xfId="3" applyFont="1" applyBorder="1" applyAlignment="1">
      <alignment horizontal="center" vertical="center"/>
    </xf>
    <xf numFmtId="0" fontId="7" fillId="0" borderId="267" xfId="3" applyFont="1" applyBorder="1" applyAlignment="1">
      <alignment horizontal="center" vertical="center"/>
    </xf>
    <xf numFmtId="0" fontId="7" fillId="0" borderId="264" xfId="3" applyFont="1" applyBorder="1" applyAlignment="1">
      <alignment horizontal="center" vertical="center"/>
    </xf>
    <xf numFmtId="0" fontId="7" fillId="0" borderId="262" xfId="3" applyFont="1" applyBorder="1" applyAlignment="1">
      <alignment horizontal="center" vertical="center"/>
    </xf>
    <xf numFmtId="0" fontId="7" fillId="0" borderId="265" xfId="3" applyFont="1" applyBorder="1" applyAlignment="1">
      <alignment horizontal="center" vertical="center"/>
    </xf>
    <xf numFmtId="0" fontId="7" fillId="0" borderId="210" xfId="3" applyFont="1" applyBorder="1" applyAlignment="1">
      <alignment horizontal="center" vertical="center"/>
    </xf>
    <xf numFmtId="0" fontId="7" fillId="0" borderId="291" xfId="3" applyFont="1" applyBorder="1" applyAlignment="1">
      <alignment horizontal="center" vertical="center"/>
    </xf>
    <xf numFmtId="0" fontId="7" fillId="0" borderId="214" xfId="3" applyFont="1" applyBorder="1" applyAlignment="1">
      <alignment horizontal="center" vertical="center"/>
    </xf>
    <xf numFmtId="0" fontId="7" fillId="0" borderId="207" xfId="3" applyFont="1" applyBorder="1" applyAlignment="1">
      <alignment horizontal="center" vertical="center"/>
    </xf>
    <xf numFmtId="0" fontId="7" fillId="0" borderId="209" xfId="3" applyFont="1" applyBorder="1" applyAlignment="1">
      <alignment horizontal="center" vertical="center"/>
    </xf>
    <xf numFmtId="178" fontId="7" fillId="10" borderId="261" xfId="3" applyNumberFormat="1" applyFont="1" applyFill="1" applyBorder="1" applyAlignment="1">
      <alignment horizontal="center" vertical="center" wrapText="1"/>
    </xf>
    <xf numFmtId="178" fontId="7" fillId="6" borderId="210" xfId="3" applyNumberFormat="1" applyFont="1" applyFill="1" applyBorder="1" applyAlignment="1" applyProtection="1">
      <alignment horizontal="center" vertical="center" wrapText="1"/>
      <protection locked="0"/>
    </xf>
    <xf numFmtId="178" fontId="7" fillId="7" borderId="261" xfId="3" applyNumberFormat="1" applyFont="1" applyFill="1" applyBorder="1" applyAlignment="1" applyProtection="1">
      <alignment horizontal="center" vertical="center" wrapText="1"/>
      <protection locked="0"/>
    </xf>
    <xf numFmtId="0" fontId="7" fillId="0" borderId="262" xfId="3" applyFont="1" applyBorder="1" applyAlignment="1">
      <alignment horizontal="center" vertical="center" shrinkToFit="1"/>
    </xf>
    <xf numFmtId="178" fontId="7" fillId="7" borderId="81" xfId="3" applyNumberFormat="1" applyFont="1" applyFill="1" applyBorder="1" applyAlignment="1" applyProtection="1">
      <alignment horizontal="center" vertical="center" wrapText="1"/>
      <protection locked="0"/>
    </xf>
    <xf numFmtId="0" fontId="7" fillId="0" borderId="211" xfId="3" applyFont="1" applyBorder="1" applyAlignment="1">
      <alignment horizontal="center" vertical="center"/>
    </xf>
    <xf numFmtId="0" fontId="7" fillId="0" borderId="73" xfId="3" applyFont="1" applyBorder="1"/>
    <xf numFmtId="0" fontId="25" fillId="0" borderId="268" xfId="0" applyFont="1" applyFill="1" applyBorder="1" applyAlignment="1">
      <alignment horizontal="distributed" vertical="center"/>
    </xf>
    <xf numFmtId="0" fontId="7" fillId="0" borderId="0" xfId="0" applyFont="1" applyAlignment="1">
      <alignment horizontal="center" vertical="center"/>
    </xf>
    <xf numFmtId="176" fontId="7" fillId="0" borderId="0" xfId="0" applyNumberFormat="1" applyFont="1" applyAlignment="1">
      <alignment horizontal="center" vertical="center" shrinkToFit="1"/>
    </xf>
    <xf numFmtId="0" fontId="1" fillId="0" borderId="145" xfId="0" applyFont="1" applyBorder="1" applyAlignment="1">
      <alignment horizontal="center" vertical="center"/>
    </xf>
    <xf numFmtId="0" fontId="1" fillId="0" borderId="146" xfId="0" applyFont="1" applyBorder="1" applyAlignment="1">
      <alignment horizontal="center" vertical="center"/>
    </xf>
    <xf numFmtId="0" fontId="1" fillId="0" borderId="127" xfId="0" applyFont="1" applyBorder="1" applyAlignment="1">
      <alignment horizontal="center" vertical="center"/>
    </xf>
    <xf numFmtId="0" fontId="1" fillId="0" borderId="132" xfId="0" applyFont="1" applyBorder="1" applyAlignment="1">
      <alignment horizontal="center" vertical="center"/>
    </xf>
    <xf numFmtId="0" fontId="1" fillId="0" borderId="130" xfId="0" applyFont="1" applyBorder="1" applyAlignment="1">
      <alignment horizontal="center" vertical="center"/>
    </xf>
    <xf numFmtId="0" fontId="7" fillId="0" borderId="0" xfId="0" applyFont="1" applyAlignment="1">
      <alignment horizontal="center" vertical="center" shrinkToFit="1"/>
    </xf>
    <xf numFmtId="0" fontId="7" fillId="0" borderId="0" xfId="2" applyFont="1" applyAlignment="1">
      <alignment vertical="top" wrapText="1"/>
    </xf>
    <xf numFmtId="0" fontId="7" fillId="0" borderId="0" xfId="0" applyFont="1" applyAlignment="1">
      <alignment horizontal="right" vertical="top" wrapText="1"/>
    </xf>
    <xf numFmtId="0" fontId="1" fillId="0" borderId="170" xfId="0" applyFont="1" applyBorder="1" applyAlignment="1">
      <alignment horizontal="center" vertical="center" wrapText="1"/>
    </xf>
    <xf numFmtId="0" fontId="1" fillId="0" borderId="171" xfId="0" applyFont="1" applyBorder="1" applyAlignment="1">
      <alignment horizontal="center" vertical="center" wrapText="1"/>
    </xf>
    <xf numFmtId="0" fontId="1" fillId="0" borderId="172" xfId="0" applyFont="1" applyBorder="1" applyAlignment="1">
      <alignment horizontal="center" vertical="center" wrapText="1"/>
    </xf>
    <xf numFmtId="0" fontId="1" fillId="0" borderId="103" xfId="2" applyFont="1" applyBorder="1" applyAlignment="1">
      <alignment horizontal="center" vertical="center"/>
    </xf>
    <xf numFmtId="0" fontId="1" fillId="0" borderId="80" xfId="2" applyFont="1" applyBorder="1" applyAlignment="1">
      <alignment horizontal="center" vertical="center"/>
    </xf>
    <xf numFmtId="0" fontId="1" fillId="0" borderId="21" xfId="2" applyFont="1" applyBorder="1" applyAlignment="1">
      <alignment horizontal="center" vertical="center"/>
    </xf>
    <xf numFmtId="0" fontId="1" fillId="0" borderId="4" xfId="2" applyFont="1" applyBorder="1" applyAlignment="1">
      <alignment horizontal="center" vertical="center"/>
    </xf>
    <xf numFmtId="0" fontId="1" fillId="0" borderId="176" xfId="2" applyFont="1" applyBorder="1" applyAlignment="1">
      <alignment horizontal="center" vertical="center"/>
    </xf>
    <xf numFmtId="0" fontId="1" fillId="0" borderId="10" xfId="2" applyFont="1" applyBorder="1" applyAlignment="1">
      <alignment horizontal="center" vertical="center"/>
    </xf>
    <xf numFmtId="0" fontId="1" fillId="0" borderId="19" xfId="2" applyFont="1" applyBorder="1" applyAlignment="1">
      <alignment horizontal="center" vertical="center"/>
    </xf>
    <xf numFmtId="0" fontId="1" fillId="0" borderId="85" xfId="2" applyFont="1" applyBorder="1" applyAlignment="1">
      <alignment horizontal="center" vertical="center"/>
    </xf>
    <xf numFmtId="0" fontId="1" fillId="0" borderId="97" xfId="2" applyFont="1" applyBorder="1" applyAlignment="1">
      <alignment horizontal="center" vertical="center"/>
    </xf>
    <xf numFmtId="0" fontId="1" fillId="0" borderId="5" xfId="2" applyFont="1" applyBorder="1" applyAlignment="1">
      <alignment horizontal="center" vertical="center"/>
    </xf>
    <xf numFmtId="0" fontId="25" fillId="0" borderId="94" xfId="0" applyFont="1" applyBorder="1" applyAlignment="1">
      <alignment horizontal="center" vertical="center" shrinkToFit="1"/>
    </xf>
    <xf numFmtId="0" fontId="25" fillId="0" borderId="68" xfId="0" applyFont="1" applyBorder="1" applyAlignment="1">
      <alignment horizontal="center" vertical="center" shrinkToFit="1"/>
    </xf>
    <xf numFmtId="0" fontId="25" fillId="0" borderId="216" xfId="0" applyFont="1" applyBorder="1" applyAlignment="1">
      <alignment horizontal="center" vertical="center"/>
    </xf>
    <xf numFmtId="0" fontId="25" fillId="0" borderId="68" xfId="0" applyFont="1" applyBorder="1" applyAlignment="1">
      <alignment horizontal="center" vertical="center"/>
    </xf>
    <xf numFmtId="176" fontId="25" fillId="0" borderId="125" xfId="0" applyNumberFormat="1" applyFont="1" applyBorder="1" applyAlignment="1">
      <alignment horizontal="center" vertical="center" shrinkToFit="1"/>
    </xf>
    <xf numFmtId="176" fontId="25" fillId="0" borderId="165" xfId="0" applyNumberFormat="1" applyFont="1" applyBorder="1" applyAlignment="1">
      <alignment horizontal="center" vertical="center" shrinkToFit="1"/>
    </xf>
    <xf numFmtId="0" fontId="25" fillId="0" borderId="96" xfId="0" applyFont="1" applyBorder="1" applyAlignment="1">
      <alignment horizontal="center" vertical="center"/>
    </xf>
    <xf numFmtId="0" fontId="25" fillId="0" borderId="271" xfId="0" applyFont="1" applyBorder="1" applyAlignment="1">
      <alignment horizontal="center" vertical="center" shrinkToFit="1"/>
    </xf>
    <xf numFmtId="0" fontId="25" fillId="0" borderId="272" xfId="0" applyFont="1" applyBorder="1" applyAlignment="1">
      <alignment horizontal="center" vertical="center" shrinkToFit="1"/>
    </xf>
    <xf numFmtId="0" fontId="25" fillId="0" borderId="258" xfId="0" applyFont="1" applyBorder="1" applyAlignment="1">
      <alignment horizontal="center" vertical="center"/>
    </xf>
    <xf numFmtId="0" fontId="1" fillId="0" borderId="18" xfId="2" applyFont="1" applyBorder="1" applyAlignment="1">
      <alignment horizontal="center" vertical="center"/>
    </xf>
    <xf numFmtId="0" fontId="1" fillId="0" borderId="82" xfId="2" applyFont="1" applyBorder="1" applyAlignment="1">
      <alignment horizontal="center" vertical="center"/>
    </xf>
    <xf numFmtId="0" fontId="1" fillId="0" borderId="125" xfId="0" applyFont="1" applyBorder="1" applyAlignment="1">
      <alignment horizontal="center" vertical="center" shrinkToFit="1"/>
    </xf>
    <xf numFmtId="0" fontId="1" fillId="0" borderId="196" xfId="0" applyFont="1" applyBorder="1" applyAlignment="1">
      <alignment horizontal="center" vertical="center"/>
    </xf>
    <xf numFmtId="0" fontId="1" fillId="0" borderId="94" xfId="0" applyFont="1" applyBorder="1" applyAlignment="1">
      <alignment horizontal="center" vertical="center" shrinkToFit="1"/>
    </xf>
    <xf numFmtId="0" fontId="1" fillId="0" borderId="56" xfId="0" applyFont="1" applyBorder="1" applyAlignment="1">
      <alignment horizontal="center" vertical="center"/>
    </xf>
    <xf numFmtId="0" fontId="1" fillId="0" borderId="124" xfId="0" applyFont="1" applyBorder="1" applyAlignment="1">
      <alignment horizontal="center" vertical="center" shrinkToFit="1"/>
    </xf>
    <xf numFmtId="0" fontId="1" fillId="0" borderId="57" xfId="0" applyFont="1" applyBorder="1" applyAlignment="1">
      <alignment horizontal="center" vertical="center"/>
    </xf>
    <xf numFmtId="0" fontId="1" fillId="0" borderId="258" xfId="0" applyFont="1" applyBorder="1" applyAlignment="1">
      <alignment horizontal="center" vertical="center"/>
    </xf>
    <xf numFmtId="0" fontId="1" fillId="0" borderId="68" xfId="0" applyFont="1" applyBorder="1" applyAlignment="1">
      <alignment horizontal="center" vertical="center"/>
    </xf>
    <xf numFmtId="0" fontId="1" fillId="0" borderId="161" xfId="0" applyFont="1" applyBorder="1" applyAlignment="1">
      <alignment horizontal="center" vertical="center"/>
    </xf>
    <xf numFmtId="0" fontId="1" fillId="0" borderId="201" xfId="0" applyFont="1" applyBorder="1" applyAlignment="1">
      <alignment horizontal="center" vertical="center"/>
    </xf>
    <xf numFmtId="176" fontId="1" fillId="0" borderId="124" xfId="0" applyNumberFormat="1" applyFont="1" applyBorder="1" applyAlignment="1">
      <alignment horizontal="center" vertical="center" shrinkToFit="1"/>
    </xf>
    <xf numFmtId="176" fontId="1" fillId="0" borderId="164" xfId="0" applyNumberFormat="1" applyFont="1" applyBorder="1" applyAlignment="1">
      <alignment horizontal="center" vertical="center" shrinkToFit="1"/>
    </xf>
    <xf numFmtId="0" fontId="1" fillId="0" borderId="205" xfId="0" applyFont="1" applyBorder="1" applyAlignment="1">
      <alignment horizontal="center" vertical="center"/>
    </xf>
    <xf numFmtId="0" fontId="1" fillId="0" borderId="206" xfId="0" applyFont="1" applyBorder="1" applyAlignment="1">
      <alignment horizontal="center" vertical="center"/>
    </xf>
    <xf numFmtId="0" fontId="1" fillId="0" borderId="142" xfId="0" applyFont="1" applyBorder="1" applyAlignment="1">
      <alignment horizontal="center" vertical="center" textRotation="255"/>
    </xf>
    <xf numFmtId="0" fontId="1" fillId="0" borderId="143" xfId="0" applyFont="1" applyBorder="1" applyAlignment="1">
      <alignment horizontal="center" vertical="center" textRotation="255"/>
    </xf>
    <xf numFmtId="0" fontId="1" fillId="0" borderId="77" xfId="0" applyFont="1" applyBorder="1" applyAlignment="1">
      <alignment horizontal="center" vertical="center" textRotation="255"/>
    </xf>
    <xf numFmtId="0" fontId="1" fillId="0" borderId="137" xfId="0" applyFont="1" applyBorder="1" applyAlignment="1">
      <alignment horizontal="center" vertical="center" textRotation="255"/>
    </xf>
    <xf numFmtId="0" fontId="1" fillId="0" borderId="138" xfId="0" applyFont="1" applyBorder="1" applyAlignment="1">
      <alignment horizontal="center" vertical="center" textRotation="255"/>
    </xf>
    <xf numFmtId="0" fontId="1" fillId="0" borderId="139" xfId="0" applyFont="1" applyBorder="1" applyAlignment="1">
      <alignment horizontal="center" vertical="center" textRotation="255"/>
    </xf>
    <xf numFmtId="0" fontId="1" fillId="0" borderId="121" xfId="0" applyFont="1" applyBorder="1" applyAlignment="1">
      <alignment horizontal="center" vertical="center" textRotation="255"/>
    </xf>
    <xf numFmtId="0" fontId="1" fillId="0" borderId="183" xfId="0" applyFont="1" applyBorder="1" applyAlignment="1">
      <alignment horizontal="center" vertical="center" textRotation="255"/>
    </xf>
    <xf numFmtId="0" fontId="1" fillId="0" borderId="169" xfId="0" applyFont="1" applyBorder="1" applyAlignment="1">
      <alignment horizontal="center" vertical="center" textRotation="255"/>
    </xf>
    <xf numFmtId="0" fontId="1" fillId="0" borderId="128" xfId="0" applyFont="1" applyBorder="1" applyAlignment="1">
      <alignment horizontal="center" vertical="center" textRotation="255"/>
    </xf>
    <xf numFmtId="0" fontId="1" fillId="0" borderId="0" xfId="0" applyFont="1" applyAlignment="1">
      <alignment horizontal="center" vertical="center" textRotation="255"/>
    </xf>
    <xf numFmtId="0" fontId="1" fillId="0" borderId="131" xfId="0" applyFont="1" applyBorder="1" applyAlignment="1">
      <alignment horizontal="center" vertical="center" textRotation="255"/>
    </xf>
    <xf numFmtId="0" fontId="1" fillId="0" borderId="163" xfId="0" applyFont="1" applyBorder="1" applyAlignment="1">
      <alignment horizontal="center" vertical="center" textRotation="255"/>
    </xf>
    <xf numFmtId="0" fontId="1" fillId="0" borderId="204" xfId="0" applyFont="1" applyBorder="1" applyAlignment="1">
      <alignment horizontal="center" vertical="center" textRotation="255"/>
    </xf>
    <xf numFmtId="0" fontId="1" fillId="0" borderId="88" xfId="0" applyFont="1" applyBorder="1" applyAlignment="1">
      <alignment horizontal="center" vertical="center" textRotation="255"/>
    </xf>
    <xf numFmtId="0" fontId="1" fillId="0" borderId="160" xfId="0" applyFont="1" applyBorder="1" applyAlignment="1">
      <alignment horizontal="center" vertical="center" shrinkToFit="1"/>
    </xf>
    <xf numFmtId="0" fontId="1" fillId="0" borderId="96" xfId="0" applyFont="1" applyBorder="1" applyAlignment="1">
      <alignment horizontal="center" vertical="center" shrinkToFit="1"/>
    </xf>
    <xf numFmtId="176" fontId="1" fillId="0" borderId="94" xfId="0" applyNumberFormat="1" applyFont="1" applyBorder="1" applyAlignment="1">
      <alignment horizontal="center" vertical="center" shrinkToFit="1"/>
    </xf>
    <xf numFmtId="176" fontId="1" fillId="0" borderId="68" xfId="0" applyNumberFormat="1" applyFont="1" applyBorder="1" applyAlignment="1">
      <alignment horizontal="center" vertical="center" shrinkToFit="1"/>
    </xf>
    <xf numFmtId="0" fontId="1" fillId="0" borderId="122" xfId="0" applyFont="1" applyBorder="1" applyAlignment="1">
      <alignment horizontal="center" vertical="center" textRotation="255"/>
    </xf>
    <xf numFmtId="0" fontId="1" fillId="0" borderId="147" xfId="0" applyFont="1" applyBorder="1" applyAlignment="1">
      <alignment horizontal="center" vertical="center" textRotation="255"/>
    </xf>
    <xf numFmtId="0" fontId="1" fillId="0" borderId="153" xfId="0" applyFont="1" applyBorder="1" applyAlignment="1">
      <alignment horizontal="center" vertical="center" textRotation="255"/>
    </xf>
    <xf numFmtId="0" fontId="25" fillId="0" borderId="160" xfId="0" applyFont="1" applyBorder="1" applyAlignment="1">
      <alignment horizontal="center" vertical="center" shrinkToFit="1"/>
    </xf>
    <xf numFmtId="0" fontId="25" fillId="0" borderId="96" xfId="0" applyFont="1" applyBorder="1" applyAlignment="1">
      <alignment horizontal="center" vertical="center" shrinkToFit="1"/>
    </xf>
    <xf numFmtId="0" fontId="1" fillId="0" borderId="55" xfId="0" applyFont="1" applyBorder="1" applyAlignment="1">
      <alignment horizontal="center" vertical="center"/>
    </xf>
    <xf numFmtId="0" fontId="1" fillId="0" borderId="94" xfId="0" applyFont="1" applyBorder="1" applyAlignment="1">
      <alignment horizontal="center" vertical="center"/>
    </xf>
    <xf numFmtId="0" fontId="1" fillId="0" borderId="128" xfId="0" applyFont="1" applyBorder="1" applyAlignment="1">
      <alignment horizontal="center" vertical="center" wrapText="1" shrinkToFit="1"/>
    </xf>
    <xf numFmtId="0" fontId="1" fillId="0" borderId="131" xfId="0" applyFont="1" applyBorder="1" applyAlignment="1">
      <alignment horizontal="center" vertical="center" shrinkToFit="1"/>
    </xf>
    <xf numFmtId="0" fontId="1" fillId="0" borderId="128" xfId="0" applyFont="1" applyBorder="1" applyAlignment="1">
      <alignment horizontal="center" vertical="center" shrinkToFit="1"/>
    </xf>
    <xf numFmtId="0" fontId="1" fillId="0" borderId="163" xfId="0" applyFont="1" applyBorder="1" applyAlignment="1">
      <alignment horizontal="center" vertical="center" shrinkToFit="1"/>
    </xf>
    <xf numFmtId="0" fontId="1" fillId="0" borderId="88" xfId="0" applyFont="1" applyBorder="1" applyAlignment="1">
      <alignment horizontal="center" vertical="center" shrinkToFit="1"/>
    </xf>
    <xf numFmtId="0" fontId="1" fillId="0" borderId="125" xfId="0" applyFont="1" applyBorder="1" applyAlignment="1">
      <alignment horizontal="center" vertical="center"/>
    </xf>
    <xf numFmtId="0" fontId="1" fillId="0" borderId="124" xfId="0" applyFont="1" applyBorder="1" applyAlignment="1">
      <alignment horizontal="center" vertical="center"/>
    </xf>
    <xf numFmtId="49" fontId="1" fillId="0" borderId="140" xfId="0" applyNumberFormat="1" applyFont="1" applyBorder="1" applyAlignment="1">
      <alignment horizontal="center" vertical="center" textRotation="255"/>
    </xf>
    <xf numFmtId="49" fontId="1" fillId="0" borderId="136" xfId="0" applyNumberFormat="1" applyFont="1" applyBorder="1" applyAlignment="1">
      <alignment horizontal="center" vertical="center" textRotation="255"/>
    </xf>
    <xf numFmtId="49" fontId="1" fillId="0" borderId="77" xfId="0" applyNumberFormat="1" applyFont="1" applyBorder="1" applyAlignment="1">
      <alignment horizontal="center" vertical="center" textRotation="255"/>
    </xf>
    <xf numFmtId="49" fontId="1" fillId="0" borderId="137" xfId="0" applyNumberFormat="1" applyFont="1" applyBorder="1" applyAlignment="1">
      <alignment horizontal="center" vertical="center" textRotation="255"/>
    </xf>
    <xf numFmtId="49" fontId="1" fillId="0" borderId="86" xfId="0" applyNumberFormat="1" applyFont="1" applyBorder="1" applyAlignment="1">
      <alignment horizontal="center" vertical="center" textRotation="255"/>
    </xf>
    <xf numFmtId="49" fontId="1" fillId="0" borderId="141" xfId="0" applyNumberFormat="1" applyFont="1" applyBorder="1" applyAlignment="1">
      <alignment horizontal="center" vertical="center" textRotation="255"/>
    </xf>
    <xf numFmtId="49" fontId="1" fillId="0" borderId="155" xfId="0" applyNumberFormat="1" applyFont="1" applyBorder="1" applyAlignment="1">
      <alignment horizontal="center" vertical="center" textRotation="255"/>
    </xf>
    <xf numFmtId="49" fontId="1" fillId="0" borderId="192" xfId="0" applyNumberFormat="1" applyFont="1" applyBorder="1" applyAlignment="1">
      <alignment horizontal="center" vertical="center" textRotation="255"/>
    </xf>
    <xf numFmtId="49" fontId="1" fillId="0" borderId="156" xfId="0" applyNumberFormat="1" applyFont="1" applyBorder="1" applyAlignment="1">
      <alignment horizontal="center" vertical="center" textRotation="255"/>
    </xf>
    <xf numFmtId="49" fontId="1" fillId="0" borderId="128" xfId="0" applyNumberFormat="1" applyFont="1" applyBorder="1" applyAlignment="1">
      <alignment horizontal="center" vertical="center" textRotation="255"/>
    </xf>
    <xf numFmtId="49" fontId="1" fillId="0" borderId="0" xfId="0" applyNumberFormat="1" applyFont="1" applyBorder="1" applyAlignment="1">
      <alignment horizontal="center" vertical="center" textRotation="255"/>
    </xf>
    <xf numFmtId="49" fontId="1" fillId="0" borderId="131" xfId="0" applyNumberFormat="1" applyFont="1" applyBorder="1" applyAlignment="1">
      <alignment horizontal="center" vertical="center" textRotation="255"/>
    </xf>
    <xf numFmtId="0" fontId="1" fillId="0" borderId="126" xfId="0" applyFont="1" applyBorder="1" applyAlignment="1">
      <alignment horizontal="center" vertical="center"/>
    </xf>
    <xf numFmtId="0" fontId="1" fillId="0" borderId="54" xfId="0" applyFont="1" applyBorder="1" applyAlignment="1">
      <alignment horizontal="center" vertical="center"/>
    </xf>
    <xf numFmtId="0" fontId="1" fillId="0" borderId="28" xfId="0" applyFont="1" applyBorder="1" applyAlignment="1">
      <alignment horizontal="center" vertical="center"/>
    </xf>
    <xf numFmtId="49" fontId="1" fillId="0" borderId="152" xfId="0" applyNumberFormat="1" applyFont="1" applyBorder="1" applyAlignment="1">
      <alignment horizontal="center" vertical="center" textRotation="255"/>
    </xf>
    <xf numFmtId="0" fontId="1" fillId="0" borderId="72" xfId="0" applyFont="1" applyBorder="1" applyAlignment="1">
      <alignment horizontal="center" vertical="center" textRotation="255"/>
    </xf>
    <xf numFmtId="0" fontId="1" fillId="0" borderId="87" xfId="0" applyFont="1" applyBorder="1" applyAlignment="1">
      <alignment horizontal="center" vertical="center" textRotation="255"/>
    </xf>
    <xf numFmtId="0" fontId="1" fillId="0" borderId="121" xfId="0" applyFont="1" applyBorder="1" applyAlignment="1">
      <alignment horizontal="center" vertical="center" wrapText="1" shrinkToFit="1"/>
    </xf>
    <xf numFmtId="0" fontId="1" fillId="0" borderId="169" xfId="0" applyFont="1" applyBorder="1" applyAlignment="1">
      <alignment horizontal="center" vertical="center" wrapText="1" shrinkToFit="1"/>
    </xf>
    <xf numFmtId="0" fontId="1" fillId="0" borderId="125" xfId="0" applyFont="1" applyBorder="1" applyAlignment="1">
      <alignment horizontal="center" vertical="center" wrapText="1" shrinkToFit="1"/>
    </xf>
    <xf numFmtId="0" fontId="1" fillId="0" borderId="129" xfId="0" applyFont="1" applyBorder="1" applyAlignment="1">
      <alignment horizontal="center" vertical="center" wrapText="1" shrinkToFit="1"/>
    </xf>
    <xf numFmtId="0" fontId="1" fillId="0" borderId="108" xfId="0" applyFont="1" applyBorder="1" applyAlignment="1">
      <alignment horizontal="center" vertical="center"/>
    </xf>
    <xf numFmtId="0" fontId="1" fillId="0" borderId="109" xfId="0" applyFont="1" applyBorder="1" applyAlignment="1">
      <alignment horizontal="center" vertical="center"/>
    </xf>
    <xf numFmtId="0" fontId="1" fillId="0" borderId="161" xfId="0" applyFont="1" applyBorder="1" applyAlignment="1">
      <alignment horizontal="center" vertical="center" wrapText="1" shrinkToFit="1"/>
    </xf>
    <xf numFmtId="0" fontId="1" fillId="0" borderId="162" xfId="0" applyFont="1" applyBorder="1" applyAlignment="1">
      <alignment horizontal="center" vertical="center" shrinkToFit="1"/>
    </xf>
    <xf numFmtId="0" fontId="1" fillId="0" borderId="129" xfId="0" applyFont="1" applyBorder="1" applyAlignment="1">
      <alignment horizontal="center" vertical="center" shrinkToFit="1"/>
    </xf>
    <xf numFmtId="0" fontId="24" fillId="0" borderId="145" xfId="0" applyFont="1" applyBorder="1" applyAlignment="1">
      <alignment horizontal="center" vertical="center" textRotation="255" wrapText="1"/>
    </xf>
    <xf numFmtId="0" fontId="24" fillId="0" borderId="73" xfId="0" applyFont="1" applyBorder="1" applyAlignment="1">
      <alignment horizontal="center" vertical="center" textRotation="255" wrapText="1"/>
    </xf>
    <xf numFmtId="0" fontId="24" fillId="0" borderId="146" xfId="0" applyFont="1" applyBorder="1" applyAlignment="1">
      <alignment horizontal="center" vertical="center" textRotation="255" wrapText="1"/>
    </xf>
    <xf numFmtId="0" fontId="1" fillId="0" borderId="90" xfId="2" applyFont="1" applyBorder="1" applyAlignment="1">
      <alignment horizontal="center" vertical="center" wrapText="1"/>
    </xf>
    <xf numFmtId="0" fontId="1" fillId="0" borderId="93" xfId="2" applyFont="1" applyBorder="1" applyAlignment="1">
      <alignment horizontal="center" vertical="center" wrapText="1"/>
    </xf>
    <xf numFmtId="0" fontId="1" fillId="0" borderId="91" xfId="2" applyFont="1" applyBorder="1" applyAlignment="1">
      <alignment horizontal="center" vertical="center" wrapText="1"/>
    </xf>
    <xf numFmtId="0" fontId="1" fillId="0" borderId="174" xfId="0" applyFont="1" applyBorder="1" applyAlignment="1">
      <alignment horizontal="center" vertical="top" textRotation="255" wrapText="1"/>
    </xf>
    <xf numFmtId="0" fontId="1" fillId="0" borderId="146" xfId="0" applyFont="1" applyBorder="1" applyAlignment="1">
      <alignment horizontal="center" vertical="top" textRotation="255" wrapText="1"/>
    </xf>
    <xf numFmtId="0" fontId="1" fillId="0" borderId="138" xfId="2" applyFont="1" applyBorder="1" applyAlignment="1">
      <alignment horizontal="center" vertical="center" wrapText="1"/>
    </xf>
    <xf numFmtId="0" fontId="1" fillId="0" borderId="147" xfId="2" applyFont="1" applyBorder="1" applyAlignment="1">
      <alignment horizontal="center" vertical="center" wrapText="1"/>
    </xf>
    <xf numFmtId="0" fontId="1" fillId="0" borderId="126" xfId="2" applyFont="1" applyBorder="1" applyAlignment="1">
      <alignment horizontal="center" vertical="center" textRotation="255"/>
    </xf>
    <xf numFmtId="0" fontId="1" fillId="0" borderId="14" xfId="0" applyFont="1" applyBorder="1" applyAlignment="1">
      <alignment horizontal="center" vertical="center" textRotation="255"/>
    </xf>
    <xf numFmtId="0" fontId="1" fillId="0" borderId="54" xfId="0" applyFont="1" applyBorder="1" applyAlignment="1">
      <alignment horizontal="center" vertical="center" textRotation="255"/>
    </xf>
    <xf numFmtId="0" fontId="1" fillId="0" borderId="126" xfId="2" applyFont="1" applyBorder="1" applyAlignment="1">
      <alignment horizontal="center" vertical="center" textRotation="255" wrapText="1"/>
    </xf>
    <xf numFmtId="0" fontId="1" fillId="0" borderId="14" xfId="2" applyFont="1" applyBorder="1" applyAlignment="1">
      <alignment horizontal="center" vertical="center" textRotation="255" wrapText="1"/>
    </xf>
    <xf numFmtId="0" fontId="1" fillId="0" borderId="108" xfId="2" applyFont="1" applyBorder="1" applyAlignment="1">
      <alignment horizontal="center" vertical="center" textRotation="255" wrapText="1"/>
    </xf>
    <xf numFmtId="0" fontId="1" fillId="4" borderId="174" xfId="0" applyFont="1" applyFill="1" applyBorder="1" applyAlignment="1">
      <alignment horizontal="center" vertical="center" textRotation="255" wrapText="1"/>
    </xf>
    <xf numFmtId="0" fontId="1" fillId="4" borderId="146" xfId="0" applyFont="1" applyFill="1" applyBorder="1" applyAlignment="1">
      <alignment horizontal="center" vertical="center" textRotation="255" wrapText="1"/>
    </xf>
    <xf numFmtId="0" fontId="1" fillId="0" borderId="69" xfId="2" applyFont="1" applyBorder="1" applyAlignment="1">
      <alignment horizontal="center" vertical="center" textRotation="255" wrapText="1"/>
    </xf>
    <xf numFmtId="0" fontId="1" fillId="0" borderId="154" xfId="2" applyFont="1" applyBorder="1" applyAlignment="1">
      <alignment horizontal="center" vertical="center" textRotation="255" wrapText="1"/>
    </xf>
    <xf numFmtId="0" fontId="1" fillId="0" borderId="16" xfId="2" applyFont="1" applyBorder="1" applyAlignment="1">
      <alignment horizontal="center" vertical="center" textRotation="255"/>
    </xf>
    <xf numFmtId="0" fontId="1" fillId="0" borderId="54" xfId="2" applyFont="1" applyBorder="1" applyAlignment="1">
      <alignment horizontal="center" vertical="center" textRotation="255"/>
    </xf>
    <xf numFmtId="0" fontId="1" fillId="0" borderId="54" xfId="2" applyFont="1" applyBorder="1" applyAlignment="1">
      <alignment horizontal="center" vertical="center" textRotation="255" wrapText="1"/>
    </xf>
    <xf numFmtId="0" fontId="1" fillId="0" borderId="15" xfId="2" applyFont="1" applyBorder="1" applyAlignment="1">
      <alignment horizontal="center" vertical="center" textRotation="255" wrapText="1"/>
    </xf>
    <xf numFmtId="0" fontId="1" fillId="0" borderId="100" xfId="2" applyFont="1" applyBorder="1" applyAlignment="1">
      <alignment horizontal="center" vertical="center" textRotation="255" wrapText="1"/>
    </xf>
    <xf numFmtId="0" fontId="1" fillId="0" borderId="14" xfId="2" applyFont="1" applyBorder="1" applyAlignment="1">
      <alignment horizontal="center" vertical="center" textRotation="255"/>
    </xf>
    <xf numFmtId="0" fontId="1" fillId="0" borderId="90" xfId="0" applyFont="1" applyBorder="1" applyAlignment="1">
      <alignment horizontal="center" vertical="center" wrapText="1"/>
    </xf>
    <xf numFmtId="0" fontId="1" fillId="0" borderId="93" xfId="0" applyFont="1" applyBorder="1" applyAlignment="1">
      <alignment horizontal="center" vertical="center" wrapText="1"/>
    </xf>
    <xf numFmtId="0" fontId="1" fillId="0" borderId="145" xfId="2" applyFont="1" applyBorder="1" applyAlignment="1">
      <alignment horizontal="center" vertical="center" textRotation="255" wrapText="1"/>
    </xf>
    <xf numFmtId="0" fontId="1" fillId="0" borderId="73" xfId="2" applyFont="1" applyBorder="1" applyAlignment="1">
      <alignment horizontal="center" vertical="center" textRotation="255" wrapText="1"/>
    </xf>
    <xf numFmtId="0" fontId="1" fillId="0" borderId="146" xfId="2" applyFont="1" applyBorder="1" applyAlignment="1">
      <alignment horizontal="center" vertical="center" textRotation="255" wrapText="1"/>
    </xf>
    <xf numFmtId="0" fontId="1" fillId="0" borderId="90" xfId="2" applyFont="1" applyBorder="1" applyAlignment="1">
      <alignment horizontal="center" vertical="center"/>
    </xf>
    <xf numFmtId="0" fontId="1" fillId="0" borderId="93" xfId="0" applyFont="1" applyBorder="1" applyAlignment="1">
      <alignment horizontal="center" vertical="center"/>
    </xf>
    <xf numFmtId="0" fontId="1" fillId="0" borderId="91" xfId="0" applyFont="1" applyBorder="1" applyAlignment="1">
      <alignment horizontal="center" vertical="center"/>
    </xf>
    <xf numFmtId="0" fontId="12" fillId="0" borderId="0" xfId="2" applyFont="1" applyAlignment="1">
      <alignment horizontal="right" vertical="center"/>
    </xf>
    <xf numFmtId="0" fontId="12" fillId="4" borderId="148" xfId="0" applyFont="1" applyFill="1" applyBorder="1" applyProtection="1">
      <alignment vertical="center"/>
      <protection locked="0"/>
    </xf>
    <xf numFmtId="0" fontId="12" fillId="4" borderId="149" xfId="2" applyFont="1" applyFill="1" applyBorder="1" applyAlignment="1" applyProtection="1">
      <alignment horizontal="center" vertical="center"/>
      <protection locked="0"/>
    </xf>
    <xf numFmtId="0" fontId="12" fillId="4" borderId="150" xfId="2" applyFont="1" applyFill="1" applyBorder="1" applyAlignment="1" applyProtection="1">
      <alignment horizontal="center" vertical="center"/>
      <protection locked="0"/>
    </xf>
    <xf numFmtId="0" fontId="12" fillId="4" borderId="151" xfId="2" applyFont="1" applyFill="1" applyBorder="1" applyAlignment="1" applyProtection="1">
      <alignment horizontal="center" vertical="center"/>
      <protection locked="0"/>
    </xf>
    <xf numFmtId="0" fontId="16" fillId="0" borderId="0" xfId="2" applyFont="1" applyAlignment="1">
      <alignment horizontal="right" vertical="center"/>
    </xf>
    <xf numFmtId="0" fontId="1" fillId="0" borderId="140" xfId="2" applyFont="1" applyBorder="1" applyAlignment="1">
      <alignment horizontal="center" vertical="center" textRotation="255"/>
    </xf>
    <xf numFmtId="0" fontId="1" fillId="0" borderId="136" xfId="2" applyFont="1" applyBorder="1" applyAlignment="1">
      <alignment horizontal="center" vertical="center" textRotation="255"/>
    </xf>
    <xf numFmtId="0" fontId="1" fillId="0" borderId="77" xfId="2" applyFont="1" applyBorder="1" applyAlignment="1">
      <alignment horizontal="center" vertical="center" textRotation="255"/>
    </xf>
    <xf numFmtId="0" fontId="1" fillId="0" borderId="137" xfId="2" applyFont="1" applyBorder="1" applyAlignment="1">
      <alignment horizontal="center" vertical="center" textRotation="255"/>
    </xf>
    <xf numFmtId="0" fontId="1" fillId="0" borderId="138" xfId="2" applyFont="1" applyBorder="1" applyAlignment="1">
      <alignment horizontal="center" vertical="center" textRotation="255"/>
    </xf>
    <xf numFmtId="0" fontId="1" fillId="0" borderId="139" xfId="2" applyFont="1" applyBorder="1" applyAlignment="1">
      <alignment horizontal="center" vertical="center" textRotation="255"/>
    </xf>
    <xf numFmtId="0" fontId="1" fillId="0" borderId="155" xfId="0" applyFont="1" applyBorder="1" applyAlignment="1">
      <alignment horizontal="center" vertical="center" textRotation="255" wrapText="1"/>
    </xf>
    <xf numFmtId="0" fontId="1" fillId="0" borderId="156" xfId="0" applyFont="1" applyBorder="1" applyAlignment="1">
      <alignment horizontal="center" vertical="center" textRotation="255" wrapText="1"/>
    </xf>
    <xf numFmtId="0" fontId="1" fillId="0" borderId="128" xfId="0" applyFont="1" applyBorder="1" applyAlignment="1">
      <alignment horizontal="center" vertical="center" textRotation="255" wrapText="1"/>
    </xf>
    <xf numFmtId="0" fontId="1" fillId="0" borderId="131" xfId="0" applyFont="1" applyBorder="1" applyAlignment="1">
      <alignment horizontal="center" vertical="center" textRotation="255" wrapText="1"/>
    </xf>
    <xf numFmtId="0" fontId="1" fillId="0" borderId="122" xfId="0" applyFont="1" applyBorder="1" applyAlignment="1">
      <alignment horizontal="center" vertical="center" textRotation="255" wrapText="1"/>
    </xf>
    <xf numFmtId="0" fontId="1" fillId="0" borderId="153" xfId="0" applyFont="1" applyBorder="1" applyAlignment="1">
      <alignment horizontal="center" vertical="center" textRotation="255" wrapText="1"/>
    </xf>
    <xf numFmtId="0" fontId="1" fillId="0" borderId="157" xfId="2" applyFont="1" applyBorder="1" applyAlignment="1">
      <alignment horizontal="center" vertical="center"/>
    </xf>
    <xf numFmtId="0" fontId="1" fillId="0" borderId="69" xfId="2" applyFont="1" applyBorder="1" applyAlignment="1">
      <alignment horizontal="center" vertical="center"/>
    </xf>
    <xf numFmtId="0" fontId="1" fillId="0" borderId="154" xfId="2" applyFont="1" applyBorder="1" applyAlignment="1">
      <alignment horizontal="center" vertical="center"/>
    </xf>
    <xf numFmtId="0" fontId="1" fillId="0" borderId="144" xfId="2" applyFont="1" applyBorder="1" applyAlignment="1">
      <alignment horizontal="center" vertical="center" textRotation="255" wrapText="1"/>
    </xf>
    <xf numFmtId="0" fontId="1" fillId="0" borderId="72" xfId="2" applyFont="1" applyBorder="1" applyAlignment="1">
      <alignment horizontal="center" vertical="center" textRotation="255" wrapText="1"/>
    </xf>
    <xf numFmtId="0" fontId="1" fillId="0" borderId="6" xfId="2" applyFont="1" applyBorder="1" applyAlignment="1">
      <alignment horizontal="center" vertical="center" textRotation="255" wrapText="1"/>
    </xf>
    <xf numFmtId="0" fontId="1" fillId="0" borderId="158" xfId="2" applyFont="1" applyBorder="1" applyAlignment="1">
      <alignment horizontal="center" vertical="center" wrapText="1"/>
    </xf>
    <xf numFmtId="0" fontId="1" fillId="0" borderId="159" xfId="2" applyFont="1" applyBorder="1" applyAlignment="1">
      <alignment horizontal="center" vertical="center" wrapText="1"/>
    </xf>
    <xf numFmtId="0" fontId="1" fillId="0" borderId="152" xfId="0" applyFont="1" applyBorder="1" applyAlignment="1">
      <alignment horizontal="center" vertical="center" textRotation="255" wrapText="1"/>
    </xf>
    <xf numFmtId="0" fontId="1" fillId="0" borderId="6" xfId="0" applyFont="1" applyBorder="1" applyAlignment="1">
      <alignment horizontal="center" vertical="center" textRotation="255" wrapText="1"/>
    </xf>
    <xf numFmtId="0" fontId="24" fillId="0" borderId="145" xfId="0" applyFont="1" applyBorder="1" applyAlignment="1">
      <alignment horizontal="center" vertical="center" wrapText="1"/>
    </xf>
    <xf numFmtId="0" fontId="24" fillId="0" borderId="146" xfId="0" applyFont="1" applyBorder="1" applyAlignment="1">
      <alignment horizontal="center" vertical="center" wrapText="1"/>
    </xf>
    <xf numFmtId="0" fontId="24" fillId="0" borderId="190" xfId="2" applyFont="1" applyBorder="1" applyAlignment="1">
      <alignment horizontal="center" vertical="center"/>
    </xf>
    <xf numFmtId="0" fontId="24" fillId="0" borderId="167" xfId="2" applyFont="1" applyBorder="1" applyAlignment="1">
      <alignment horizontal="center" vertical="center"/>
    </xf>
    <xf numFmtId="0" fontId="24" fillId="0" borderId="168" xfId="2" applyFont="1" applyBorder="1" applyAlignment="1">
      <alignment horizontal="center" vertical="center"/>
    </xf>
    <xf numFmtId="0" fontId="24" fillId="0" borderId="138" xfId="2" applyFont="1" applyBorder="1" applyAlignment="1">
      <alignment horizontal="center" vertical="center"/>
    </xf>
    <xf numFmtId="0" fontId="24" fillId="0" borderId="147" xfId="2" applyFont="1" applyBorder="1" applyAlignment="1">
      <alignment horizontal="center" vertical="center"/>
    </xf>
    <xf numFmtId="0" fontId="24" fillId="0" borderId="153" xfId="2" applyFont="1" applyBorder="1" applyAlignment="1">
      <alignment horizontal="center" vertical="center"/>
    </xf>
    <xf numFmtId="0" fontId="1" fillId="5" borderId="145" xfId="0" applyFont="1" applyFill="1" applyBorder="1" applyAlignment="1">
      <alignment horizontal="center" vertical="center" wrapText="1"/>
    </xf>
    <xf numFmtId="0" fontId="1" fillId="5" borderId="73" xfId="0" applyFont="1" applyFill="1" applyBorder="1" applyAlignment="1">
      <alignment horizontal="center" vertical="center" wrapText="1"/>
    </xf>
    <xf numFmtId="0" fontId="1" fillId="5" borderId="146" xfId="0" applyFont="1" applyFill="1" applyBorder="1" applyAlignment="1">
      <alignment horizontal="center" vertical="center" wrapText="1"/>
    </xf>
    <xf numFmtId="0" fontId="1" fillId="5" borderId="173" xfId="0" applyFont="1" applyFill="1" applyBorder="1" applyAlignment="1">
      <alignment horizontal="center" vertical="center" wrapText="1"/>
    </xf>
    <xf numFmtId="0" fontId="1" fillId="5" borderId="69" xfId="0" applyFont="1" applyFill="1" applyBorder="1" applyAlignment="1">
      <alignment horizontal="center" vertical="center" wrapText="1"/>
    </xf>
    <xf numFmtId="0" fontId="1" fillId="5" borderId="154" xfId="0" applyFont="1" applyFill="1" applyBorder="1" applyAlignment="1">
      <alignment horizontal="center" vertical="center" wrapText="1"/>
    </xf>
    <xf numFmtId="0" fontId="1" fillId="5" borderId="121" xfId="0" applyFont="1" applyFill="1" applyBorder="1" applyAlignment="1">
      <alignment horizontal="center" vertical="center" wrapText="1"/>
    </xf>
    <xf numFmtId="0" fontId="1" fillId="5" borderId="183" xfId="0" applyFont="1" applyFill="1" applyBorder="1" applyAlignment="1">
      <alignment horizontal="center" vertical="center" wrapText="1"/>
    </xf>
    <xf numFmtId="0" fontId="1" fillId="5" borderId="169" xfId="0" applyFont="1" applyFill="1" applyBorder="1" applyAlignment="1">
      <alignment horizontal="center" vertical="center" wrapText="1"/>
    </xf>
    <xf numFmtId="0" fontId="1" fillId="5" borderId="125" xfId="0" applyFont="1" applyFill="1" applyBorder="1" applyAlignment="1">
      <alignment horizontal="center" vertical="center" wrapText="1"/>
    </xf>
    <xf numFmtId="0" fontId="1" fillId="5" borderId="67" xfId="0" applyFont="1" applyFill="1" applyBorder="1" applyAlignment="1">
      <alignment horizontal="center" vertical="center" wrapText="1"/>
    </xf>
    <xf numFmtId="0" fontId="1" fillId="5" borderId="129" xfId="0" applyFont="1" applyFill="1" applyBorder="1" applyAlignment="1">
      <alignment horizontal="center" vertical="center" wrapText="1"/>
    </xf>
    <xf numFmtId="0" fontId="1" fillId="5" borderId="182" xfId="0" applyFont="1" applyFill="1" applyBorder="1" applyAlignment="1">
      <alignment horizontal="center" vertical="center"/>
    </xf>
    <xf numFmtId="0" fontId="1" fillId="5" borderId="162" xfId="0" applyFont="1" applyFill="1" applyBorder="1" applyAlignment="1">
      <alignment horizontal="center" vertical="center"/>
    </xf>
    <xf numFmtId="0" fontId="1" fillId="5" borderId="147" xfId="0" applyFont="1" applyFill="1" applyBorder="1" applyAlignment="1">
      <alignment horizontal="center" vertical="center"/>
    </xf>
    <xf numFmtId="0" fontId="1" fillId="5" borderId="153" xfId="0" applyFont="1" applyFill="1" applyBorder="1" applyAlignment="1">
      <alignment horizontal="center" vertical="center"/>
    </xf>
    <xf numFmtId="0" fontId="1" fillId="5" borderId="128" xfId="0" applyFont="1" applyFill="1" applyBorder="1" applyAlignment="1">
      <alignment horizontal="center" vertical="center" wrapText="1"/>
    </xf>
    <xf numFmtId="0" fontId="1" fillId="5" borderId="0" xfId="0" applyFont="1" applyFill="1" applyBorder="1" applyAlignment="1">
      <alignment horizontal="center" vertical="center" wrapText="1"/>
    </xf>
    <xf numFmtId="0" fontId="1" fillId="5" borderId="0" xfId="0" applyFont="1" applyFill="1" applyAlignment="1">
      <alignment horizontal="center" vertical="center" wrapText="1"/>
    </xf>
    <xf numFmtId="0" fontId="1" fillId="5" borderId="122" xfId="0" applyFont="1" applyFill="1" applyBorder="1" applyAlignment="1">
      <alignment horizontal="center" vertical="center" wrapText="1"/>
    </xf>
    <xf numFmtId="0" fontId="1" fillId="5" borderId="147" xfId="0" applyFont="1" applyFill="1" applyBorder="1" applyAlignment="1">
      <alignment horizontal="center" vertical="center" wrapText="1"/>
    </xf>
    <xf numFmtId="0" fontId="1" fillId="5" borderId="152" xfId="0" applyFont="1" applyFill="1" applyBorder="1" applyAlignment="1">
      <alignment horizontal="center" vertical="center" wrapText="1"/>
    </xf>
    <xf numFmtId="0" fontId="1" fillId="5" borderId="72"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17" fillId="5" borderId="145" xfId="0" applyFont="1" applyFill="1" applyBorder="1" applyAlignment="1">
      <alignment vertical="center" textRotation="255"/>
    </xf>
    <xf numFmtId="0" fontId="17" fillId="5" borderId="73" xfId="0" applyFont="1" applyFill="1" applyBorder="1" applyAlignment="1">
      <alignment vertical="center" textRotation="255"/>
    </xf>
    <xf numFmtId="0" fontId="17" fillId="5" borderId="146" xfId="0" applyFont="1" applyFill="1" applyBorder="1" applyAlignment="1">
      <alignment vertical="center" textRotation="255"/>
    </xf>
    <xf numFmtId="0" fontId="24" fillId="0" borderId="157" xfId="2" applyFont="1" applyBorder="1" applyAlignment="1">
      <alignment horizontal="center" vertical="center"/>
    </xf>
    <xf numFmtId="0" fontId="24" fillId="0" borderId="154" xfId="2" applyFont="1" applyBorder="1" applyAlignment="1">
      <alignment horizontal="center" vertical="center"/>
    </xf>
    <xf numFmtId="0" fontId="24" fillId="0" borderId="187" xfId="2" applyFont="1" applyBorder="1" applyAlignment="1">
      <alignment horizontal="center" vertical="center"/>
    </xf>
    <xf numFmtId="0" fontId="24" fillId="0" borderId="9" xfId="2" applyFont="1" applyBorder="1" applyAlignment="1">
      <alignment horizontal="center" vertical="center"/>
    </xf>
    <xf numFmtId="0" fontId="24" fillId="0" borderId="176" xfId="2" applyFont="1" applyBorder="1" applyAlignment="1">
      <alignment horizontal="center" vertical="center"/>
    </xf>
    <xf numFmtId="0" fontId="24" fillId="0" borderId="10" xfId="2" applyFont="1" applyBorder="1" applyAlignment="1">
      <alignment horizontal="center" vertical="center"/>
    </xf>
    <xf numFmtId="0" fontId="1" fillId="5" borderId="90" xfId="0" applyFont="1" applyFill="1" applyBorder="1" applyAlignment="1">
      <alignment horizontal="center" vertical="center" wrapText="1"/>
    </xf>
    <xf numFmtId="0" fontId="1" fillId="5" borderId="93" xfId="0" applyFont="1" applyFill="1" applyBorder="1" applyAlignment="1">
      <alignment horizontal="center" vertical="center" wrapText="1"/>
    </xf>
    <xf numFmtId="0" fontId="1" fillId="5" borderId="91" xfId="0" applyFont="1" applyFill="1" applyBorder="1" applyAlignment="1">
      <alignment horizontal="center" vertical="center" wrapText="1"/>
    </xf>
    <xf numFmtId="0" fontId="24" fillId="0" borderId="186" xfId="2" applyFont="1" applyBorder="1" applyAlignment="1">
      <alignment horizontal="center" vertical="center"/>
    </xf>
    <xf numFmtId="0" fontId="24" fillId="0" borderId="8" xfId="2" applyFont="1" applyBorder="1" applyAlignment="1">
      <alignment horizontal="center" vertical="center"/>
    </xf>
    <xf numFmtId="0" fontId="1" fillId="0" borderId="91" xfId="0" applyFont="1" applyBorder="1" applyAlignment="1">
      <alignment horizontal="center" vertical="center" wrapText="1"/>
    </xf>
    <xf numFmtId="0" fontId="1" fillId="0" borderId="159" xfId="0" applyFont="1" applyBorder="1" applyAlignment="1">
      <alignment horizontal="center" vertical="center" wrapText="1"/>
    </xf>
    <xf numFmtId="0" fontId="1" fillId="0" borderId="158" xfId="0" applyFont="1" applyBorder="1" applyAlignment="1">
      <alignment horizontal="center" vertical="center" wrapText="1"/>
    </xf>
    <xf numFmtId="0" fontId="1" fillId="0" borderId="166" xfId="2" applyFont="1" applyBorder="1" applyAlignment="1">
      <alignment horizontal="center" vertical="center"/>
    </xf>
    <xf numFmtId="0" fontId="1" fillId="0" borderId="170" xfId="2" applyFont="1" applyBorder="1" applyAlignment="1">
      <alignment horizontal="center" vertical="center"/>
    </xf>
    <xf numFmtId="0" fontId="1" fillId="0" borderId="180" xfId="2" applyFont="1" applyBorder="1" applyAlignment="1">
      <alignment horizontal="center" vertical="center"/>
    </xf>
    <xf numFmtId="0" fontId="1" fillId="0" borderId="294" xfId="2" applyFont="1" applyBorder="1" applyAlignment="1">
      <alignment horizontal="center" vertical="center"/>
    </xf>
    <xf numFmtId="0" fontId="1" fillId="0" borderId="292" xfId="2" applyFont="1" applyBorder="1" applyAlignment="1">
      <alignment horizontal="center" vertical="center"/>
    </xf>
    <xf numFmtId="0" fontId="1" fillId="0" borderId="293" xfId="2" applyFont="1" applyBorder="1" applyAlignment="1">
      <alignment horizontal="center" vertical="center"/>
    </xf>
    <xf numFmtId="0" fontId="1" fillId="0" borderId="73" xfId="0" applyFont="1" applyBorder="1" applyAlignment="1">
      <alignment horizontal="center" vertical="center"/>
    </xf>
    <xf numFmtId="0" fontId="1" fillId="0" borderId="122" xfId="0" applyFont="1" applyBorder="1" applyAlignment="1">
      <alignment horizontal="center" vertical="center"/>
    </xf>
    <xf numFmtId="0" fontId="1" fillId="0" borderId="147" xfId="0" applyFont="1" applyBorder="1" applyAlignment="1">
      <alignment horizontal="center" vertical="center"/>
    </xf>
    <xf numFmtId="0" fontId="1" fillId="0" borderId="153" xfId="0" applyFont="1" applyBorder="1" applyAlignment="1">
      <alignment horizontal="center" vertical="center"/>
    </xf>
    <xf numFmtId="0" fontId="1" fillId="0" borderId="138" xfId="0" applyFont="1" applyBorder="1" applyAlignment="1">
      <alignment horizontal="center" vertical="center"/>
    </xf>
    <xf numFmtId="0" fontId="1" fillId="0" borderId="173" xfId="2" applyFont="1" applyBorder="1" applyAlignment="1">
      <alignment horizontal="center" vertical="center" textRotation="255"/>
    </xf>
    <xf numFmtId="0" fontId="1" fillId="0" borderId="69" xfId="0" applyFont="1" applyBorder="1" applyAlignment="1">
      <alignment horizontal="center" vertical="center" textRotation="255"/>
    </xf>
    <xf numFmtId="0" fontId="1" fillId="0" borderId="154" xfId="0" applyFont="1" applyBorder="1" applyAlignment="1">
      <alignment horizontal="center" vertical="center" textRotation="255"/>
    </xf>
    <xf numFmtId="0" fontId="1" fillId="0" borderId="152" xfId="2" applyFont="1" applyBorder="1" applyAlignment="1">
      <alignment horizontal="center" vertical="center" textRotation="255"/>
    </xf>
    <xf numFmtId="0" fontId="1" fillId="0" borderId="72" xfId="2" applyFont="1" applyBorder="1" applyAlignment="1">
      <alignment horizontal="center" vertical="center" textRotation="255"/>
    </xf>
    <xf numFmtId="0" fontId="1" fillId="0" borderId="87" xfId="2" applyFont="1" applyBorder="1" applyAlignment="1">
      <alignment horizontal="center" vertical="center" textRotation="255"/>
    </xf>
    <xf numFmtId="0" fontId="1" fillId="0" borderId="184" xfId="2" applyFont="1" applyBorder="1" applyAlignment="1">
      <alignment horizontal="center" vertical="center" wrapText="1"/>
    </xf>
    <xf numFmtId="0" fontId="1" fillId="0" borderId="185" xfId="2" applyFont="1" applyBorder="1" applyAlignment="1">
      <alignment horizontal="center" vertical="center" wrapText="1"/>
    </xf>
    <xf numFmtId="0" fontId="1" fillId="0" borderId="124" xfId="2" applyFont="1" applyBorder="1" applyAlignment="1">
      <alignment horizontal="center" vertical="center"/>
    </xf>
    <xf numFmtId="0" fontId="1" fillId="0" borderId="57" xfId="2" applyFont="1" applyBorder="1" applyAlignment="1">
      <alignment horizontal="center" vertical="center"/>
    </xf>
    <xf numFmtId="0" fontId="1" fillId="0" borderId="184" xfId="2" applyFont="1" applyBorder="1" applyAlignment="1">
      <alignment horizontal="center" vertical="center" textRotation="255" wrapText="1"/>
    </xf>
    <xf numFmtId="0" fontId="1" fillId="0" borderId="74" xfId="2" applyFont="1" applyBorder="1" applyAlignment="1">
      <alignment horizontal="center" vertical="center" textRotation="255" wrapText="1"/>
    </xf>
    <xf numFmtId="0" fontId="1" fillId="0" borderId="185" xfId="2" applyFont="1" applyBorder="1" applyAlignment="1">
      <alignment horizontal="center" vertical="center" textRotation="255" wrapText="1"/>
    </xf>
    <xf numFmtId="0" fontId="1" fillId="0" borderId="6" xfId="0" applyFont="1" applyBorder="1" applyAlignment="1">
      <alignment horizontal="center" vertical="center" textRotation="255"/>
    </xf>
    <xf numFmtId="0" fontId="1" fillId="0" borderId="94" xfId="2" applyFont="1" applyBorder="1" applyAlignment="1">
      <alignment horizontal="center" vertical="center"/>
    </xf>
    <xf numFmtId="0" fontId="1" fillId="0" borderId="56" xfId="2" applyFont="1" applyBorder="1" applyAlignment="1">
      <alignment horizontal="center" vertical="center"/>
    </xf>
    <xf numFmtId="0" fontId="1" fillId="0" borderId="74" xfId="2" applyFont="1" applyBorder="1" applyAlignment="1">
      <alignment horizontal="center" vertical="center" wrapText="1"/>
    </xf>
    <xf numFmtId="0" fontId="1" fillId="0" borderId="11" xfId="2" applyFont="1" applyBorder="1" applyAlignment="1">
      <alignment horizontal="center" vertical="center" wrapText="1"/>
    </xf>
    <xf numFmtId="49" fontId="1" fillId="0" borderId="173" xfId="2" applyNumberFormat="1" applyFont="1" applyBorder="1" applyAlignment="1">
      <alignment horizontal="center" vertical="center" textRotation="255"/>
    </xf>
    <xf numFmtId="49" fontId="1" fillId="0" borderId="152" xfId="2" applyNumberFormat="1" applyFont="1" applyBorder="1" applyAlignment="1">
      <alignment horizontal="center" vertical="center" textRotation="255"/>
    </xf>
    <xf numFmtId="49" fontId="1" fillId="0" borderId="69" xfId="2" applyNumberFormat="1" applyFont="1" applyBorder="1" applyAlignment="1">
      <alignment horizontal="center" vertical="center" textRotation="255"/>
    </xf>
    <xf numFmtId="49" fontId="1" fillId="0" borderId="72" xfId="2" applyNumberFormat="1" applyFont="1" applyBorder="1" applyAlignment="1">
      <alignment horizontal="center" vertical="center" textRotation="255"/>
    </xf>
    <xf numFmtId="0" fontId="1" fillId="0" borderId="41" xfId="2" applyFont="1" applyBorder="1" applyAlignment="1">
      <alignment horizontal="center" vertical="center" textRotation="255" wrapText="1"/>
    </xf>
    <xf numFmtId="0" fontId="1" fillId="0" borderId="74" xfId="0" applyFont="1" applyBorder="1" applyAlignment="1">
      <alignment horizontal="center" vertical="center" textRotation="255" wrapText="1"/>
    </xf>
    <xf numFmtId="0" fontId="1" fillId="0" borderId="175" xfId="2" applyFont="1" applyBorder="1" applyAlignment="1">
      <alignment horizontal="center" vertical="center" wrapText="1"/>
    </xf>
    <xf numFmtId="0" fontId="1" fillId="0" borderId="176" xfId="2" applyFont="1" applyBorder="1" applyAlignment="1">
      <alignment horizontal="center" vertical="center" wrapText="1"/>
    </xf>
    <xf numFmtId="0" fontId="1" fillId="0" borderId="177" xfId="2" applyFont="1" applyBorder="1" applyAlignment="1">
      <alignment horizontal="center" vertical="center" wrapText="1"/>
    </xf>
    <xf numFmtId="0" fontId="1" fillId="0" borderId="81" xfId="2" applyFont="1" applyBorder="1" applyAlignment="1">
      <alignment horizontal="center" vertical="center" wrapText="1"/>
    </xf>
    <xf numFmtId="0" fontId="1" fillId="0" borderId="82" xfId="2" applyFont="1" applyBorder="1" applyAlignment="1">
      <alignment horizontal="center" vertical="center" wrapText="1"/>
    </xf>
    <xf numFmtId="0" fontId="1" fillId="0" borderId="5" xfId="2" applyFont="1" applyBorder="1" applyAlignment="1">
      <alignment horizontal="center" vertical="center" wrapText="1"/>
    </xf>
    <xf numFmtId="0" fontId="1" fillId="0" borderId="4" xfId="2" applyFont="1" applyBorder="1" applyAlignment="1">
      <alignment horizontal="center" vertical="center" wrapText="1"/>
    </xf>
    <xf numFmtId="0" fontId="1" fillId="0" borderId="83" xfId="2" applyFont="1" applyBorder="1" applyAlignment="1">
      <alignment horizontal="center" vertical="center" wrapText="1"/>
    </xf>
    <xf numFmtId="0" fontId="12" fillId="4" borderId="149" xfId="0" applyFont="1" applyFill="1" applyBorder="1" applyProtection="1">
      <alignment vertical="center"/>
      <protection locked="0"/>
    </xf>
    <xf numFmtId="0" fontId="12" fillId="4" borderId="151" xfId="0" applyFont="1" applyFill="1" applyBorder="1" applyProtection="1">
      <alignment vertical="center"/>
      <protection locked="0"/>
    </xf>
    <xf numFmtId="0" fontId="7" fillId="0" borderId="166" xfId="3" applyFont="1" applyBorder="1" applyAlignment="1">
      <alignment horizontal="center" vertical="center" wrapText="1"/>
    </xf>
    <xf numFmtId="0" fontId="7" fillId="0" borderId="167" xfId="3" applyFont="1" applyBorder="1" applyAlignment="1">
      <alignment horizontal="center" vertical="center" wrapText="1"/>
    </xf>
    <xf numFmtId="0" fontId="7" fillId="0" borderId="188" xfId="3" applyFont="1" applyBorder="1" applyAlignment="1">
      <alignment horizontal="center" vertical="center" wrapText="1"/>
    </xf>
    <xf numFmtId="177" fontId="7" fillId="7" borderId="190" xfId="3" applyNumberFormat="1" applyFont="1" applyFill="1" applyBorder="1" applyAlignment="1" applyProtection="1">
      <alignment vertical="center" wrapText="1"/>
      <protection locked="0"/>
    </xf>
    <xf numFmtId="177" fontId="7" fillId="7" borderId="168" xfId="3" applyNumberFormat="1" applyFont="1" applyFill="1" applyBorder="1" applyAlignment="1" applyProtection="1">
      <alignment vertical="center" wrapText="1"/>
      <protection locked="0"/>
    </xf>
    <xf numFmtId="0" fontId="17" fillId="0" borderId="147" xfId="3" applyFont="1" applyBorder="1" applyAlignment="1">
      <alignment horizontal="center" vertical="center"/>
    </xf>
    <xf numFmtId="0" fontId="7" fillId="0" borderId="170" xfId="3" applyFont="1" applyBorder="1" applyAlignment="1">
      <alignment horizontal="center" vertical="center"/>
    </xf>
    <xf numFmtId="0" fontId="7" fillId="0" borderId="171" xfId="3" applyFont="1" applyBorder="1" applyAlignment="1">
      <alignment horizontal="center" vertical="center"/>
    </xf>
    <xf numFmtId="0" fontId="7" fillId="0" borderId="189" xfId="3" applyFont="1" applyBorder="1" applyAlignment="1">
      <alignment horizontal="center" vertical="center"/>
    </xf>
    <xf numFmtId="0" fontId="7" fillId="0" borderId="191" xfId="3" applyFont="1" applyBorder="1" applyAlignment="1">
      <alignment horizontal="center" vertical="center"/>
    </xf>
    <xf numFmtId="0" fontId="7" fillId="0" borderId="192" xfId="3" applyFont="1" applyBorder="1" applyAlignment="1">
      <alignment horizontal="center" vertical="center"/>
    </xf>
    <xf numFmtId="0" fontId="7" fillId="0" borderId="156" xfId="3" applyFont="1" applyBorder="1" applyAlignment="1">
      <alignment horizontal="center" vertical="center"/>
    </xf>
    <xf numFmtId="0" fontId="7" fillId="0" borderId="90" xfId="3" applyFont="1" applyBorder="1" applyAlignment="1">
      <alignment horizontal="center" vertical="center"/>
    </xf>
    <xf numFmtId="0" fontId="7" fillId="0" borderId="93" xfId="3" applyFont="1" applyBorder="1" applyAlignment="1">
      <alignment horizontal="center" vertical="center"/>
    </xf>
    <xf numFmtId="0" fontId="7" fillId="0" borderId="193" xfId="3" applyFont="1" applyBorder="1" applyAlignment="1">
      <alignment horizontal="center" vertical="center"/>
    </xf>
    <xf numFmtId="177" fontId="7" fillId="0" borderId="194" xfId="3" applyNumberFormat="1" applyFont="1" applyBorder="1" applyAlignment="1">
      <alignment vertical="center" wrapText="1"/>
    </xf>
    <xf numFmtId="177" fontId="7" fillId="0" borderId="93" xfId="3" applyNumberFormat="1" applyFont="1" applyBorder="1" applyAlignment="1">
      <alignment vertical="center" wrapText="1"/>
    </xf>
    <xf numFmtId="177" fontId="7" fillId="0" borderId="91" xfId="3" applyNumberFormat="1" applyFont="1" applyBorder="1" applyAlignment="1">
      <alignment vertical="center" wrapText="1"/>
    </xf>
    <xf numFmtId="0" fontId="7" fillId="0" borderId="175" xfId="3" applyFont="1" applyBorder="1" applyAlignment="1">
      <alignment horizontal="center" vertical="center"/>
    </xf>
    <xf numFmtId="0" fontId="7" fillId="0" borderId="195" xfId="3" applyFont="1" applyBorder="1" applyAlignment="1">
      <alignment horizontal="center" vertical="center"/>
    </xf>
    <xf numFmtId="0" fontId="7" fillId="0" borderId="7" xfId="3" applyFont="1" applyBorder="1" applyAlignment="1">
      <alignment horizontal="center" vertical="center"/>
    </xf>
    <xf numFmtId="0" fontId="7" fillId="0" borderId="176" xfId="3" applyFont="1" applyBorder="1" applyAlignment="1">
      <alignment horizontal="center" vertical="center"/>
    </xf>
    <xf numFmtId="0" fontId="7" fillId="0" borderId="70" xfId="3" applyFont="1" applyBorder="1" applyAlignment="1">
      <alignment horizontal="center" vertical="center"/>
    </xf>
    <xf numFmtId="0" fontId="7" fillId="0" borderId="10" xfId="3" applyFont="1" applyBorder="1" applyAlignment="1">
      <alignment horizontal="center" vertical="center"/>
    </xf>
    <xf numFmtId="0" fontId="7" fillId="0" borderId="71" xfId="3" applyFont="1" applyBorder="1" applyAlignment="1">
      <alignment horizontal="center" vertical="center"/>
    </xf>
    <xf numFmtId="0" fontId="7" fillId="0" borderId="0" xfId="3" applyFont="1" applyAlignment="1">
      <alignment horizontal="center" vertical="center"/>
    </xf>
    <xf numFmtId="0" fontId="7" fillId="0" borderId="131" xfId="3" applyFont="1" applyBorder="1" applyAlignment="1">
      <alignment horizontal="center" vertical="center"/>
    </xf>
    <xf numFmtId="0" fontId="7" fillId="0" borderId="12" xfId="3" applyFont="1" applyBorder="1" applyAlignment="1">
      <alignment horizontal="center" vertical="center"/>
    </xf>
    <xf numFmtId="0" fontId="7" fillId="0" borderId="147" xfId="3" applyFont="1" applyBorder="1" applyAlignment="1">
      <alignment horizontal="center" vertical="center"/>
    </xf>
    <xf numFmtId="0" fontId="7" fillId="0" borderId="153" xfId="3" applyFont="1" applyBorder="1" applyAlignment="1">
      <alignment horizontal="center" vertical="center"/>
    </xf>
    <xf numFmtId="0" fontId="7" fillId="0" borderId="91" xfId="3" applyFont="1" applyBorder="1" applyAlignment="1">
      <alignment horizontal="center" vertical="center"/>
    </xf>
    <xf numFmtId="0" fontId="7" fillId="0" borderId="76" xfId="3" applyFont="1" applyBorder="1" applyAlignment="1">
      <alignment horizontal="center" vertical="center"/>
    </xf>
    <xf numFmtId="0" fontId="7" fillId="0" borderId="196" xfId="3" applyFont="1" applyBorder="1" applyAlignment="1">
      <alignment horizontal="center" vertical="center"/>
    </xf>
    <xf numFmtId="0" fontId="7" fillId="0" borderId="125" xfId="3" applyFont="1" applyBorder="1" applyAlignment="1">
      <alignment horizontal="center" vertical="center"/>
    </xf>
    <xf numFmtId="0" fontId="7" fillId="0" borderId="67" xfId="3" applyFont="1" applyBorder="1" applyAlignment="1">
      <alignment horizontal="center" vertical="center"/>
    </xf>
    <xf numFmtId="0" fontId="19" fillId="0" borderId="67" xfId="3" applyFont="1" applyBorder="1" applyAlignment="1">
      <alignment horizontal="center" vertical="center" wrapText="1"/>
    </xf>
    <xf numFmtId="0" fontId="19" fillId="0" borderId="67" xfId="3" applyFont="1" applyBorder="1" applyAlignment="1">
      <alignment horizontal="center" vertical="center"/>
    </xf>
    <xf numFmtId="0" fontId="19" fillId="0" borderId="129" xfId="3" applyFont="1" applyBorder="1" applyAlignment="1">
      <alignment horizontal="center" vertical="center"/>
    </xf>
    <xf numFmtId="177" fontId="7" fillId="0" borderId="39" xfId="3" applyNumberFormat="1" applyFont="1" applyBorder="1" applyAlignment="1">
      <alignment vertical="center" wrapText="1"/>
    </xf>
    <xf numFmtId="177" fontId="7" fillId="0" borderId="55" xfId="3" applyNumberFormat="1" applyFont="1" applyBorder="1" applyAlignment="1">
      <alignment vertical="center" wrapText="1"/>
    </xf>
    <xf numFmtId="177" fontId="7" fillId="0" borderId="109" xfId="3" applyNumberFormat="1" applyFont="1" applyBorder="1" applyAlignment="1">
      <alignment vertical="center" wrapText="1"/>
    </xf>
    <xf numFmtId="0" fontId="7" fillId="0" borderId="177" xfId="3" applyFont="1" applyBorder="1" applyAlignment="1">
      <alignment horizontal="center" vertical="center" wrapText="1"/>
    </xf>
    <xf numFmtId="0" fontId="7" fillId="0" borderId="74" xfId="3" applyFont="1" applyBorder="1" applyAlignment="1">
      <alignment horizontal="center" vertical="center" wrapText="1"/>
    </xf>
    <xf numFmtId="0" fontId="7" fillId="0" borderId="11" xfId="3" applyFont="1" applyBorder="1" applyAlignment="1">
      <alignment horizontal="center" vertical="center" wrapText="1"/>
    </xf>
    <xf numFmtId="177" fontId="7" fillId="0" borderId="32" xfId="3" applyNumberFormat="1" applyFont="1" applyBorder="1" applyAlignment="1">
      <alignment vertical="center" wrapText="1"/>
    </xf>
    <xf numFmtId="177" fontId="7" fillId="0" borderId="182" xfId="3" applyNumberFormat="1" applyFont="1" applyBorder="1" applyAlignment="1">
      <alignment vertical="center" wrapText="1"/>
    </xf>
    <xf numFmtId="177" fontId="7" fillId="0" borderId="162" xfId="3" applyNumberFormat="1" applyFont="1" applyBorder="1" applyAlignment="1">
      <alignment vertical="center" wrapText="1"/>
    </xf>
    <xf numFmtId="0" fontId="7" fillId="0" borderId="175" xfId="3" applyFont="1" applyBorder="1" applyAlignment="1">
      <alignment horizontal="center" vertical="center" textRotation="255"/>
    </xf>
    <xf numFmtId="0" fontId="7" fillId="0" borderId="195" xfId="3" applyFont="1" applyBorder="1" applyAlignment="1">
      <alignment horizontal="center" vertical="center" textRotation="255"/>
    </xf>
    <xf numFmtId="0" fontId="7" fillId="0" borderId="7" xfId="3" applyFont="1" applyBorder="1" applyAlignment="1">
      <alignment horizontal="center" vertical="center" textRotation="255"/>
    </xf>
    <xf numFmtId="0" fontId="7" fillId="0" borderId="19" xfId="3" applyFont="1" applyBorder="1" applyAlignment="1">
      <alignment horizontal="center" vertical="center"/>
    </xf>
    <xf numFmtId="0" fontId="7" fillId="0" borderId="296" xfId="3" applyFont="1" applyBorder="1" applyAlignment="1">
      <alignment horizontal="center" vertical="center"/>
    </xf>
    <xf numFmtId="0" fontId="7" fillId="0" borderId="89" xfId="3" applyFont="1" applyBorder="1" applyAlignment="1">
      <alignment horizontal="center" vertical="center"/>
    </xf>
    <xf numFmtId="177" fontId="7" fillId="0" borderId="19" xfId="3" applyNumberFormat="1" applyFont="1" applyBorder="1" applyAlignment="1">
      <alignment vertical="center" wrapText="1"/>
    </xf>
    <xf numFmtId="177" fontId="7" fillId="0" borderId="296" xfId="3" applyNumberFormat="1" applyFont="1" applyBorder="1" applyAlignment="1">
      <alignment vertical="center" wrapText="1"/>
    </xf>
    <xf numFmtId="177" fontId="7" fillId="0" borderId="297" xfId="3" applyNumberFormat="1" applyFont="1" applyBorder="1" applyAlignment="1">
      <alignment vertical="center" wrapText="1"/>
    </xf>
    <xf numFmtId="0" fontId="7" fillId="0" borderId="31" xfId="3" applyFont="1" applyBorder="1" applyAlignment="1">
      <alignment horizontal="center" vertical="center"/>
    </xf>
    <xf numFmtId="0" fontId="7" fillId="0" borderId="207" xfId="3" applyFont="1" applyBorder="1" applyAlignment="1">
      <alignment horizontal="center" vertical="center"/>
    </xf>
    <xf numFmtId="177" fontId="7" fillId="0" borderId="263" xfId="3" applyNumberFormat="1" applyFont="1" applyBorder="1" applyAlignment="1">
      <alignment vertical="center" wrapText="1"/>
    </xf>
    <xf numFmtId="0" fontId="7" fillId="0" borderId="18" xfId="3" applyFont="1" applyBorder="1" applyAlignment="1">
      <alignment horizontal="center" vertical="center"/>
    </xf>
    <xf numFmtId="177" fontId="7" fillId="0" borderId="18" xfId="3" applyNumberFormat="1" applyFont="1" applyBorder="1" applyAlignment="1">
      <alignment vertical="center" wrapText="1"/>
    </xf>
    <xf numFmtId="177" fontId="7" fillId="0" borderId="22" xfId="3" applyNumberFormat="1" applyFont="1" applyBorder="1" applyAlignment="1">
      <alignment vertical="center" wrapText="1"/>
    </xf>
    <xf numFmtId="177" fontId="7" fillId="0" borderId="60" xfId="3" applyNumberFormat="1" applyFont="1" applyBorder="1" applyAlignment="1">
      <alignment vertical="center" wrapText="1"/>
    </xf>
    <xf numFmtId="177" fontId="7" fillId="0" borderId="67" xfId="3" applyNumberFormat="1" applyFont="1" applyBorder="1" applyAlignment="1">
      <alignment vertical="center" wrapText="1"/>
    </xf>
    <xf numFmtId="177" fontId="7" fillId="0" borderId="129" xfId="3" applyNumberFormat="1" applyFont="1" applyBorder="1" applyAlignment="1">
      <alignment vertical="center" wrapText="1"/>
    </xf>
    <xf numFmtId="178" fontId="7" fillId="10" borderId="134" xfId="3" applyNumberFormat="1" applyFont="1" applyFill="1" applyBorder="1" applyAlignment="1" applyProtection="1">
      <alignment horizontal="center" vertical="center" wrapText="1"/>
      <protection locked="0"/>
    </xf>
    <xf numFmtId="178" fontId="7" fillId="10" borderId="210" xfId="3" applyNumberFormat="1" applyFont="1" applyFill="1" applyBorder="1" applyAlignment="1" applyProtection="1">
      <alignment horizontal="center" vertical="center" wrapText="1"/>
      <protection locked="0"/>
    </xf>
    <xf numFmtId="0" fontId="7" fillId="0" borderId="41" xfId="3" applyFont="1" applyBorder="1" applyAlignment="1">
      <alignment horizontal="center" vertical="center"/>
    </xf>
    <xf numFmtId="0" fontId="7" fillId="0" borderId="209" xfId="3" applyFont="1" applyBorder="1" applyAlignment="1">
      <alignment horizontal="center" vertical="center"/>
    </xf>
    <xf numFmtId="0" fontId="7" fillId="0" borderId="0" xfId="3" applyFont="1"/>
    <xf numFmtId="0" fontId="7" fillId="0" borderId="263" xfId="3" applyFont="1" applyBorder="1" applyAlignment="1">
      <alignment horizontal="center" vertical="center"/>
    </xf>
    <xf numFmtId="0" fontId="7" fillId="0" borderId="62" xfId="3" applyFont="1" applyBorder="1" applyAlignment="1">
      <alignment horizontal="center" vertical="center"/>
    </xf>
    <xf numFmtId="0" fontId="7" fillId="0" borderId="0" xfId="3" applyFont="1" applyAlignment="1">
      <alignment vertical="center" wrapText="1"/>
    </xf>
    <xf numFmtId="0" fontId="7" fillId="0" borderId="85" xfId="3" applyFont="1" applyBorder="1" applyAlignment="1">
      <alignment horizontal="center" vertical="center"/>
    </xf>
    <xf numFmtId="0" fontId="7" fillId="0" borderId="197" xfId="3" applyFont="1" applyBorder="1" applyAlignment="1">
      <alignment horizontal="center" vertical="center"/>
    </xf>
    <xf numFmtId="177" fontId="7" fillId="0" borderId="85" xfId="3" applyNumberFormat="1" applyFont="1" applyBorder="1" applyAlignment="1">
      <alignment vertical="center" wrapText="1"/>
    </xf>
    <xf numFmtId="177" fontId="7" fillId="0" borderId="132" xfId="3" applyNumberFormat="1" applyFont="1" applyBorder="1" applyAlignment="1">
      <alignment vertical="center" wrapText="1"/>
    </xf>
    <xf numFmtId="177" fontId="7" fillId="0" borderId="130" xfId="3" applyNumberFormat="1" applyFont="1" applyBorder="1" applyAlignment="1">
      <alignment vertical="center" wrapText="1"/>
    </xf>
  </cellXfs>
  <cellStyles count="25">
    <cellStyle name="ハイパーリンク" xfId="4" builtinId="8" hidden="1"/>
    <cellStyle name="ハイパーリンク" xfId="6" builtinId="8" hidden="1"/>
    <cellStyle name="ハイパーリンク" xfId="8" builtinId="8" hidden="1"/>
    <cellStyle name="ハイパーリンク" xfId="10" builtinId="8" hidden="1"/>
    <cellStyle name="ハイパーリンク" xfId="12" builtinId="8" hidden="1"/>
    <cellStyle name="ハイパーリンク" xfId="14" builtinId="8" hidden="1"/>
    <cellStyle name="ハイパーリンク" xfId="16" builtinId="8" hidden="1"/>
    <cellStyle name="ハイパーリンク" xfId="18" builtinId="8" hidden="1"/>
    <cellStyle name="ハイパーリンク" xfId="20" builtinId="8" hidden="1"/>
    <cellStyle name="ハイパーリンク" xfId="22" builtinId="8" hidden="1"/>
    <cellStyle name="通貨 [0]_H21本科４年 A" xfId="1" xr:uid="{00000000-0005-0000-0000-00000A000000}"/>
    <cellStyle name="標準" xfId="0" builtinId="0"/>
    <cellStyle name="標準 2" xfId="24" xr:uid="{00000000-0005-0000-0000-00000C000000}"/>
    <cellStyle name="標準_04　教科系統図.xls" xfId="2" xr:uid="{00000000-0005-0000-0000-00000D000000}"/>
    <cellStyle name="標準_表４付票 その他の評価一覧.xls" xfId="3" xr:uid="{00000000-0005-0000-0000-00000E000000}"/>
    <cellStyle name="表示済みのハイパーリンク" xfId="5" builtinId="9" hidden="1"/>
    <cellStyle name="表示済みのハイパーリンク" xfId="7" builtinId="9" hidden="1"/>
    <cellStyle name="表示済みのハイパーリンク" xfId="9" builtinId="9" hidden="1"/>
    <cellStyle name="表示済みのハイパーリンク" xfId="11" builtinId="9" hidden="1"/>
    <cellStyle name="表示済みのハイパーリンク" xfId="13" builtinId="9" hidden="1"/>
    <cellStyle name="表示済みのハイパーリンク" xfId="15" builtinId="9" hidden="1"/>
    <cellStyle name="表示済みのハイパーリンク" xfId="17" builtinId="9" hidden="1"/>
    <cellStyle name="表示済みのハイパーリンク" xfId="19" builtinId="9" hidden="1"/>
    <cellStyle name="表示済みのハイパーリンク" xfId="21" builtinId="9" hidden="1"/>
    <cellStyle name="表示済みのハイパーリンク" xfId="23" builtinId="9" hidden="1"/>
  </cellStyles>
  <dxfs count="16">
    <dxf>
      <font>
        <strike val="0"/>
        <condense val="0"/>
        <extend val="0"/>
        <color indexed="10"/>
      </font>
    </dxf>
    <dxf>
      <font>
        <strike val="0"/>
        <condense val="0"/>
        <extend val="0"/>
        <color indexed="10"/>
      </font>
    </dxf>
    <dxf>
      <font>
        <condense val="0"/>
        <extend val="0"/>
        <color indexed="10"/>
      </font>
    </dxf>
    <dxf>
      <font>
        <condense val="0"/>
        <extend val="0"/>
        <color indexed="10"/>
      </font>
    </dxf>
    <dxf>
      <font>
        <strike val="0"/>
        <condense val="0"/>
        <extend val="0"/>
        <color indexed="10"/>
      </font>
    </dxf>
    <dxf>
      <font>
        <condense val="0"/>
        <extend val="0"/>
        <color auto="1"/>
      </font>
      <fill>
        <patternFill>
          <bgColor indexed="41"/>
        </patternFill>
      </fill>
    </dxf>
    <dxf>
      <font>
        <condense val="0"/>
        <extend val="0"/>
        <color auto="1"/>
      </font>
      <fill>
        <patternFill>
          <bgColor indexed="41"/>
        </patternFill>
      </fill>
    </dxf>
    <dxf>
      <font>
        <b val="0"/>
        <i val="0"/>
        <condense val="0"/>
        <extend val="0"/>
        <color auto="1"/>
      </font>
      <fill>
        <patternFill>
          <bgColor indexed="41"/>
        </patternFill>
      </fill>
    </dxf>
    <dxf>
      <font>
        <b val="0"/>
        <i val="0"/>
        <condense val="0"/>
        <extend val="0"/>
        <color auto="1"/>
      </font>
      <fill>
        <patternFill>
          <bgColor indexed="41"/>
        </patternFill>
      </fill>
    </dxf>
    <dxf>
      <font>
        <b val="0"/>
        <i val="0"/>
        <condense val="0"/>
        <extend val="0"/>
        <color auto="1"/>
      </font>
      <fill>
        <patternFill>
          <bgColor indexed="41"/>
        </patternFill>
      </fill>
    </dxf>
    <dxf>
      <font>
        <b val="0"/>
        <i val="0"/>
        <condense val="0"/>
        <extend val="0"/>
        <color auto="1"/>
      </font>
      <fill>
        <patternFill>
          <bgColor indexed="41"/>
        </patternFill>
      </fill>
    </dxf>
    <dxf>
      <font>
        <b val="0"/>
        <i val="0"/>
        <condense val="0"/>
        <extend val="0"/>
        <color auto="1"/>
      </font>
      <fill>
        <patternFill>
          <bgColor indexed="41"/>
        </patternFill>
      </fill>
    </dxf>
    <dxf>
      <font>
        <b val="0"/>
        <i val="0"/>
        <condense val="0"/>
        <extend val="0"/>
        <color auto="1"/>
      </font>
      <fill>
        <patternFill>
          <bgColor indexed="41"/>
        </patternFill>
      </fill>
    </dxf>
    <dxf>
      <font>
        <b val="0"/>
        <i val="0"/>
        <condense val="0"/>
        <extend val="0"/>
        <color auto="1"/>
      </font>
      <fill>
        <patternFill>
          <bgColor indexed="41"/>
        </patternFill>
      </fill>
    </dxf>
    <dxf>
      <font>
        <b val="0"/>
        <i val="0"/>
        <condense val="0"/>
        <extend val="0"/>
        <color auto="1"/>
      </font>
      <fill>
        <patternFill>
          <bgColor indexed="41"/>
        </patternFill>
      </fill>
    </dxf>
    <dxf>
      <font>
        <b val="0"/>
        <i val="0"/>
        <condense val="0"/>
        <extend val="0"/>
        <color auto="1"/>
      </font>
      <fill>
        <patternFill>
          <bgColor indexed="41"/>
        </patternFill>
      </fill>
    </dxf>
  </dxfs>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00FFFF"/>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16</xdr:row>
      <xdr:rowOff>50800</xdr:rowOff>
    </xdr:from>
    <xdr:to>
      <xdr:col>12</xdr:col>
      <xdr:colOff>114300</xdr:colOff>
      <xdr:row>17</xdr:row>
      <xdr:rowOff>88900</xdr:rowOff>
    </xdr:to>
    <xdr:sp macro="" textlink="">
      <xdr:nvSpPr>
        <xdr:cNvPr id="2" name="Text Box 3">
          <a:extLst>
            <a:ext uri="{FF2B5EF4-FFF2-40B4-BE49-F238E27FC236}">
              <a16:creationId xmlns:a16="http://schemas.microsoft.com/office/drawing/2014/main" id="{00000000-0008-0000-0400-000002000000}"/>
            </a:ext>
          </a:extLst>
        </xdr:cNvPr>
        <xdr:cNvSpPr txBox="1">
          <a:spLocks noChangeArrowheads="1"/>
        </xdr:cNvSpPr>
      </xdr:nvSpPr>
      <xdr:spPr bwMode="auto">
        <a:xfrm>
          <a:off x="4343400" y="6127750"/>
          <a:ext cx="114300" cy="2381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Y69"/>
  <sheetViews>
    <sheetView showGridLines="0" showZeros="0" tabSelected="1" zoomScale="70" zoomScaleNormal="70" zoomScaleSheetLayoutView="70" workbookViewId="0">
      <selection activeCell="H4" sqref="H4:H6"/>
    </sheetView>
  </sheetViews>
  <sheetFormatPr defaultColWidth="8.625" defaultRowHeight="12"/>
  <cols>
    <col min="1" max="1" width="1.875" style="5" customWidth="1"/>
    <col min="2" max="4" width="2.875" style="5" customWidth="1"/>
    <col min="5" max="5" width="5.125" style="5" customWidth="1"/>
    <col min="6" max="6" width="1.125" style="5" customWidth="1"/>
    <col min="7" max="7" width="0.625" style="5" customWidth="1"/>
    <col min="8" max="8" width="21.875" style="64" customWidth="1"/>
    <col min="9" max="13" width="3.625" style="5" customWidth="1"/>
    <col min="14" max="17" width="5.875" style="5" customWidth="1"/>
    <col min="18" max="18" width="7.375" style="5" customWidth="1"/>
    <col min="19" max="19" width="5.125" style="5" customWidth="1"/>
    <col min="20" max="20" width="1.5" style="5" customWidth="1"/>
    <col min="21" max="35" width="3.625" style="4" customWidth="1"/>
    <col min="36" max="36" width="6.125" style="5" customWidth="1"/>
    <col min="37" max="37" width="7.375" style="5" customWidth="1"/>
    <col min="38" max="38" width="4.125" style="5" customWidth="1"/>
    <col min="39" max="39" width="3" style="5" customWidth="1"/>
    <col min="40" max="49" width="3.375" style="5" customWidth="1"/>
    <col min="50" max="50" width="5" style="5" customWidth="1"/>
    <col min="51" max="53" width="4.125" style="5" customWidth="1"/>
    <col min="54" max="16384" width="8.625" style="5"/>
  </cols>
  <sheetData>
    <row r="1" spans="1:51" ht="35.1" customHeight="1">
      <c r="B1" s="830" t="s">
        <v>184</v>
      </c>
      <c r="C1" s="830"/>
      <c r="D1" s="219"/>
      <c r="E1" s="831"/>
      <c r="F1" s="831"/>
      <c r="G1" s="6"/>
      <c r="H1" s="832" t="s">
        <v>199</v>
      </c>
      <c r="I1" s="833"/>
      <c r="J1" s="833"/>
      <c r="K1" s="833"/>
      <c r="L1" s="833"/>
      <c r="M1" s="834"/>
      <c r="N1" s="67"/>
      <c r="O1" s="835" t="s">
        <v>334</v>
      </c>
      <c r="P1" s="835"/>
      <c r="Q1" s="835"/>
      <c r="R1" s="835"/>
      <c r="S1" s="835"/>
      <c r="T1" s="7"/>
      <c r="U1" s="134" t="s">
        <v>313</v>
      </c>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AX1" s="134"/>
      <c r="AY1" s="134"/>
    </row>
    <row r="2" spans="1:51" ht="11.1" customHeight="1">
      <c r="A2" s="1"/>
      <c r="B2" s="1"/>
      <c r="C2" s="1"/>
      <c r="D2" s="1"/>
      <c r="E2" s="1"/>
      <c r="F2" s="1"/>
      <c r="G2" s="1"/>
      <c r="H2" s="2"/>
      <c r="I2" s="1"/>
      <c r="J2" s="1"/>
      <c r="K2" s="1"/>
      <c r="L2" s="1"/>
      <c r="M2" s="1"/>
      <c r="N2" s="1"/>
      <c r="O2" s="1"/>
      <c r="P2" s="1"/>
      <c r="Q2" s="1"/>
      <c r="R2" s="1"/>
      <c r="S2" s="1"/>
      <c r="T2" s="1"/>
      <c r="U2" s="3"/>
      <c r="V2" s="3"/>
      <c r="W2" s="3"/>
      <c r="X2" s="3"/>
      <c r="Y2" s="3"/>
      <c r="Z2" s="3"/>
      <c r="AA2" s="3"/>
      <c r="AB2" s="3"/>
      <c r="AC2" s="3"/>
      <c r="AD2" s="3"/>
      <c r="AE2" s="3"/>
      <c r="AF2" s="3"/>
      <c r="AG2" s="3"/>
      <c r="AH2" s="3"/>
      <c r="AI2" s="1"/>
      <c r="AJ2" s="1"/>
      <c r="AK2" s="1"/>
      <c r="AL2" s="1"/>
      <c r="AM2" s="1"/>
      <c r="AN2" s="1"/>
      <c r="AO2" s="1"/>
      <c r="AP2" s="1"/>
      <c r="AQ2" s="1"/>
      <c r="AR2" s="1"/>
      <c r="AS2" s="1"/>
      <c r="AT2" s="1"/>
      <c r="AU2" s="1"/>
      <c r="AV2" s="1"/>
      <c r="AW2" s="1"/>
      <c r="AX2" s="1"/>
      <c r="AY2" s="1"/>
    </row>
    <row r="3" spans="1:51" ht="33" customHeight="1" thickBot="1">
      <c r="A3" s="1"/>
      <c r="B3" s="209" t="s">
        <v>309</v>
      </c>
      <c r="C3" s="209"/>
      <c r="D3" s="209"/>
      <c r="E3" s="209"/>
      <c r="F3" s="209"/>
      <c r="G3" s="209"/>
      <c r="H3" s="209"/>
      <c r="I3" s="209"/>
      <c r="J3" s="209"/>
      <c r="K3" s="209"/>
      <c r="L3" s="209"/>
      <c r="M3" s="209"/>
      <c r="N3" s="209"/>
      <c r="O3" s="209"/>
      <c r="P3" s="209"/>
      <c r="Q3" s="208"/>
      <c r="R3" s="208"/>
      <c r="S3" s="208"/>
      <c r="T3" s="7"/>
      <c r="U3" s="208" t="s">
        <v>333</v>
      </c>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
    </row>
    <row r="4" spans="1:51" ht="35.1" customHeight="1">
      <c r="A4" s="1"/>
      <c r="B4" s="836" t="s">
        <v>187</v>
      </c>
      <c r="C4" s="837"/>
      <c r="D4" s="224"/>
      <c r="E4" s="842" t="s">
        <v>60</v>
      </c>
      <c r="F4" s="843"/>
      <c r="G4" s="66"/>
      <c r="H4" s="848" t="s">
        <v>225</v>
      </c>
      <c r="I4" s="851" t="s">
        <v>208</v>
      </c>
      <c r="J4" s="854" t="s">
        <v>169</v>
      </c>
      <c r="K4" s="800"/>
      <c r="L4" s="800"/>
      <c r="M4" s="855"/>
      <c r="N4" s="824" t="s">
        <v>185</v>
      </c>
      <c r="O4" s="822" t="s">
        <v>59</v>
      </c>
      <c r="P4" s="823"/>
      <c r="Q4" s="823"/>
      <c r="R4" s="823"/>
      <c r="S4" s="824" t="s">
        <v>254</v>
      </c>
      <c r="T4" s="225"/>
      <c r="U4" s="827" t="s">
        <v>255</v>
      </c>
      <c r="V4" s="828"/>
      <c r="W4" s="828"/>
      <c r="X4" s="828"/>
      <c r="Y4" s="828"/>
      <c r="Z4" s="828"/>
      <c r="AA4" s="828"/>
      <c r="AB4" s="828"/>
      <c r="AC4" s="828"/>
      <c r="AD4" s="828"/>
      <c r="AE4" s="828"/>
      <c r="AF4" s="828"/>
      <c r="AG4" s="828"/>
      <c r="AH4" s="829"/>
      <c r="AI4" s="226"/>
      <c r="AJ4" s="796" t="s">
        <v>198</v>
      </c>
      <c r="AK4" s="207" t="s">
        <v>189</v>
      </c>
      <c r="AM4" s="799" t="s">
        <v>168</v>
      </c>
      <c r="AN4" s="800"/>
      <c r="AO4" s="800"/>
      <c r="AP4" s="800"/>
      <c r="AQ4" s="800"/>
      <c r="AR4" s="800"/>
      <c r="AS4" s="800"/>
      <c r="AT4" s="800"/>
      <c r="AU4" s="800"/>
      <c r="AV4" s="800"/>
      <c r="AW4" s="801"/>
      <c r="AX4" s="485"/>
      <c r="AY4" s="1"/>
    </row>
    <row r="5" spans="1:51" ht="174" customHeight="1">
      <c r="A5" s="1"/>
      <c r="B5" s="838"/>
      <c r="C5" s="839"/>
      <c r="D5" s="227"/>
      <c r="E5" s="844"/>
      <c r="F5" s="845"/>
      <c r="G5" s="66"/>
      <c r="H5" s="849"/>
      <c r="I5" s="852"/>
      <c r="J5" s="809" t="s">
        <v>216</v>
      </c>
      <c r="K5" s="818"/>
      <c r="L5" s="809" t="s">
        <v>217</v>
      </c>
      <c r="M5" s="818"/>
      <c r="N5" s="825"/>
      <c r="O5" s="228" t="s">
        <v>186</v>
      </c>
      <c r="P5" s="229" t="s">
        <v>209</v>
      </c>
      <c r="Q5" s="230" t="s">
        <v>210</v>
      </c>
      <c r="R5" s="856" t="s">
        <v>311</v>
      </c>
      <c r="S5" s="825"/>
      <c r="T5" s="231"/>
      <c r="U5" s="816" t="s">
        <v>214</v>
      </c>
      <c r="V5" s="817"/>
      <c r="W5" s="806" t="s">
        <v>152</v>
      </c>
      <c r="X5" s="821"/>
      <c r="Y5" s="821"/>
      <c r="Z5" s="817"/>
      <c r="AA5" s="806" t="s">
        <v>153</v>
      </c>
      <c r="AB5" s="807"/>
      <c r="AC5" s="807"/>
      <c r="AD5" s="807"/>
      <c r="AE5" s="808"/>
      <c r="AF5" s="809" t="s">
        <v>228</v>
      </c>
      <c r="AG5" s="810"/>
      <c r="AH5" s="811"/>
      <c r="AI5" s="232"/>
      <c r="AJ5" s="797"/>
      <c r="AK5" s="812" t="s">
        <v>171</v>
      </c>
      <c r="AM5" s="814" t="s">
        <v>172</v>
      </c>
      <c r="AN5" s="809" t="s">
        <v>149</v>
      </c>
      <c r="AO5" s="810"/>
      <c r="AP5" s="810"/>
      <c r="AQ5" s="810"/>
      <c r="AR5" s="818"/>
      <c r="AS5" s="819" t="s">
        <v>173</v>
      </c>
      <c r="AT5" s="819"/>
      <c r="AU5" s="819"/>
      <c r="AV5" s="819"/>
      <c r="AW5" s="820"/>
      <c r="AX5" s="802" t="s">
        <v>174</v>
      </c>
      <c r="AY5" s="1"/>
    </row>
    <row r="6" spans="1:51" ht="35.1" customHeight="1" thickBot="1">
      <c r="A6" s="1"/>
      <c r="B6" s="840"/>
      <c r="C6" s="841"/>
      <c r="D6" s="233"/>
      <c r="E6" s="846"/>
      <c r="F6" s="847"/>
      <c r="G6" s="66"/>
      <c r="H6" s="850"/>
      <c r="I6" s="853"/>
      <c r="J6" s="234" t="s">
        <v>74</v>
      </c>
      <c r="K6" s="235" t="s">
        <v>204</v>
      </c>
      <c r="L6" s="234" t="s">
        <v>74</v>
      </c>
      <c r="M6" s="235" t="s">
        <v>204</v>
      </c>
      <c r="N6" s="826"/>
      <c r="O6" s="804" t="s">
        <v>183</v>
      </c>
      <c r="P6" s="805"/>
      <c r="Q6" s="805"/>
      <c r="R6" s="857"/>
      <c r="S6" s="826"/>
      <c r="T6" s="231"/>
      <c r="U6" s="236" t="s">
        <v>175</v>
      </c>
      <c r="V6" s="237" t="s">
        <v>176</v>
      </c>
      <c r="W6" s="238" t="s">
        <v>200</v>
      </c>
      <c r="X6" s="239" t="s">
        <v>201</v>
      </c>
      <c r="Y6" s="239" t="s">
        <v>202</v>
      </c>
      <c r="Z6" s="237" t="s">
        <v>55</v>
      </c>
      <c r="AA6" s="238" t="s">
        <v>56</v>
      </c>
      <c r="AB6" s="239" t="s">
        <v>257</v>
      </c>
      <c r="AC6" s="239" t="s">
        <v>258</v>
      </c>
      <c r="AD6" s="239" t="s">
        <v>259</v>
      </c>
      <c r="AE6" s="237" t="s">
        <v>260</v>
      </c>
      <c r="AF6" s="238" t="s">
        <v>57</v>
      </c>
      <c r="AG6" s="239" t="s">
        <v>58</v>
      </c>
      <c r="AH6" s="240" t="s">
        <v>44</v>
      </c>
      <c r="AI6" s="241"/>
      <c r="AJ6" s="798"/>
      <c r="AK6" s="813"/>
      <c r="AM6" s="815"/>
      <c r="AN6" s="486" t="s">
        <v>45</v>
      </c>
      <c r="AO6" s="487" t="s">
        <v>46</v>
      </c>
      <c r="AP6" s="487" t="s">
        <v>47</v>
      </c>
      <c r="AQ6" s="488" t="s">
        <v>48</v>
      </c>
      <c r="AR6" s="488" t="s">
        <v>49</v>
      </c>
      <c r="AS6" s="489" t="s">
        <v>28</v>
      </c>
      <c r="AT6" s="487" t="s">
        <v>50</v>
      </c>
      <c r="AU6" s="487" t="s">
        <v>51</v>
      </c>
      <c r="AV6" s="487" t="s">
        <v>52</v>
      </c>
      <c r="AW6" s="490" t="s">
        <v>53</v>
      </c>
      <c r="AX6" s="803"/>
      <c r="AY6" s="1"/>
    </row>
    <row r="7" spans="1:51" ht="17.100000000000001" customHeight="1">
      <c r="A7" s="1"/>
      <c r="B7" s="769" t="s">
        <v>239</v>
      </c>
      <c r="C7" s="770"/>
      <c r="D7" s="775" t="s">
        <v>269</v>
      </c>
      <c r="E7" s="776"/>
      <c r="F7" s="777"/>
      <c r="H7" s="242" t="s">
        <v>240</v>
      </c>
      <c r="I7" s="243">
        <f>SUM(J7:M7)</f>
        <v>2</v>
      </c>
      <c r="J7" s="781">
        <v>2</v>
      </c>
      <c r="K7" s="782"/>
      <c r="L7" s="781"/>
      <c r="M7" s="782"/>
      <c r="N7" s="244" t="s">
        <v>166</v>
      </c>
      <c r="O7" s="245" t="s">
        <v>54</v>
      </c>
      <c r="P7" s="246"/>
      <c r="Q7" s="247"/>
      <c r="R7" s="248" t="s">
        <v>156</v>
      </c>
      <c r="S7" s="249" t="str">
        <f>IF($AK7&gt;=60,"○","")</f>
        <v/>
      </c>
      <c r="T7" s="223"/>
      <c r="U7" s="250"/>
      <c r="V7" s="251"/>
      <c r="W7" s="252"/>
      <c r="X7" s="253"/>
      <c r="Y7" s="253"/>
      <c r="Z7" s="251"/>
      <c r="AA7" s="252" t="s">
        <v>156</v>
      </c>
      <c r="AB7" s="253"/>
      <c r="AC7" s="253"/>
      <c r="AD7" s="253"/>
      <c r="AE7" s="251" t="s">
        <v>1</v>
      </c>
      <c r="AF7" s="252"/>
      <c r="AG7" s="253"/>
      <c r="AH7" s="254"/>
      <c r="AI7" s="241"/>
      <c r="AJ7" s="255" t="s">
        <v>156</v>
      </c>
      <c r="AK7" s="256"/>
      <c r="AM7" s="9" t="str">
        <f>IF(ISNUMBER($AK7),IF(AND($AK7&gt;=60,$AK7&lt;=100),"●",""),"")</f>
        <v/>
      </c>
      <c r="AN7" s="10"/>
      <c r="AO7" s="11"/>
      <c r="AP7" s="11"/>
      <c r="AQ7" s="12"/>
      <c r="AR7" s="12"/>
      <c r="AS7" s="10"/>
      <c r="AT7" s="11"/>
      <c r="AU7" s="11"/>
      <c r="AV7" s="11"/>
      <c r="AW7" s="13"/>
      <c r="AX7" s="91" t="str">
        <f t="shared" ref="AX7:AX45" si="0">IF(ISNUMBER($AK7),IF(AND($AK7&gt;=60,$AK7&lt;=100),$I7,""),"")</f>
        <v/>
      </c>
      <c r="AY7" s="1"/>
    </row>
    <row r="8" spans="1:51" ht="17.100000000000001" customHeight="1">
      <c r="A8" s="1"/>
      <c r="B8" s="771"/>
      <c r="C8" s="772"/>
      <c r="D8" s="778"/>
      <c r="E8" s="779"/>
      <c r="F8" s="780"/>
      <c r="H8" s="257" t="s">
        <v>306</v>
      </c>
      <c r="I8" s="258">
        <f t="shared" ref="I8:I19" si="1">SUM(J8:M8)</f>
        <v>2</v>
      </c>
      <c r="J8" s="761">
        <v>2</v>
      </c>
      <c r="K8" s="725"/>
      <c r="L8" s="761"/>
      <c r="M8" s="725"/>
      <c r="N8" s="259" t="s">
        <v>166</v>
      </c>
      <c r="O8" s="260" t="s">
        <v>156</v>
      </c>
      <c r="P8" s="261"/>
      <c r="Q8" s="262"/>
      <c r="R8" s="263" t="s">
        <v>156</v>
      </c>
      <c r="S8" s="264" t="str">
        <f t="shared" ref="S8:S45" si="2">IF($AK8&gt;=60,"○","")</f>
        <v/>
      </c>
      <c r="T8" s="223"/>
      <c r="U8" s="265"/>
      <c r="V8" s="266"/>
      <c r="W8" s="267"/>
      <c r="X8" s="268"/>
      <c r="Y8" s="268"/>
      <c r="Z8" s="266"/>
      <c r="AA8" s="267" t="s">
        <v>29</v>
      </c>
      <c r="AB8" s="268"/>
      <c r="AC8" s="268"/>
      <c r="AD8" s="268" t="s">
        <v>1</v>
      </c>
      <c r="AE8" s="266"/>
      <c r="AF8" s="267"/>
      <c r="AG8" s="268"/>
      <c r="AH8" s="269"/>
      <c r="AI8" s="241"/>
      <c r="AJ8" s="270" t="s">
        <v>156</v>
      </c>
      <c r="AK8" s="271"/>
      <c r="AM8" s="168" t="str">
        <f>IF(ISNUMBER($AK8),IF(AND($AK8&gt;=60,$AK8&lt;=100),"●",""),"")</f>
        <v/>
      </c>
      <c r="AN8" s="156"/>
      <c r="AO8" s="16"/>
      <c r="AP8" s="16"/>
      <c r="AQ8" s="163"/>
      <c r="AR8" s="163"/>
      <c r="AS8" s="18"/>
      <c r="AT8" s="19"/>
      <c r="AU8" s="19"/>
      <c r="AV8" s="19"/>
      <c r="AW8" s="20"/>
      <c r="AX8" s="189" t="str">
        <f t="shared" si="0"/>
        <v/>
      </c>
      <c r="AY8" s="1"/>
    </row>
    <row r="9" spans="1:51" ht="17.100000000000001" customHeight="1">
      <c r="A9" s="1"/>
      <c r="B9" s="771"/>
      <c r="C9" s="772"/>
      <c r="D9" s="778"/>
      <c r="E9" s="779"/>
      <c r="F9" s="780"/>
      <c r="H9" s="272" t="s">
        <v>307</v>
      </c>
      <c r="I9" s="258">
        <f t="shared" si="1"/>
        <v>2</v>
      </c>
      <c r="J9" s="730"/>
      <c r="K9" s="783"/>
      <c r="L9" s="273">
        <v>2</v>
      </c>
      <c r="M9" s="274"/>
      <c r="N9" s="275" t="s">
        <v>166</v>
      </c>
      <c r="O9" s="276" t="s">
        <v>156</v>
      </c>
      <c r="P9" s="261"/>
      <c r="Q9" s="262"/>
      <c r="R9" s="263" t="s">
        <v>156</v>
      </c>
      <c r="S9" s="277" t="str">
        <f t="shared" si="2"/>
        <v/>
      </c>
      <c r="T9" s="223"/>
      <c r="U9" s="278"/>
      <c r="V9" s="279"/>
      <c r="W9" s="280"/>
      <c r="X9" s="281"/>
      <c r="Y9" s="281"/>
      <c r="Z9" s="279"/>
      <c r="AA9" s="280" t="s">
        <v>29</v>
      </c>
      <c r="AB9" s="281"/>
      <c r="AC9" s="281"/>
      <c r="AD9" s="281" t="s">
        <v>1</v>
      </c>
      <c r="AE9" s="279"/>
      <c r="AF9" s="280"/>
      <c r="AG9" s="281"/>
      <c r="AH9" s="282"/>
      <c r="AI9" s="241"/>
      <c r="AJ9" s="270" t="s">
        <v>156</v>
      </c>
      <c r="AK9" s="271"/>
      <c r="AM9" s="168" t="str">
        <f>IF(ISNUMBER($AK9),IF(AND($AK9&gt;=60,$AK9&lt;=100),"●",""),"")</f>
        <v/>
      </c>
      <c r="AN9" s="18"/>
      <c r="AO9" s="16"/>
      <c r="AP9" s="16"/>
      <c r="AQ9" s="42"/>
      <c r="AR9" s="42"/>
      <c r="AS9" s="18"/>
      <c r="AT9" s="19"/>
      <c r="AU9" s="19"/>
      <c r="AV9" s="19"/>
      <c r="AW9" s="20"/>
      <c r="AX9" s="90" t="str">
        <f t="shared" si="0"/>
        <v/>
      </c>
      <c r="AY9" s="1"/>
    </row>
    <row r="10" spans="1:51" ht="17.100000000000001" customHeight="1">
      <c r="A10" s="1"/>
      <c r="B10" s="771"/>
      <c r="C10" s="772"/>
      <c r="D10" s="784" t="s">
        <v>270</v>
      </c>
      <c r="E10" s="787" t="s">
        <v>261</v>
      </c>
      <c r="F10" s="788"/>
      <c r="H10" s="283" t="s">
        <v>227</v>
      </c>
      <c r="I10" s="284">
        <f t="shared" si="1"/>
        <v>2</v>
      </c>
      <c r="J10" s="781">
        <v>2</v>
      </c>
      <c r="K10" s="782"/>
      <c r="L10" s="781"/>
      <c r="M10" s="791"/>
      <c r="N10" s="244" t="s">
        <v>166</v>
      </c>
      <c r="O10" s="285" t="s">
        <v>190</v>
      </c>
      <c r="P10" s="286"/>
      <c r="Q10" s="287"/>
      <c r="R10" s="288" t="s">
        <v>219</v>
      </c>
      <c r="S10" s="249" t="str">
        <f t="shared" si="2"/>
        <v/>
      </c>
      <c r="T10" s="223"/>
      <c r="U10" s="289"/>
      <c r="V10" s="290"/>
      <c r="W10" s="291"/>
      <c r="X10" s="292"/>
      <c r="Y10" s="292"/>
      <c r="Z10" s="290"/>
      <c r="AA10" s="291" t="s">
        <v>29</v>
      </c>
      <c r="AB10" s="292"/>
      <c r="AC10" s="292"/>
      <c r="AD10" s="292" t="s">
        <v>1</v>
      </c>
      <c r="AE10" s="290"/>
      <c r="AF10" s="291"/>
      <c r="AG10" s="292"/>
      <c r="AH10" s="293"/>
      <c r="AI10" s="241"/>
      <c r="AJ10" s="255" t="s">
        <v>219</v>
      </c>
      <c r="AK10" s="294"/>
      <c r="AM10" s="139"/>
      <c r="AN10" s="10"/>
      <c r="AO10" s="31" t="str">
        <f>IF(ISNUMBER($AK10),IF(AND($AK10&gt;=60,$AK10&lt;=100),"●",""),"")</f>
        <v/>
      </c>
      <c r="AP10" s="12"/>
      <c r="AQ10" s="12"/>
      <c r="AR10" s="12"/>
      <c r="AS10" s="10"/>
      <c r="AT10" s="11"/>
      <c r="AU10" s="11"/>
      <c r="AV10" s="11"/>
      <c r="AW10" s="13"/>
      <c r="AX10" s="91" t="str">
        <f t="shared" si="0"/>
        <v/>
      </c>
      <c r="AY10" s="1"/>
    </row>
    <row r="11" spans="1:51" ht="17.100000000000001" customHeight="1">
      <c r="A11" s="1"/>
      <c r="B11" s="771"/>
      <c r="C11" s="772"/>
      <c r="D11" s="785"/>
      <c r="E11" s="789"/>
      <c r="F11" s="790"/>
      <c r="H11" s="257" t="s">
        <v>222</v>
      </c>
      <c r="I11" s="295">
        <f t="shared" si="1"/>
        <v>2</v>
      </c>
      <c r="J11" s="761">
        <v>2</v>
      </c>
      <c r="K11" s="725"/>
      <c r="L11" s="761"/>
      <c r="M11" s="792"/>
      <c r="N11" s="259" t="s">
        <v>166</v>
      </c>
      <c r="O11" s="260" t="s">
        <v>191</v>
      </c>
      <c r="P11" s="296"/>
      <c r="Q11" s="297"/>
      <c r="R11" s="298" t="s">
        <v>219</v>
      </c>
      <c r="S11" s="264" t="str">
        <f t="shared" si="2"/>
        <v/>
      </c>
      <c r="T11" s="223"/>
      <c r="U11" s="265"/>
      <c r="V11" s="266"/>
      <c r="W11" s="267"/>
      <c r="X11" s="268"/>
      <c r="Y11" s="268"/>
      <c r="Z11" s="266"/>
      <c r="AA11" s="267"/>
      <c r="AB11" s="268"/>
      <c r="AC11" s="268"/>
      <c r="AD11" s="268" t="s">
        <v>1</v>
      </c>
      <c r="AE11" s="266"/>
      <c r="AF11" s="267"/>
      <c r="AG11" s="268"/>
      <c r="AH11" s="269"/>
      <c r="AI11" s="241"/>
      <c r="AJ11" s="299" t="s">
        <v>219</v>
      </c>
      <c r="AK11" s="300"/>
      <c r="AM11" s="169"/>
      <c r="AN11" s="156"/>
      <c r="AO11" s="164" t="str">
        <f>IF(ISNUMBER($AK11),IF(AND($AK11&gt;=60,$AK11&lt;=100),"●",""),"")</f>
        <v/>
      </c>
      <c r="AP11" s="163"/>
      <c r="AQ11" s="163"/>
      <c r="AR11" s="163"/>
      <c r="AS11" s="156"/>
      <c r="AT11" s="162"/>
      <c r="AU11" s="162"/>
      <c r="AV11" s="162"/>
      <c r="AW11" s="165"/>
      <c r="AX11" s="189" t="str">
        <f t="shared" si="0"/>
        <v/>
      </c>
      <c r="AY11" s="1"/>
    </row>
    <row r="12" spans="1:51" ht="17.100000000000001" customHeight="1">
      <c r="A12" s="1"/>
      <c r="B12" s="771"/>
      <c r="C12" s="772"/>
      <c r="D12" s="785"/>
      <c r="E12" s="793" t="s">
        <v>261</v>
      </c>
      <c r="F12" s="794"/>
      <c r="H12" s="257" t="s">
        <v>332</v>
      </c>
      <c r="I12" s="295">
        <f t="shared" si="1"/>
        <v>2</v>
      </c>
      <c r="J12" s="301"/>
      <c r="K12" s="302">
        <v>2</v>
      </c>
      <c r="L12" s="761"/>
      <c r="M12" s="725"/>
      <c r="N12" s="259" t="s">
        <v>166</v>
      </c>
      <c r="O12" s="260" t="s">
        <v>192</v>
      </c>
      <c r="P12" s="296"/>
      <c r="Q12" s="297"/>
      <c r="R12" s="298" t="s">
        <v>316</v>
      </c>
      <c r="S12" s="264" t="str">
        <f t="shared" si="2"/>
        <v/>
      </c>
      <c r="T12" s="223"/>
      <c r="U12" s="265"/>
      <c r="V12" s="266"/>
      <c r="W12" s="267"/>
      <c r="X12" s="268"/>
      <c r="Y12" s="268"/>
      <c r="Z12" s="266"/>
      <c r="AA12" s="267" t="s">
        <v>1</v>
      </c>
      <c r="AB12" s="268"/>
      <c r="AC12" s="268"/>
      <c r="AD12" s="268"/>
      <c r="AE12" s="266"/>
      <c r="AF12" s="267"/>
      <c r="AG12" s="268"/>
      <c r="AH12" s="269"/>
      <c r="AI12" s="241"/>
      <c r="AJ12" s="299" t="s">
        <v>316</v>
      </c>
      <c r="AK12" s="300"/>
      <c r="AM12" s="215"/>
      <c r="AN12" s="82"/>
      <c r="AO12" s="162"/>
      <c r="AP12" s="164" t="str">
        <f>IF(ISNUMBER($AK12),IF(AND($AK12&gt;=60,$AK12&lt;=100),"●",""),"")</f>
        <v/>
      </c>
      <c r="AQ12" s="163"/>
      <c r="AR12" s="163"/>
      <c r="AS12" s="156"/>
      <c r="AT12" s="162"/>
      <c r="AU12" s="162"/>
      <c r="AV12" s="162"/>
      <c r="AW12" s="165"/>
      <c r="AX12" s="189" t="str">
        <f t="shared" si="0"/>
        <v/>
      </c>
      <c r="AY12" s="1"/>
    </row>
    <row r="13" spans="1:51" ht="17.100000000000001" customHeight="1">
      <c r="A13" s="1"/>
      <c r="B13" s="771"/>
      <c r="C13" s="772"/>
      <c r="D13" s="785"/>
      <c r="E13" s="764"/>
      <c r="F13" s="763"/>
      <c r="H13" s="257" t="s">
        <v>314</v>
      </c>
      <c r="I13" s="303">
        <f t="shared" si="1"/>
        <v>2</v>
      </c>
      <c r="J13" s="301"/>
      <c r="K13" s="302">
        <v>2</v>
      </c>
      <c r="L13" s="760"/>
      <c r="M13" s="725"/>
      <c r="N13" s="259" t="s">
        <v>166</v>
      </c>
      <c r="O13" s="260" t="s">
        <v>192</v>
      </c>
      <c r="P13" s="296"/>
      <c r="Q13" s="297"/>
      <c r="R13" s="298" t="s">
        <v>316</v>
      </c>
      <c r="S13" s="264" t="str">
        <f t="shared" si="2"/>
        <v/>
      </c>
      <c r="T13" s="223"/>
      <c r="U13" s="265"/>
      <c r="V13" s="266"/>
      <c r="W13" s="267"/>
      <c r="X13" s="268"/>
      <c r="Y13" s="268"/>
      <c r="Z13" s="266"/>
      <c r="AA13" s="267" t="s">
        <v>1</v>
      </c>
      <c r="AB13" s="268"/>
      <c r="AC13" s="268"/>
      <c r="AD13" s="268"/>
      <c r="AE13" s="266"/>
      <c r="AF13" s="267"/>
      <c r="AG13" s="268"/>
      <c r="AH13" s="269"/>
      <c r="AI13" s="241"/>
      <c r="AJ13" s="299" t="s">
        <v>316</v>
      </c>
      <c r="AK13" s="300"/>
      <c r="AM13" s="215"/>
      <c r="AN13" s="82"/>
      <c r="AO13" s="162"/>
      <c r="AP13" s="164" t="str">
        <f t="shared" ref="AP13:AP15" si="3">IF(ISNUMBER($AK13),IF(AND($AK13&gt;=60,$AK13&lt;=100),"●",""),"")</f>
        <v/>
      </c>
      <c r="AQ13" s="163"/>
      <c r="AR13" s="163"/>
      <c r="AS13" s="156"/>
      <c r="AT13" s="162"/>
      <c r="AU13" s="162"/>
      <c r="AV13" s="162"/>
      <c r="AW13" s="165"/>
      <c r="AX13" s="189" t="str">
        <f t="shared" si="0"/>
        <v/>
      </c>
      <c r="AY13" s="1"/>
    </row>
    <row r="14" spans="1:51" ht="17.100000000000001" customHeight="1">
      <c r="A14" s="1"/>
      <c r="B14" s="771"/>
      <c r="C14" s="772"/>
      <c r="D14" s="785"/>
      <c r="E14" s="764"/>
      <c r="F14" s="763"/>
      <c r="H14" s="257" t="s">
        <v>315</v>
      </c>
      <c r="I14" s="303">
        <f t="shared" si="1"/>
        <v>2</v>
      </c>
      <c r="J14" s="301"/>
      <c r="K14" s="302">
        <v>2</v>
      </c>
      <c r="L14" s="760"/>
      <c r="M14" s="725"/>
      <c r="N14" s="259" t="s">
        <v>166</v>
      </c>
      <c r="O14" s="260" t="s">
        <v>192</v>
      </c>
      <c r="P14" s="296"/>
      <c r="Q14" s="297"/>
      <c r="R14" s="298" t="s">
        <v>316</v>
      </c>
      <c r="S14" s="264" t="str">
        <f t="shared" si="2"/>
        <v/>
      </c>
      <c r="T14" s="223"/>
      <c r="U14" s="265"/>
      <c r="V14" s="266"/>
      <c r="W14" s="267"/>
      <c r="X14" s="268"/>
      <c r="Y14" s="268"/>
      <c r="Z14" s="266"/>
      <c r="AA14" s="267" t="s">
        <v>1</v>
      </c>
      <c r="AB14" s="268"/>
      <c r="AC14" s="268"/>
      <c r="AD14" s="268"/>
      <c r="AE14" s="266"/>
      <c r="AF14" s="267"/>
      <c r="AG14" s="268"/>
      <c r="AH14" s="269"/>
      <c r="AI14" s="241"/>
      <c r="AJ14" s="299" t="s">
        <v>316</v>
      </c>
      <c r="AK14" s="300"/>
      <c r="AM14" s="215"/>
      <c r="AN14" s="82"/>
      <c r="AO14" s="162"/>
      <c r="AP14" s="164" t="str">
        <f t="shared" si="3"/>
        <v/>
      </c>
      <c r="AQ14" s="163"/>
      <c r="AR14" s="163"/>
      <c r="AS14" s="156"/>
      <c r="AT14" s="162"/>
      <c r="AU14" s="162"/>
      <c r="AV14" s="162"/>
      <c r="AW14" s="165"/>
      <c r="AX14" s="189" t="str">
        <f t="shared" si="0"/>
        <v/>
      </c>
      <c r="AY14" s="1"/>
    </row>
    <row r="15" spans="1:51" ht="17.100000000000001" customHeight="1">
      <c r="A15" s="1"/>
      <c r="B15" s="771"/>
      <c r="C15" s="772"/>
      <c r="D15" s="785"/>
      <c r="E15" s="722"/>
      <c r="F15" s="795"/>
      <c r="H15" s="686" t="s">
        <v>328</v>
      </c>
      <c r="I15" s="303">
        <f t="shared" si="1"/>
        <v>2</v>
      </c>
      <c r="J15" s="301"/>
      <c r="K15" s="302">
        <v>2</v>
      </c>
      <c r="L15" s="761"/>
      <c r="M15" s="725"/>
      <c r="N15" s="304" t="s">
        <v>159</v>
      </c>
      <c r="O15" s="260" t="s">
        <v>192</v>
      </c>
      <c r="P15" s="305"/>
      <c r="Q15" s="306"/>
      <c r="R15" s="298" t="s">
        <v>316</v>
      </c>
      <c r="S15" s="307" t="str">
        <f t="shared" si="2"/>
        <v/>
      </c>
      <c r="T15" s="223"/>
      <c r="U15" s="308"/>
      <c r="V15" s="309"/>
      <c r="W15" s="310"/>
      <c r="X15" s="311"/>
      <c r="Y15" s="311"/>
      <c r="Z15" s="309"/>
      <c r="AA15" s="267" t="s">
        <v>1</v>
      </c>
      <c r="AB15" s="311"/>
      <c r="AC15" s="311"/>
      <c r="AD15" s="311"/>
      <c r="AE15" s="309"/>
      <c r="AF15" s="310"/>
      <c r="AG15" s="311"/>
      <c r="AH15" s="312"/>
      <c r="AI15" s="241"/>
      <c r="AJ15" s="299" t="s">
        <v>316</v>
      </c>
      <c r="AK15" s="300"/>
      <c r="AM15" s="215"/>
      <c r="AN15" s="82"/>
      <c r="AO15" s="188"/>
      <c r="AP15" s="164" t="str">
        <f t="shared" si="3"/>
        <v/>
      </c>
      <c r="AQ15" s="197"/>
      <c r="AR15" s="197"/>
      <c r="AS15" s="187"/>
      <c r="AT15" s="188"/>
      <c r="AU15" s="188"/>
      <c r="AV15" s="188"/>
      <c r="AW15" s="198"/>
      <c r="AX15" s="189" t="str">
        <f t="shared" si="0"/>
        <v/>
      </c>
      <c r="AY15" s="1"/>
    </row>
    <row r="16" spans="1:51" ht="17.100000000000001" customHeight="1">
      <c r="A16" s="1"/>
      <c r="B16" s="771"/>
      <c r="C16" s="772"/>
      <c r="D16" s="785"/>
      <c r="E16" s="762" t="s">
        <v>261</v>
      </c>
      <c r="F16" s="763"/>
      <c r="H16" s="313" t="s">
        <v>170</v>
      </c>
      <c r="I16" s="314">
        <f t="shared" si="1"/>
        <v>2</v>
      </c>
      <c r="J16" s="767"/>
      <c r="K16" s="723"/>
      <c r="L16" s="273">
        <v>2</v>
      </c>
      <c r="M16" s="315"/>
      <c r="N16" s="316" t="s">
        <v>166</v>
      </c>
      <c r="O16" s="317" t="s">
        <v>193</v>
      </c>
      <c r="P16" s="318"/>
      <c r="Q16" s="319"/>
      <c r="R16" s="320" t="s">
        <v>220</v>
      </c>
      <c r="S16" s="321" t="str">
        <f t="shared" si="2"/>
        <v/>
      </c>
      <c r="T16" s="223"/>
      <c r="U16" s="322"/>
      <c r="V16" s="323"/>
      <c r="W16" s="324"/>
      <c r="X16" s="325"/>
      <c r="Y16" s="325"/>
      <c r="Z16" s="323"/>
      <c r="AA16" s="267" t="s">
        <v>196</v>
      </c>
      <c r="AB16" s="325"/>
      <c r="AC16" s="325"/>
      <c r="AD16" s="325"/>
      <c r="AE16" s="323"/>
      <c r="AF16" s="324"/>
      <c r="AG16" s="325"/>
      <c r="AH16" s="326"/>
      <c r="AI16" s="241"/>
      <c r="AJ16" s="327" t="s">
        <v>220</v>
      </c>
      <c r="AK16" s="328"/>
      <c r="AM16" s="212"/>
      <c r="AN16" s="160" t="str">
        <f>IF(ISNUMBER($AK16),IF(AND($AK16&gt;=60,$AK16&lt;=100),"●",""),"")</f>
        <v/>
      </c>
      <c r="AO16" s="149"/>
      <c r="AP16" s="149"/>
      <c r="AQ16" s="213"/>
      <c r="AR16" s="213"/>
      <c r="AS16" s="158"/>
      <c r="AT16" s="149"/>
      <c r="AU16" s="149"/>
      <c r="AV16" s="149"/>
      <c r="AW16" s="214"/>
      <c r="AX16" s="211" t="str">
        <f t="shared" si="0"/>
        <v/>
      </c>
      <c r="AY16" s="1"/>
    </row>
    <row r="17" spans="1:51" ht="17.100000000000001" customHeight="1">
      <c r="A17" s="1"/>
      <c r="B17" s="771"/>
      <c r="C17" s="772"/>
      <c r="D17" s="785"/>
      <c r="E17" s="764"/>
      <c r="F17" s="763"/>
      <c r="H17" s="257" t="s">
        <v>194</v>
      </c>
      <c r="I17" s="303">
        <f t="shared" si="1"/>
        <v>2</v>
      </c>
      <c r="J17" s="761"/>
      <c r="K17" s="725"/>
      <c r="L17" s="273">
        <v>2</v>
      </c>
      <c r="M17" s="329"/>
      <c r="N17" s="259" t="s">
        <v>166</v>
      </c>
      <c r="O17" s="260" t="s">
        <v>195</v>
      </c>
      <c r="P17" s="296"/>
      <c r="Q17" s="297"/>
      <c r="R17" s="298" t="s">
        <v>220</v>
      </c>
      <c r="S17" s="264" t="str">
        <f t="shared" si="2"/>
        <v/>
      </c>
      <c r="T17" s="223"/>
      <c r="U17" s="265"/>
      <c r="V17" s="266"/>
      <c r="W17" s="267"/>
      <c r="X17" s="268"/>
      <c r="Y17" s="268"/>
      <c r="Z17" s="266"/>
      <c r="AA17" s="267" t="s">
        <v>1</v>
      </c>
      <c r="AB17" s="268"/>
      <c r="AC17" s="268"/>
      <c r="AD17" s="268"/>
      <c r="AE17" s="266"/>
      <c r="AF17" s="267"/>
      <c r="AG17" s="268"/>
      <c r="AH17" s="269"/>
      <c r="AI17" s="241"/>
      <c r="AJ17" s="299" t="s">
        <v>220</v>
      </c>
      <c r="AK17" s="300"/>
      <c r="AM17" s="169"/>
      <c r="AN17" s="170" t="str">
        <f>IF(ISNUMBER($AK17),IF(AND($AK17&gt;=60,$AK17&lt;=100),"●",""),"")</f>
        <v/>
      </c>
      <c r="AO17" s="162"/>
      <c r="AP17" s="162"/>
      <c r="AQ17" s="163"/>
      <c r="AR17" s="163"/>
      <c r="AS17" s="156"/>
      <c r="AT17" s="162"/>
      <c r="AU17" s="162"/>
      <c r="AV17" s="162"/>
      <c r="AW17" s="165"/>
      <c r="AX17" s="189" t="str">
        <f t="shared" si="0"/>
        <v/>
      </c>
      <c r="AY17" s="1"/>
    </row>
    <row r="18" spans="1:51" ht="17.100000000000001" customHeight="1">
      <c r="A18" s="1"/>
      <c r="B18" s="771"/>
      <c r="C18" s="772"/>
      <c r="D18" s="785"/>
      <c r="E18" s="764"/>
      <c r="F18" s="763"/>
      <c r="H18" s="257" t="s">
        <v>308</v>
      </c>
      <c r="I18" s="303">
        <f t="shared" ref="I18" si="4">SUM(J18:M18)</f>
        <v>2</v>
      </c>
      <c r="J18" s="761"/>
      <c r="K18" s="725"/>
      <c r="L18" s="273">
        <v>2</v>
      </c>
      <c r="M18" s="329"/>
      <c r="N18" s="259" t="s">
        <v>166</v>
      </c>
      <c r="O18" s="260" t="s">
        <v>195</v>
      </c>
      <c r="P18" s="296"/>
      <c r="Q18" s="297"/>
      <c r="R18" s="298" t="s">
        <v>220</v>
      </c>
      <c r="S18" s="264" t="str">
        <f t="shared" si="2"/>
        <v/>
      </c>
      <c r="T18" s="223"/>
      <c r="U18" s="265"/>
      <c r="V18" s="266"/>
      <c r="W18" s="267"/>
      <c r="X18" s="268"/>
      <c r="Y18" s="268"/>
      <c r="Z18" s="266"/>
      <c r="AA18" s="267" t="s">
        <v>196</v>
      </c>
      <c r="AB18" s="268"/>
      <c r="AC18" s="268"/>
      <c r="AD18" s="268"/>
      <c r="AE18" s="266"/>
      <c r="AF18" s="267"/>
      <c r="AG18" s="268"/>
      <c r="AH18" s="269"/>
      <c r="AI18" s="241"/>
      <c r="AJ18" s="299" t="s">
        <v>220</v>
      </c>
      <c r="AK18" s="300"/>
      <c r="AM18" s="169"/>
      <c r="AN18" s="170" t="str">
        <f>IF(ISNUMBER($AK18),IF(AND($AK18&gt;=60,$AK18&lt;=100),"●",""),"")</f>
        <v/>
      </c>
      <c r="AO18" s="162"/>
      <c r="AP18" s="162"/>
      <c r="AQ18" s="163"/>
      <c r="AR18" s="163"/>
      <c r="AS18" s="156"/>
      <c r="AT18" s="162"/>
      <c r="AU18" s="162"/>
      <c r="AV18" s="162"/>
      <c r="AW18" s="165"/>
      <c r="AX18" s="189" t="str">
        <f t="shared" si="0"/>
        <v/>
      </c>
      <c r="AY18" s="1"/>
    </row>
    <row r="19" spans="1:51" ht="17.100000000000001" customHeight="1">
      <c r="A19" s="1"/>
      <c r="B19" s="773"/>
      <c r="C19" s="774"/>
      <c r="D19" s="786"/>
      <c r="E19" s="765"/>
      <c r="F19" s="766"/>
      <c r="H19" s="330" t="s">
        <v>321</v>
      </c>
      <c r="I19" s="331">
        <f t="shared" si="1"/>
        <v>2</v>
      </c>
      <c r="J19" s="768"/>
      <c r="K19" s="727"/>
      <c r="L19" s="332">
        <v>2</v>
      </c>
      <c r="M19" s="333"/>
      <c r="N19" s="334" t="s">
        <v>159</v>
      </c>
      <c r="O19" s="335" t="s">
        <v>195</v>
      </c>
      <c r="P19" s="336"/>
      <c r="Q19" s="337"/>
      <c r="R19" s="338" t="s">
        <v>220</v>
      </c>
      <c r="S19" s="339" t="str">
        <f t="shared" si="2"/>
        <v/>
      </c>
      <c r="T19" s="223"/>
      <c r="U19" s="340"/>
      <c r="V19" s="341"/>
      <c r="W19" s="342"/>
      <c r="X19" s="343"/>
      <c r="Y19" s="343"/>
      <c r="Z19" s="341"/>
      <c r="AA19" s="342" t="s">
        <v>31</v>
      </c>
      <c r="AB19" s="343"/>
      <c r="AC19" s="343"/>
      <c r="AD19" s="343"/>
      <c r="AE19" s="341"/>
      <c r="AF19" s="342"/>
      <c r="AG19" s="343"/>
      <c r="AH19" s="344"/>
      <c r="AI19" s="241"/>
      <c r="AJ19" s="345" t="s">
        <v>220</v>
      </c>
      <c r="AK19" s="346"/>
      <c r="AM19" s="25"/>
      <c r="AN19" s="26" t="str">
        <f>IF(ISNUMBER($AK19),IF(AND($AK19&gt;=60,$AK19&lt;=100),"●",""),"")</f>
        <v/>
      </c>
      <c r="AO19" s="27"/>
      <c r="AP19" s="27"/>
      <c r="AQ19" s="28"/>
      <c r="AR19" s="28"/>
      <c r="AS19" s="29"/>
      <c r="AT19" s="27"/>
      <c r="AU19" s="27"/>
      <c r="AV19" s="27"/>
      <c r="AW19" s="30"/>
      <c r="AX19" s="83" t="str">
        <f t="shared" si="0"/>
        <v/>
      </c>
      <c r="AY19" s="1"/>
    </row>
    <row r="20" spans="1:51" ht="17.100000000000001" customHeight="1">
      <c r="A20" s="1"/>
      <c r="B20" s="736" t="s">
        <v>62</v>
      </c>
      <c r="C20" s="737"/>
      <c r="D20" s="742" t="s">
        <v>297</v>
      </c>
      <c r="E20" s="743"/>
      <c r="F20" s="744"/>
      <c r="H20" s="347" t="s">
        <v>298</v>
      </c>
      <c r="I20" s="348">
        <f>SUM(J20:M20)</f>
        <v>2</v>
      </c>
      <c r="J20" s="751"/>
      <c r="K20" s="752"/>
      <c r="L20" s="349">
        <v>2</v>
      </c>
      <c r="M20" s="350"/>
      <c r="N20" s="351" t="s">
        <v>166</v>
      </c>
      <c r="O20" s="285" t="s">
        <v>156</v>
      </c>
      <c r="P20" s="286" t="s">
        <v>252</v>
      </c>
      <c r="Q20" s="287"/>
      <c r="R20" s="288" t="s">
        <v>89</v>
      </c>
      <c r="S20" s="352" t="str">
        <f>IF($AK20&gt;=60,"○","")</f>
        <v/>
      </c>
      <c r="T20" s="241"/>
      <c r="U20" s="289"/>
      <c r="V20" s="290"/>
      <c r="W20" s="291"/>
      <c r="X20" s="292" t="s">
        <v>31</v>
      </c>
      <c r="Y20" s="292"/>
      <c r="Z20" s="290"/>
      <c r="AA20" s="291"/>
      <c r="AB20" s="292"/>
      <c r="AC20" s="292"/>
      <c r="AD20" s="292"/>
      <c r="AE20" s="290"/>
      <c r="AF20" s="291"/>
      <c r="AG20" s="292"/>
      <c r="AH20" s="293"/>
      <c r="AI20" s="241"/>
      <c r="AJ20" s="255" t="s">
        <v>89</v>
      </c>
      <c r="AK20" s="353"/>
      <c r="AL20" s="183"/>
      <c r="AM20" s="9" t="str">
        <f>IF(ISNUMBER($AK20),IF(AND($AK20&gt;=60,$AK20&lt;=100),"●",""),"")</f>
        <v/>
      </c>
      <c r="AN20" s="10"/>
      <c r="AO20" s="11"/>
      <c r="AP20" s="11"/>
      <c r="AQ20" s="12"/>
      <c r="AR20" s="12"/>
      <c r="AS20" s="153" t="str">
        <f>IF(ISNUMBER($AK20),IF(AND($AK20&gt;=60,$AK20&lt;=100),"●",""),"")</f>
        <v/>
      </c>
      <c r="AT20" s="11"/>
      <c r="AU20" s="11"/>
      <c r="AV20" s="11"/>
      <c r="AW20" s="13"/>
      <c r="AX20" s="91" t="str">
        <f t="shared" si="0"/>
        <v/>
      </c>
      <c r="AY20" s="1"/>
    </row>
    <row r="21" spans="1:51" ht="17.100000000000001" customHeight="1">
      <c r="A21" s="1"/>
      <c r="B21" s="738"/>
      <c r="C21" s="739"/>
      <c r="D21" s="745"/>
      <c r="E21" s="746"/>
      <c r="F21" s="747"/>
      <c r="H21" s="354" t="s">
        <v>233</v>
      </c>
      <c r="I21" s="355">
        <f>SUM(J21:M21)</f>
        <v>4</v>
      </c>
      <c r="J21" s="753">
        <v>4</v>
      </c>
      <c r="K21" s="754"/>
      <c r="L21" s="728"/>
      <c r="M21" s="729"/>
      <c r="N21" s="356" t="s">
        <v>166</v>
      </c>
      <c r="O21" s="357" t="s">
        <v>156</v>
      </c>
      <c r="P21" s="305"/>
      <c r="Q21" s="306" t="s">
        <v>156</v>
      </c>
      <c r="R21" s="358" t="s">
        <v>156</v>
      </c>
      <c r="S21" s="359" t="str">
        <f>IF($AK21&gt;=60,"○","")</f>
        <v/>
      </c>
      <c r="T21" s="241"/>
      <c r="U21" s="308"/>
      <c r="V21" s="309" t="s">
        <v>31</v>
      </c>
      <c r="W21" s="310"/>
      <c r="X21" s="311"/>
      <c r="Y21" s="311"/>
      <c r="Z21" s="309"/>
      <c r="AA21" s="310"/>
      <c r="AB21" s="311"/>
      <c r="AC21" s="311"/>
      <c r="AD21" s="311"/>
      <c r="AE21" s="309"/>
      <c r="AF21" s="310"/>
      <c r="AG21" s="311"/>
      <c r="AH21" s="312"/>
      <c r="AI21" s="241"/>
      <c r="AJ21" s="360" t="s">
        <v>156</v>
      </c>
      <c r="AK21" s="361"/>
      <c r="AL21" s="183"/>
      <c r="AM21" s="157" t="str">
        <f>IF(ISNUMBER($AK21),IF(AND($AK21&gt;=60,$AK21&lt;=100),"●",""),"")</f>
        <v/>
      </c>
      <c r="AN21" s="158"/>
      <c r="AO21" s="167"/>
      <c r="AP21" s="167"/>
      <c r="AQ21" s="171"/>
      <c r="AR21" s="171"/>
      <c r="AS21" s="158"/>
      <c r="AT21" s="167"/>
      <c r="AU21" s="167"/>
      <c r="AV21" s="167"/>
      <c r="AW21" s="172"/>
      <c r="AX21" s="189" t="str">
        <f t="shared" si="0"/>
        <v/>
      </c>
      <c r="AY21" s="1"/>
    </row>
    <row r="22" spans="1:51" ht="17.100000000000001" customHeight="1">
      <c r="A22" s="1"/>
      <c r="B22" s="738"/>
      <c r="C22" s="739"/>
      <c r="D22" s="745"/>
      <c r="E22" s="746"/>
      <c r="F22" s="747"/>
      <c r="H22" s="354" t="s">
        <v>336</v>
      </c>
      <c r="I22" s="355">
        <f>SUM(J22:M22)</f>
        <v>2</v>
      </c>
      <c r="J22" s="362"/>
      <c r="K22" s="363">
        <v>2</v>
      </c>
      <c r="L22" s="728"/>
      <c r="M22" s="729"/>
      <c r="N22" s="356" t="s">
        <v>245</v>
      </c>
      <c r="O22" s="357" t="s">
        <v>156</v>
      </c>
      <c r="P22" s="305"/>
      <c r="Q22" s="306" t="s">
        <v>156</v>
      </c>
      <c r="R22" s="358" t="s">
        <v>156</v>
      </c>
      <c r="S22" s="359" t="str">
        <f>IF($AK22&gt;=60,"○","")</f>
        <v/>
      </c>
      <c r="T22" s="241"/>
      <c r="U22" s="308" t="s">
        <v>156</v>
      </c>
      <c r="V22" s="309"/>
      <c r="W22" s="310"/>
      <c r="X22" s="311"/>
      <c r="Y22" s="311" t="s">
        <v>31</v>
      </c>
      <c r="Z22" s="309"/>
      <c r="AA22" s="310"/>
      <c r="AB22" s="311"/>
      <c r="AC22" s="311"/>
      <c r="AD22" s="311"/>
      <c r="AE22" s="309"/>
      <c r="AF22" s="310"/>
      <c r="AG22" s="311" t="s">
        <v>31</v>
      </c>
      <c r="AH22" s="312"/>
      <c r="AI22" s="241"/>
      <c r="AJ22" s="360" t="s">
        <v>156</v>
      </c>
      <c r="AK22" s="361"/>
      <c r="AL22" s="183"/>
      <c r="AM22" s="157" t="str">
        <f>IF(ISNUMBER($AK22),IF(AND($AK22&gt;=60,$AK22&lt;=100),"●",""),"")</f>
        <v/>
      </c>
      <c r="AN22" s="159"/>
      <c r="AO22" s="167"/>
      <c r="AP22" s="167"/>
      <c r="AQ22" s="171"/>
      <c r="AR22" s="171"/>
      <c r="AS22" s="158"/>
      <c r="AT22" s="167"/>
      <c r="AU22" s="167"/>
      <c r="AV22" s="167"/>
      <c r="AW22" s="172"/>
      <c r="AX22" s="211" t="str">
        <f t="shared" si="0"/>
        <v/>
      </c>
      <c r="AY22" s="1"/>
    </row>
    <row r="23" spans="1:51" ht="17.100000000000001" customHeight="1">
      <c r="A23" s="1"/>
      <c r="B23" s="738"/>
      <c r="C23" s="739"/>
      <c r="D23" s="745"/>
      <c r="E23" s="746"/>
      <c r="F23" s="747"/>
      <c r="H23" s="354" t="s">
        <v>330</v>
      </c>
      <c r="I23" s="355">
        <f>SUM(J23:M23)</f>
        <v>2</v>
      </c>
      <c r="J23" s="730"/>
      <c r="K23" s="731"/>
      <c r="L23" s="364">
        <v>2</v>
      </c>
      <c r="M23" s="365"/>
      <c r="N23" s="316" t="s">
        <v>245</v>
      </c>
      <c r="O23" s="366" t="s">
        <v>156</v>
      </c>
      <c r="P23" s="367"/>
      <c r="Q23" s="368" t="s">
        <v>156</v>
      </c>
      <c r="R23" s="320" t="s">
        <v>156</v>
      </c>
      <c r="S23" s="369" t="str">
        <f>IF($AK23&gt;=60,"○","")</f>
        <v/>
      </c>
      <c r="T23" s="241"/>
      <c r="U23" s="370" t="s">
        <v>156</v>
      </c>
      <c r="V23" s="371"/>
      <c r="W23" s="372"/>
      <c r="X23" s="373"/>
      <c r="Y23" s="373" t="s">
        <v>31</v>
      </c>
      <c r="Z23" s="371"/>
      <c r="AA23" s="324"/>
      <c r="AB23" s="373"/>
      <c r="AC23" s="373"/>
      <c r="AD23" s="373"/>
      <c r="AE23" s="371"/>
      <c r="AF23" s="324"/>
      <c r="AG23" s="373" t="s">
        <v>31</v>
      </c>
      <c r="AH23" s="374"/>
      <c r="AI23" s="241"/>
      <c r="AJ23" s="327" t="s">
        <v>156</v>
      </c>
      <c r="AK23" s="375"/>
      <c r="AL23" s="183"/>
      <c r="AM23" s="71" t="str">
        <f>IF(ISNUMBER($AK23),IF(AND($AK23&gt;=60,$AK23&lt;=100),"●",""),"")</f>
        <v/>
      </c>
      <c r="AN23" s="190"/>
      <c r="AO23" s="19"/>
      <c r="AP23" s="19"/>
      <c r="AQ23" s="42"/>
      <c r="AR23" s="42"/>
      <c r="AS23" s="18"/>
      <c r="AT23" s="19"/>
      <c r="AU23" s="19"/>
      <c r="AV23" s="19"/>
      <c r="AW23" s="20"/>
      <c r="AX23" s="218" t="str">
        <f t="shared" si="0"/>
        <v/>
      </c>
      <c r="AY23" s="1"/>
    </row>
    <row r="24" spans="1:51" ht="17.100000000000001" customHeight="1">
      <c r="A24" s="1"/>
      <c r="B24" s="738"/>
      <c r="C24" s="739"/>
      <c r="D24" s="748"/>
      <c r="E24" s="749"/>
      <c r="F24" s="750"/>
      <c r="H24" s="376" t="s">
        <v>211</v>
      </c>
      <c r="I24" s="377">
        <f t="shared" ref="I24:I41" si="5">SUM(J24:M24)</f>
        <v>10</v>
      </c>
      <c r="J24" s="732"/>
      <c r="K24" s="733"/>
      <c r="L24" s="734">
        <v>10</v>
      </c>
      <c r="M24" s="735"/>
      <c r="N24" s="304" t="s">
        <v>245</v>
      </c>
      <c r="O24" s="378" t="s">
        <v>156</v>
      </c>
      <c r="P24" s="367"/>
      <c r="Q24" s="368" t="s">
        <v>156</v>
      </c>
      <c r="R24" s="320" t="s">
        <v>156</v>
      </c>
      <c r="S24" s="369" t="str">
        <f t="shared" ref="S24" si="6">IF($AK24&gt;=60,"○","")</f>
        <v/>
      </c>
      <c r="T24" s="241"/>
      <c r="U24" s="308" t="s">
        <v>31</v>
      </c>
      <c r="V24" s="309" t="s">
        <v>31</v>
      </c>
      <c r="W24" s="379"/>
      <c r="X24" s="311"/>
      <c r="Y24" s="311" t="s">
        <v>31</v>
      </c>
      <c r="Z24" s="309" t="s">
        <v>31</v>
      </c>
      <c r="AA24" s="310"/>
      <c r="AB24" s="311"/>
      <c r="AC24" s="311"/>
      <c r="AD24" s="311"/>
      <c r="AE24" s="309" t="s">
        <v>31</v>
      </c>
      <c r="AF24" s="310"/>
      <c r="AG24" s="311" t="s">
        <v>31</v>
      </c>
      <c r="AH24" s="312" t="s">
        <v>31</v>
      </c>
      <c r="AI24" s="241"/>
      <c r="AJ24" s="327" t="s">
        <v>156</v>
      </c>
      <c r="AK24" s="380"/>
      <c r="AL24" s="183"/>
      <c r="AM24" s="84" t="str">
        <f t="shared" ref="AM24" si="7">IF(ISNUMBER($AK24),IF(AND($AK24&gt;=60,$AK24&lt;=100),"●",""),"")</f>
        <v/>
      </c>
      <c r="AN24" s="29"/>
      <c r="AO24" s="27"/>
      <c r="AP24" s="27"/>
      <c r="AQ24" s="28"/>
      <c r="AR24" s="28"/>
      <c r="AS24" s="29"/>
      <c r="AT24" s="27"/>
      <c r="AU24" s="27"/>
      <c r="AV24" s="27"/>
      <c r="AW24" s="30"/>
      <c r="AX24" s="83" t="str">
        <f t="shared" si="0"/>
        <v/>
      </c>
      <c r="AY24" s="1"/>
    </row>
    <row r="25" spans="1:51" ht="17.100000000000001" customHeight="1">
      <c r="A25" s="1"/>
      <c r="B25" s="738"/>
      <c r="C25" s="739"/>
      <c r="D25" s="742" t="s">
        <v>269</v>
      </c>
      <c r="E25" s="743"/>
      <c r="F25" s="744"/>
      <c r="H25" s="381" t="s">
        <v>158</v>
      </c>
      <c r="I25" s="382">
        <f t="shared" si="5"/>
        <v>2</v>
      </c>
      <c r="J25" s="722">
        <v>2</v>
      </c>
      <c r="K25" s="723"/>
      <c r="L25" s="722"/>
      <c r="M25" s="723"/>
      <c r="N25" s="351" t="s">
        <v>223</v>
      </c>
      <c r="O25" s="285" t="s">
        <v>54</v>
      </c>
      <c r="P25" s="286" t="s">
        <v>29</v>
      </c>
      <c r="Q25" s="287"/>
      <c r="R25" s="288" t="s">
        <v>156</v>
      </c>
      <c r="S25" s="352" t="str">
        <f t="shared" si="2"/>
        <v/>
      </c>
      <c r="T25" s="241"/>
      <c r="U25" s="289"/>
      <c r="V25" s="290"/>
      <c r="W25" s="291" t="s">
        <v>1</v>
      </c>
      <c r="X25" s="292"/>
      <c r="Y25" s="292"/>
      <c r="Z25" s="290"/>
      <c r="AA25" s="291"/>
      <c r="AB25" s="292"/>
      <c r="AC25" s="292"/>
      <c r="AD25" s="292"/>
      <c r="AE25" s="290"/>
      <c r="AF25" s="291"/>
      <c r="AG25" s="292"/>
      <c r="AH25" s="293"/>
      <c r="AI25" s="241"/>
      <c r="AJ25" s="255" t="s">
        <v>156</v>
      </c>
      <c r="AK25" s="353"/>
      <c r="AL25" s="206"/>
      <c r="AM25" s="161" t="str">
        <f>IF(ISNUMBER($AK25),IF(AND($AK25&gt;=60,$AK25&lt;=100),"●",""),"")</f>
        <v/>
      </c>
      <c r="AN25" s="158"/>
      <c r="AO25" s="149"/>
      <c r="AP25" s="149"/>
      <c r="AQ25" s="150"/>
      <c r="AR25" s="150"/>
      <c r="AS25" s="174"/>
      <c r="AT25" s="151"/>
      <c r="AU25" s="151"/>
      <c r="AV25" s="151"/>
      <c r="AW25" s="152"/>
      <c r="AX25" s="211" t="str">
        <f t="shared" si="0"/>
        <v/>
      </c>
      <c r="AY25" s="1"/>
    </row>
    <row r="26" spans="1:51" ht="17.100000000000001" customHeight="1">
      <c r="A26" s="1"/>
      <c r="B26" s="738"/>
      <c r="C26" s="739"/>
      <c r="D26" s="745"/>
      <c r="E26" s="746"/>
      <c r="F26" s="747"/>
      <c r="H26" s="383" t="s">
        <v>87</v>
      </c>
      <c r="I26" s="384">
        <f t="shared" si="5"/>
        <v>2</v>
      </c>
      <c r="J26" s="724">
        <v>2</v>
      </c>
      <c r="K26" s="725"/>
      <c r="L26" s="724"/>
      <c r="M26" s="725"/>
      <c r="N26" s="356" t="s">
        <v>223</v>
      </c>
      <c r="O26" s="357" t="s">
        <v>54</v>
      </c>
      <c r="P26" s="305" t="s">
        <v>29</v>
      </c>
      <c r="Q26" s="306"/>
      <c r="R26" s="358" t="s">
        <v>156</v>
      </c>
      <c r="S26" s="359" t="str">
        <f t="shared" si="2"/>
        <v/>
      </c>
      <c r="T26" s="241"/>
      <c r="U26" s="308"/>
      <c r="V26" s="309"/>
      <c r="W26" s="310" t="s">
        <v>1</v>
      </c>
      <c r="X26" s="311"/>
      <c r="Y26" s="311"/>
      <c r="Z26" s="309"/>
      <c r="AA26" s="310"/>
      <c r="AB26" s="311"/>
      <c r="AC26" s="311"/>
      <c r="AD26" s="311"/>
      <c r="AE26" s="309"/>
      <c r="AF26" s="310"/>
      <c r="AG26" s="311"/>
      <c r="AH26" s="312"/>
      <c r="AI26" s="241"/>
      <c r="AJ26" s="360" t="s">
        <v>156</v>
      </c>
      <c r="AK26" s="361"/>
      <c r="AL26" s="206"/>
      <c r="AM26" s="193" t="str">
        <f>IF(ISNUMBER($AK26),IF(AND($AK26&gt;=60,$AK26&lt;=100),"●",""),"")</f>
        <v/>
      </c>
      <c r="AN26" s="187"/>
      <c r="AO26" s="188"/>
      <c r="AP26" s="188"/>
      <c r="AQ26" s="194"/>
      <c r="AR26" s="194"/>
      <c r="AS26" s="191"/>
      <c r="AT26" s="195"/>
      <c r="AU26" s="195"/>
      <c r="AV26" s="195"/>
      <c r="AW26" s="192"/>
      <c r="AX26" s="189" t="str">
        <f t="shared" si="0"/>
        <v/>
      </c>
      <c r="AY26" s="1"/>
    </row>
    <row r="27" spans="1:51" ht="16.5" customHeight="1">
      <c r="A27" s="1"/>
      <c r="B27" s="738"/>
      <c r="C27" s="739"/>
      <c r="D27" s="745"/>
      <c r="E27" s="746"/>
      <c r="F27" s="747"/>
      <c r="H27" s="376" t="s">
        <v>218</v>
      </c>
      <c r="I27" s="377">
        <f t="shared" si="5"/>
        <v>2</v>
      </c>
      <c r="J27" s="726">
        <v>2</v>
      </c>
      <c r="K27" s="727"/>
      <c r="L27" s="726"/>
      <c r="M27" s="727"/>
      <c r="N27" s="385" t="s">
        <v>223</v>
      </c>
      <c r="O27" s="335" t="s">
        <v>196</v>
      </c>
      <c r="P27" s="336" t="s">
        <v>29</v>
      </c>
      <c r="Q27" s="337"/>
      <c r="R27" s="338" t="s">
        <v>156</v>
      </c>
      <c r="S27" s="386" t="str">
        <f t="shared" si="2"/>
        <v/>
      </c>
      <c r="T27" s="241"/>
      <c r="U27" s="340"/>
      <c r="V27" s="341"/>
      <c r="W27" s="342" t="s">
        <v>1</v>
      </c>
      <c r="X27" s="343"/>
      <c r="Y27" s="343"/>
      <c r="Z27" s="341"/>
      <c r="AA27" s="342"/>
      <c r="AB27" s="343"/>
      <c r="AC27" s="343"/>
      <c r="AD27" s="343"/>
      <c r="AE27" s="341"/>
      <c r="AF27" s="342"/>
      <c r="AG27" s="343"/>
      <c r="AH27" s="344"/>
      <c r="AI27" s="241"/>
      <c r="AJ27" s="345" t="s">
        <v>156</v>
      </c>
      <c r="AK27" s="387"/>
      <c r="AL27" s="206"/>
      <c r="AM27" s="39" t="str">
        <f>IF(ISNUMBER($AK27),IF(AND($AK27&gt;=60,$AK27&lt;=100),"●",""),"")</f>
        <v/>
      </c>
      <c r="AN27" s="29"/>
      <c r="AO27" s="27"/>
      <c r="AP27" s="27"/>
      <c r="AQ27" s="40"/>
      <c r="AR27" s="40"/>
      <c r="AS27" s="37"/>
      <c r="AT27" s="41"/>
      <c r="AU27" s="41"/>
      <c r="AV27" s="41"/>
      <c r="AW27" s="38"/>
      <c r="AX27" s="83" t="str">
        <f t="shared" si="0"/>
        <v/>
      </c>
      <c r="AY27" s="1"/>
    </row>
    <row r="28" spans="1:51" ht="17.100000000000001" customHeight="1">
      <c r="A28" s="1"/>
      <c r="B28" s="738"/>
      <c r="C28" s="739"/>
      <c r="D28" s="745"/>
      <c r="E28" s="746"/>
      <c r="F28" s="747"/>
      <c r="H28" s="388" t="s">
        <v>215</v>
      </c>
      <c r="I28" s="389">
        <f t="shared" si="5"/>
        <v>2</v>
      </c>
      <c r="J28" s="758">
        <v>2</v>
      </c>
      <c r="K28" s="759"/>
      <c r="L28" s="716"/>
      <c r="M28" s="716"/>
      <c r="N28" s="244" t="s">
        <v>166</v>
      </c>
      <c r="O28" s="285" t="s">
        <v>29</v>
      </c>
      <c r="P28" s="286" t="s">
        <v>63</v>
      </c>
      <c r="Q28" s="287"/>
      <c r="R28" s="288" t="s">
        <v>64</v>
      </c>
      <c r="S28" s="352" t="str">
        <f t="shared" si="2"/>
        <v/>
      </c>
      <c r="T28" s="241"/>
      <c r="U28" s="289"/>
      <c r="V28" s="290"/>
      <c r="W28" s="390"/>
      <c r="X28" s="292" t="s">
        <v>1</v>
      </c>
      <c r="Y28" s="292"/>
      <c r="Z28" s="290"/>
      <c r="AA28" s="291"/>
      <c r="AB28" s="292"/>
      <c r="AC28" s="292"/>
      <c r="AD28" s="292"/>
      <c r="AE28" s="290"/>
      <c r="AF28" s="291"/>
      <c r="AG28" s="292"/>
      <c r="AH28" s="293"/>
      <c r="AI28" s="241"/>
      <c r="AJ28" s="255" t="s">
        <v>85</v>
      </c>
      <c r="AK28" s="353"/>
      <c r="AL28" s="206"/>
      <c r="AM28" s="9" t="str">
        <f>IF(ISNUMBER($AK28),IF(AND($AK28&gt;=60,$AK28&lt;=100),"●",""),"")</f>
        <v/>
      </c>
      <c r="AN28" s="10"/>
      <c r="AO28" s="11"/>
      <c r="AP28" s="11"/>
      <c r="AQ28" s="12"/>
      <c r="AR28" s="12"/>
      <c r="AS28" s="32"/>
      <c r="AT28" s="31" t="str">
        <f>IF(ISNUMBER($AK28),IF(AND($AK28&gt;=60,$AK28&lt;=100),"●",""),"")</f>
        <v/>
      </c>
      <c r="AU28" s="11"/>
      <c r="AV28" s="11"/>
      <c r="AW28" s="13"/>
      <c r="AX28" s="211" t="str">
        <f t="shared" si="0"/>
        <v/>
      </c>
      <c r="AY28" s="1"/>
    </row>
    <row r="29" spans="1:51" ht="17.100000000000001" customHeight="1">
      <c r="A29" s="1"/>
      <c r="B29" s="738"/>
      <c r="C29" s="739"/>
      <c r="D29" s="745"/>
      <c r="E29" s="746"/>
      <c r="F29" s="747"/>
      <c r="H29" s="391" t="s">
        <v>178</v>
      </c>
      <c r="I29" s="392">
        <f t="shared" si="5"/>
        <v>2</v>
      </c>
      <c r="J29" s="717">
        <v>2</v>
      </c>
      <c r="K29" s="718"/>
      <c r="L29" s="719"/>
      <c r="M29" s="713"/>
      <c r="N29" s="304" t="s">
        <v>166</v>
      </c>
      <c r="O29" s="378" t="s">
        <v>29</v>
      </c>
      <c r="P29" s="367" t="s">
        <v>65</v>
      </c>
      <c r="Q29" s="368"/>
      <c r="R29" s="320" t="s">
        <v>66</v>
      </c>
      <c r="S29" s="369" t="str">
        <f t="shared" si="2"/>
        <v/>
      </c>
      <c r="T29" s="241"/>
      <c r="U29" s="308"/>
      <c r="V29" s="309"/>
      <c r="W29" s="379"/>
      <c r="X29" s="311" t="s">
        <v>1</v>
      </c>
      <c r="Y29" s="311"/>
      <c r="Z29" s="309"/>
      <c r="AA29" s="310"/>
      <c r="AB29" s="311"/>
      <c r="AC29" s="311"/>
      <c r="AD29" s="311"/>
      <c r="AE29" s="309"/>
      <c r="AF29" s="310"/>
      <c r="AG29" s="311"/>
      <c r="AH29" s="312"/>
      <c r="AI29" s="241"/>
      <c r="AJ29" s="327" t="s">
        <v>234</v>
      </c>
      <c r="AK29" s="380"/>
      <c r="AL29" s="206"/>
      <c r="AM29" s="157" t="str">
        <f>IF(ISNUMBER($AK29),IF(AND($AK29&gt;=60,$AK29&lt;=100),"●",""),"")</f>
        <v/>
      </c>
      <c r="AN29" s="159"/>
      <c r="AO29" s="167"/>
      <c r="AP29" s="167"/>
      <c r="AQ29" s="171"/>
      <c r="AR29" s="171"/>
      <c r="AS29" s="158"/>
      <c r="AT29" s="167"/>
      <c r="AU29" s="167"/>
      <c r="AV29" s="186" t="str">
        <f t="shared" ref="AV29:AV41" si="8">IF(ISNUMBER($AK29),IF(AND($AK29&gt;=60,$AK29&lt;=100),"●",""),"")</f>
        <v/>
      </c>
      <c r="AW29" s="172"/>
      <c r="AX29" s="211" t="str">
        <f t="shared" si="0"/>
        <v/>
      </c>
      <c r="AY29" s="1"/>
    </row>
    <row r="30" spans="1:51" ht="17.100000000000001" customHeight="1">
      <c r="A30" s="1"/>
      <c r="B30" s="738"/>
      <c r="C30" s="739"/>
      <c r="D30" s="745"/>
      <c r="E30" s="746"/>
      <c r="F30" s="747"/>
      <c r="H30" s="393" t="s">
        <v>67</v>
      </c>
      <c r="I30" s="394">
        <f t="shared" si="5"/>
        <v>1</v>
      </c>
      <c r="J30" s="395"/>
      <c r="K30" s="396"/>
      <c r="L30" s="397">
        <v>1</v>
      </c>
      <c r="M30" s="398"/>
      <c r="N30" s="304" t="s">
        <v>166</v>
      </c>
      <c r="O30" s="399" t="s">
        <v>29</v>
      </c>
      <c r="P30" s="305" t="s">
        <v>65</v>
      </c>
      <c r="Q30" s="306"/>
      <c r="R30" s="358" t="s">
        <v>234</v>
      </c>
      <c r="S30" s="359" t="str">
        <f t="shared" si="2"/>
        <v/>
      </c>
      <c r="T30" s="241"/>
      <c r="U30" s="308"/>
      <c r="V30" s="309"/>
      <c r="W30" s="379"/>
      <c r="X30" s="311" t="s">
        <v>1</v>
      </c>
      <c r="Y30" s="311"/>
      <c r="Z30" s="309"/>
      <c r="AA30" s="310"/>
      <c r="AB30" s="311"/>
      <c r="AC30" s="311"/>
      <c r="AD30" s="311"/>
      <c r="AE30" s="309"/>
      <c r="AF30" s="310"/>
      <c r="AG30" s="311"/>
      <c r="AH30" s="312"/>
      <c r="AI30" s="241"/>
      <c r="AJ30" s="360" t="s">
        <v>234</v>
      </c>
      <c r="AK30" s="380"/>
      <c r="AL30" s="206"/>
      <c r="AM30" s="157" t="str">
        <f t="shared" ref="AM30:AM41" si="9">IF(ISNUMBER($AK30),IF(AND($AK30&gt;=60,$AK30&lt;=100),"●",""),"")</f>
        <v/>
      </c>
      <c r="AN30" s="196"/>
      <c r="AO30" s="188"/>
      <c r="AP30" s="188"/>
      <c r="AQ30" s="197"/>
      <c r="AR30" s="197"/>
      <c r="AS30" s="158"/>
      <c r="AT30" s="188"/>
      <c r="AU30" s="188"/>
      <c r="AV30" s="186" t="str">
        <f t="shared" si="8"/>
        <v/>
      </c>
      <c r="AW30" s="198"/>
      <c r="AX30" s="189" t="str">
        <f t="shared" si="0"/>
        <v/>
      </c>
      <c r="AY30" s="1"/>
    </row>
    <row r="31" spans="1:51" ht="17.100000000000001" customHeight="1">
      <c r="A31" s="1"/>
      <c r="B31" s="738"/>
      <c r="C31" s="739"/>
      <c r="D31" s="745"/>
      <c r="E31" s="746"/>
      <c r="F31" s="747"/>
      <c r="H31" s="400" t="s">
        <v>180</v>
      </c>
      <c r="I31" s="401">
        <f t="shared" si="5"/>
        <v>1</v>
      </c>
      <c r="J31" s="395"/>
      <c r="K31" s="402"/>
      <c r="L31" s="403"/>
      <c r="M31" s="398">
        <v>1</v>
      </c>
      <c r="N31" s="304" t="s">
        <v>166</v>
      </c>
      <c r="O31" s="357" t="s">
        <v>29</v>
      </c>
      <c r="P31" s="367" t="s">
        <v>68</v>
      </c>
      <c r="Q31" s="368"/>
      <c r="R31" s="320" t="s">
        <v>69</v>
      </c>
      <c r="S31" s="369" t="str">
        <f t="shared" si="2"/>
        <v/>
      </c>
      <c r="T31" s="241"/>
      <c r="U31" s="308"/>
      <c r="V31" s="309"/>
      <c r="W31" s="379"/>
      <c r="X31" s="311" t="s">
        <v>1</v>
      </c>
      <c r="Y31" s="311"/>
      <c r="Z31" s="309"/>
      <c r="AA31" s="310"/>
      <c r="AB31" s="311"/>
      <c r="AC31" s="311"/>
      <c r="AD31" s="311"/>
      <c r="AE31" s="309"/>
      <c r="AF31" s="310"/>
      <c r="AG31" s="311"/>
      <c r="AH31" s="312"/>
      <c r="AI31" s="241"/>
      <c r="AJ31" s="327" t="s">
        <v>88</v>
      </c>
      <c r="AK31" s="380"/>
      <c r="AL31" s="206"/>
      <c r="AM31" s="157" t="str">
        <f t="shared" si="9"/>
        <v/>
      </c>
      <c r="AN31" s="187"/>
      <c r="AO31" s="167"/>
      <c r="AP31" s="167"/>
      <c r="AQ31" s="171"/>
      <c r="AR31" s="171"/>
      <c r="AS31" s="158"/>
      <c r="AT31" s="167"/>
      <c r="AU31" s="166" t="str">
        <f>IF(ISNUMBER($AK31),IF(AND($AK31&gt;=60,$AK31&lt;=100),"●",""),"")</f>
        <v/>
      </c>
      <c r="AV31" s="167"/>
      <c r="AW31" s="172"/>
      <c r="AX31" s="211" t="str">
        <f t="shared" si="0"/>
        <v/>
      </c>
      <c r="AY31" s="1"/>
    </row>
    <row r="32" spans="1:51" ht="17.100000000000001" customHeight="1">
      <c r="A32" s="1"/>
      <c r="B32" s="738"/>
      <c r="C32" s="739"/>
      <c r="D32" s="745"/>
      <c r="E32" s="746"/>
      <c r="F32" s="747"/>
      <c r="H32" s="404" t="s">
        <v>181</v>
      </c>
      <c r="I32" s="405">
        <f t="shared" si="5"/>
        <v>2</v>
      </c>
      <c r="J32" s="710">
        <v>2</v>
      </c>
      <c r="K32" s="711"/>
      <c r="L32" s="406"/>
      <c r="M32" s="407"/>
      <c r="N32" s="304" t="s">
        <v>166</v>
      </c>
      <c r="O32" s="378" t="s">
        <v>29</v>
      </c>
      <c r="P32" s="367" t="s">
        <v>65</v>
      </c>
      <c r="Q32" s="368"/>
      <c r="R32" s="320" t="s">
        <v>234</v>
      </c>
      <c r="S32" s="369" t="str">
        <f t="shared" si="2"/>
        <v/>
      </c>
      <c r="T32" s="241"/>
      <c r="U32" s="308"/>
      <c r="V32" s="309"/>
      <c r="W32" s="379"/>
      <c r="X32" s="311" t="s">
        <v>1</v>
      </c>
      <c r="Y32" s="311"/>
      <c r="Z32" s="309"/>
      <c r="AA32" s="310"/>
      <c r="AB32" s="311"/>
      <c r="AC32" s="311"/>
      <c r="AD32" s="311"/>
      <c r="AE32" s="309"/>
      <c r="AF32" s="310"/>
      <c r="AG32" s="311"/>
      <c r="AH32" s="312"/>
      <c r="AI32" s="241"/>
      <c r="AJ32" s="408" t="s">
        <v>234</v>
      </c>
      <c r="AK32" s="380"/>
      <c r="AL32" s="206"/>
      <c r="AM32" s="157" t="str">
        <f t="shared" si="9"/>
        <v/>
      </c>
      <c r="AN32" s="159"/>
      <c r="AO32" s="167"/>
      <c r="AP32" s="167"/>
      <c r="AQ32" s="171"/>
      <c r="AR32" s="171"/>
      <c r="AS32" s="158"/>
      <c r="AT32" s="167"/>
      <c r="AU32" s="167"/>
      <c r="AV32" s="186" t="str">
        <f t="shared" si="8"/>
        <v/>
      </c>
      <c r="AW32" s="172"/>
      <c r="AX32" s="211" t="str">
        <f t="shared" si="0"/>
        <v/>
      </c>
      <c r="AY32" s="1"/>
    </row>
    <row r="33" spans="1:51" ht="17.100000000000001" customHeight="1">
      <c r="A33" s="1"/>
      <c r="B33" s="738"/>
      <c r="C33" s="739"/>
      <c r="D33" s="745"/>
      <c r="E33" s="746"/>
      <c r="F33" s="747"/>
      <c r="H33" s="409" t="s">
        <v>182</v>
      </c>
      <c r="I33" s="410">
        <f t="shared" si="5"/>
        <v>2</v>
      </c>
      <c r="J33" s="710">
        <v>2</v>
      </c>
      <c r="K33" s="711"/>
      <c r="L33" s="406"/>
      <c r="M33" s="407"/>
      <c r="N33" s="304" t="s">
        <v>166</v>
      </c>
      <c r="O33" s="378" t="s">
        <v>29</v>
      </c>
      <c r="P33" s="367" t="s">
        <v>65</v>
      </c>
      <c r="Q33" s="368"/>
      <c r="R33" s="320" t="s">
        <v>234</v>
      </c>
      <c r="S33" s="359" t="str">
        <f t="shared" si="2"/>
        <v/>
      </c>
      <c r="T33" s="241"/>
      <c r="U33" s="308"/>
      <c r="V33" s="309"/>
      <c r="W33" s="379"/>
      <c r="X33" s="311" t="s">
        <v>1</v>
      </c>
      <c r="Y33" s="311"/>
      <c r="Z33" s="309"/>
      <c r="AA33" s="310"/>
      <c r="AB33" s="311"/>
      <c r="AC33" s="311"/>
      <c r="AD33" s="311"/>
      <c r="AE33" s="309"/>
      <c r="AF33" s="310"/>
      <c r="AG33" s="311"/>
      <c r="AH33" s="312"/>
      <c r="AI33" s="241"/>
      <c r="AJ33" s="327" t="s">
        <v>234</v>
      </c>
      <c r="AK33" s="380"/>
      <c r="AL33" s="206"/>
      <c r="AM33" s="157" t="str">
        <f t="shared" si="9"/>
        <v/>
      </c>
      <c r="AN33" s="159"/>
      <c r="AO33" s="167"/>
      <c r="AP33" s="167"/>
      <c r="AQ33" s="171"/>
      <c r="AR33" s="171"/>
      <c r="AS33" s="158"/>
      <c r="AT33" s="167"/>
      <c r="AU33" s="167"/>
      <c r="AV33" s="186" t="str">
        <f t="shared" si="8"/>
        <v/>
      </c>
      <c r="AW33" s="172"/>
      <c r="AX33" s="211" t="str">
        <f t="shared" si="0"/>
        <v/>
      </c>
      <c r="AY33" s="1"/>
    </row>
    <row r="34" spans="1:51" ht="17.100000000000001" customHeight="1">
      <c r="A34" s="1"/>
      <c r="B34" s="738"/>
      <c r="C34" s="739"/>
      <c r="D34" s="745"/>
      <c r="E34" s="746"/>
      <c r="F34" s="747"/>
      <c r="H34" s="409" t="s">
        <v>163</v>
      </c>
      <c r="I34" s="410">
        <f t="shared" si="5"/>
        <v>2</v>
      </c>
      <c r="J34" s="710">
        <v>2</v>
      </c>
      <c r="K34" s="711"/>
      <c r="L34" s="406"/>
      <c r="M34" s="407"/>
      <c r="N34" s="304" t="s">
        <v>166</v>
      </c>
      <c r="O34" s="411" t="s">
        <v>29</v>
      </c>
      <c r="P34" s="305" t="s">
        <v>70</v>
      </c>
      <c r="Q34" s="306"/>
      <c r="R34" s="358" t="s">
        <v>71</v>
      </c>
      <c r="S34" s="359" t="str">
        <f t="shared" si="2"/>
        <v/>
      </c>
      <c r="T34" s="241"/>
      <c r="U34" s="308"/>
      <c r="V34" s="309"/>
      <c r="W34" s="379"/>
      <c r="X34" s="311" t="s">
        <v>1</v>
      </c>
      <c r="Y34" s="311"/>
      <c r="Z34" s="309"/>
      <c r="AA34" s="310"/>
      <c r="AB34" s="311"/>
      <c r="AC34" s="311"/>
      <c r="AD34" s="311"/>
      <c r="AE34" s="309"/>
      <c r="AF34" s="310"/>
      <c r="AG34" s="311"/>
      <c r="AH34" s="312"/>
      <c r="AI34" s="241"/>
      <c r="AJ34" s="360" t="s">
        <v>89</v>
      </c>
      <c r="AK34" s="380"/>
      <c r="AL34" s="206"/>
      <c r="AM34" s="157" t="str">
        <f t="shared" si="9"/>
        <v/>
      </c>
      <c r="AN34" s="199"/>
      <c r="AO34" s="188"/>
      <c r="AP34" s="188"/>
      <c r="AQ34" s="197"/>
      <c r="AR34" s="197"/>
      <c r="AS34" s="160" t="str">
        <f>IF(ISNUMBER($AK34),IF(AND($AK34&gt;=60,$AK34&lt;=100),"●",""),"")</f>
        <v/>
      </c>
      <c r="AT34" s="188"/>
      <c r="AU34" s="188"/>
      <c r="AV34" s="188"/>
      <c r="AW34" s="198"/>
      <c r="AX34" s="211" t="str">
        <f t="shared" si="0"/>
        <v/>
      </c>
      <c r="AY34" s="1"/>
    </row>
    <row r="35" spans="1:51" ht="17.100000000000001" customHeight="1">
      <c r="A35" s="1"/>
      <c r="B35" s="738"/>
      <c r="C35" s="739"/>
      <c r="D35" s="745"/>
      <c r="E35" s="746"/>
      <c r="F35" s="747"/>
      <c r="H35" s="409" t="s">
        <v>164</v>
      </c>
      <c r="I35" s="410">
        <f t="shared" si="5"/>
        <v>1</v>
      </c>
      <c r="J35" s="395"/>
      <c r="K35" s="396"/>
      <c r="L35" s="397"/>
      <c r="M35" s="412">
        <v>1</v>
      </c>
      <c r="N35" s="304" t="s">
        <v>166</v>
      </c>
      <c r="O35" s="413" t="s">
        <v>29</v>
      </c>
      <c r="P35" s="414" t="s">
        <v>70</v>
      </c>
      <c r="Q35" s="415"/>
      <c r="R35" s="263" t="s">
        <v>71</v>
      </c>
      <c r="S35" s="359" t="str">
        <f t="shared" si="2"/>
        <v/>
      </c>
      <c r="T35" s="241"/>
      <c r="U35" s="308"/>
      <c r="V35" s="309"/>
      <c r="W35" s="379"/>
      <c r="X35" s="311" t="s">
        <v>1</v>
      </c>
      <c r="Y35" s="311"/>
      <c r="Z35" s="309"/>
      <c r="AA35" s="310"/>
      <c r="AB35" s="311"/>
      <c r="AC35" s="311"/>
      <c r="AD35" s="311"/>
      <c r="AE35" s="309"/>
      <c r="AF35" s="310"/>
      <c r="AG35" s="311"/>
      <c r="AH35" s="312"/>
      <c r="AI35" s="241"/>
      <c r="AJ35" s="360" t="s">
        <v>89</v>
      </c>
      <c r="AK35" s="380"/>
      <c r="AL35" s="206"/>
      <c r="AM35" s="157" t="str">
        <f t="shared" si="9"/>
        <v/>
      </c>
      <c r="AN35" s="190"/>
      <c r="AO35" s="19"/>
      <c r="AP35" s="19"/>
      <c r="AQ35" s="42"/>
      <c r="AR35" s="42"/>
      <c r="AS35" s="160" t="str">
        <f>IF(ISNUMBER($AK35),IF(AND($AK35&gt;=60,$AK35&lt;=100),"●",""),"")</f>
        <v/>
      </c>
      <c r="AT35" s="19"/>
      <c r="AU35" s="19"/>
      <c r="AV35" s="19"/>
      <c r="AW35" s="20"/>
      <c r="AX35" s="211" t="str">
        <f t="shared" si="0"/>
        <v/>
      </c>
      <c r="AY35" s="1"/>
    </row>
    <row r="36" spans="1:51" ht="17.100000000000001" customHeight="1">
      <c r="A36" s="1"/>
      <c r="B36" s="738"/>
      <c r="C36" s="739"/>
      <c r="D36" s="745"/>
      <c r="E36" s="746"/>
      <c r="F36" s="747"/>
      <c r="H36" s="409" t="s">
        <v>295</v>
      </c>
      <c r="I36" s="410">
        <f t="shared" si="5"/>
        <v>2</v>
      </c>
      <c r="J36" s="416"/>
      <c r="K36" s="417"/>
      <c r="L36" s="397">
        <v>2</v>
      </c>
      <c r="M36" s="418"/>
      <c r="N36" s="304" t="s">
        <v>166</v>
      </c>
      <c r="O36" s="411" t="s">
        <v>29</v>
      </c>
      <c r="P36" s="419" t="s">
        <v>65</v>
      </c>
      <c r="Q36" s="420"/>
      <c r="R36" s="298" t="s">
        <v>234</v>
      </c>
      <c r="S36" s="421" t="str">
        <f t="shared" si="2"/>
        <v/>
      </c>
      <c r="T36" s="241"/>
      <c r="U36" s="265"/>
      <c r="V36" s="266"/>
      <c r="W36" s="379"/>
      <c r="X36" s="268" t="s">
        <v>1</v>
      </c>
      <c r="Y36" s="268"/>
      <c r="Z36" s="266"/>
      <c r="AA36" s="267"/>
      <c r="AB36" s="268"/>
      <c r="AC36" s="268"/>
      <c r="AD36" s="268"/>
      <c r="AE36" s="266"/>
      <c r="AF36" s="267"/>
      <c r="AG36" s="268"/>
      <c r="AH36" s="269"/>
      <c r="AI36" s="241"/>
      <c r="AJ36" s="408" t="s">
        <v>234</v>
      </c>
      <c r="AK36" s="380"/>
      <c r="AL36" s="206"/>
      <c r="AM36" s="157" t="str">
        <f t="shared" si="9"/>
        <v/>
      </c>
      <c r="AN36" s="200"/>
      <c r="AO36" s="201"/>
      <c r="AP36" s="201"/>
      <c r="AQ36" s="202"/>
      <c r="AR36" s="202"/>
      <c r="AS36" s="203"/>
      <c r="AT36" s="201"/>
      <c r="AU36" s="201"/>
      <c r="AV36" s="164" t="str">
        <f t="shared" si="8"/>
        <v/>
      </c>
      <c r="AW36" s="204"/>
      <c r="AX36" s="211" t="str">
        <f t="shared" si="0"/>
        <v/>
      </c>
      <c r="AY36" s="1"/>
    </row>
    <row r="37" spans="1:51" ht="17.100000000000001" customHeight="1">
      <c r="A37" s="1"/>
      <c r="B37" s="738"/>
      <c r="C37" s="739"/>
      <c r="D37" s="745"/>
      <c r="E37" s="746"/>
      <c r="F37" s="747"/>
      <c r="H37" s="422" t="s">
        <v>256</v>
      </c>
      <c r="I37" s="423">
        <f t="shared" si="5"/>
        <v>1</v>
      </c>
      <c r="J37" s="416"/>
      <c r="K37" s="417"/>
      <c r="L37" s="424"/>
      <c r="M37" s="425">
        <v>1</v>
      </c>
      <c r="N37" s="259" t="s">
        <v>166</v>
      </c>
      <c r="O37" s="426" t="s">
        <v>156</v>
      </c>
      <c r="P37" s="367" t="s">
        <v>224</v>
      </c>
      <c r="Q37" s="368"/>
      <c r="R37" s="320" t="s">
        <v>234</v>
      </c>
      <c r="S37" s="421" t="str">
        <f t="shared" si="2"/>
        <v/>
      </c>
      <c r="T37" s="241"/>
      <c r="U37" s="265"/>
      <c r="V37" s="266"/>
      <c r="W37" s="379"/>
      <c r="X37" s="268" t="s">
        <v>31</v>
      </c>
      <c r="Y37" s="268"/>
      <c r="Z37" s="266"/>
      <c r="AA37" s="267"/>
      <c r="AB37" s="268"/>
      <c r="AC37" s="268"/>
      <c r="AD37" s="268"/>
      <c r="AE37" s="266"/>
      <c r="AF37" s="267"/>
      <c r="AG37" s="268"/>
      <c r="AH37" s="269"/>
      <c r="AI37" s="241"/>
      <c r="AJ37" s="408" t="s">
        <v>234</v>
      </c>
      <c r="AK37" s="380"/>
      <c r="AL37" s="206"/>
      <c r="AM37" s="157" t="str">
        <f t="shared" si="9"/>
        <v/>
      </c>
      <c r="AN37" s="173"/>
      <c r="AO37" s="167"/>
      <c r="AP37" s="167"/>
      <c r="AQ37" s="171"/>
      <c r="AR37" s="171"/>
      <c r="AS37" s="158"/>
      <c r="AT37" s="167"/>
      <c r="AU37" s="167"/>
      <c r="AV37" s="164" t="str">
        <f t="shared" si="8"/>
        <v/>
      </c>
      <c r="AW37" s="172"/>
      <c r="AX37" s="211" t="str">
        <f t="shared" si="0"/>
        <v/>
      </c>
      <c r="AY37" s="1"/>
    </row>
    <row r="38" spans="1:51" ht="17.100000000000001" customHeight="1">
      <c r="A38" s="1"/>
      <c r="B38" s="738"/>
      <c r="C38" s="739"/>
      <c r="D38" s="745"/>
      <c r="E38" s="746"/>
      <c r="F38" s="747"/>
      <c r="H38" s="427" t="s">
        <v>95</v>
      </c>
      <c r="I38" s="428">
        <f t="shared" si="5"/>
        <v>2</v>
      </c>
      <c r="J38" s="416"/>
      <c r="K38" s="417"/>
      <c r="L38" s="712">
        <v>2</v>
      </c>
      <c r="M38" s="713"/>
      <c r="N38" s="259" t="s">
        <v>166</v>
      </c>
      <c r="O38" s="429" t="s">
        <v>29</v>
      </c>
      <c r="P38" s="296" t="s">
        <v>65</v>
      </c>
      <c r="Q38" s="297"/>
      <c r="R38" s="298" t="s">
        <v>234</v>
      </c>
      <c r="S38" s="421" t="str">
        <f t="shared" si="2"/>
        <v/>
      </c>
      <c r="T38" s="241"/>
      <c r="U38" s="265"/>
      <c r="V38" s="266"/>
      <c r="W38" s="379"/>
      <c r="X38" s="268" t="s">
        <v>1</v>
      </c>
      <c r="Y38" s="268"/>
      <c r="Z38" s="266"/>
      <c r="AA38" s="267"/>
      <c r="AB38" s="268"/>
      <c r="AC38" s="268"/>
      <c r="AD38" s="268"/>
      <c r="AE38" s="266"/>
      <c r="AF38" s="267"/>
      <c r="AG38" s="268"/>
      <c r="AH38" s="269"/>
      <c r="AI38" s="241"/>
      <c r="AJ38" s="430" t="s">
        <v>234</v>
      </c>
      <c r="AK38" s="380"/>
      <c r="AL38" s="183"/>
      <c r="AM38" s="157" t="str">
        <f t="shared" si="9"/>
        <v/>
      </c>
      <c r="AN38" s="203"/>
      <c r="AO38" s="162"/>
      <c r="AP38" s="162"/>
      <c r="AQ38" s="163"/>
      <c r="AR38" s="163"/>
      <c r="AS38" s="156"/>
      <c r="AT38" s="162"/>
      <c r="AU38" s="162"/>
      <c r="AV38" s="164" t="str">
        <f t="shared" si="8"/>
        <v/>
      </c>
      <c r="AW38" s="165"/>
      <c r="AX38" s="189" t="str">
        <f t="shared" si="0"/>
        <v/>
      </c>
      <c r="AY38" s="1"/>
    </row>
    <row r="39" spans="1:51" ht="17.100000000000001" customHeight="1">
      <c r="A39" s="1"/>
      <c r="B39" s="738"/>
      <c r="C39" s="739"/>
      <c r="D39" s="745"/>
      <c r="E39" s="746"/>
      <c r="F39" s="747"/>
      <c r="H39" s="431" t="s">
        <v>299</v>
      </c>
      <c r="I39" s="401">
        <f t="shared" si="5"/>
        <v>1</v>
      </c>
      <c r="J39" s="432"/>
      <c r="K39" s="417">
        <v>1</v>
      </c>
      <c r="L39" s="712"/>
      <c r="M39" s="713"/>
      <c r="N39" s="259" t="s">
        <v>166</v>
      </c>
      <c r="O39" s="260" t="s">
        <v>29</v>
      </c>
      <c r="P39" s="296" t="s">
        <v>70</v>
      </c>
      <c r="Q39" s="297"/>
      <c r="R39" s="298" t="s">
        <v>71</v>
      </c>
      <c r="S39" s="421" t="str">
        <f t="shared" si="2"/>
        <v/>
      </c>
      <c r="T39" s="241"/>
      <c r="U39" s="265"/>
      <c r="V39" s="266"/>
      <c r="W39" s="379"/>
      <c r="X39" s="268" t="s">
        <v>1</v>
      </c>
      <c r="Y39" s="268"/>
      <c r="Z39" s="266"/>
      <c r="AA39" s="267"/>
      <c r="AB39" s="268"/>
      <c r="AC39" s="268"/>
      <c r="AD39" s="268"/>
      <c r="AE39" s="266"/>
      <c r="AF39" s="267"/>
      <c r="AG39" s="268"/>
      <c r="AH39" s="269"/>
      <c r="AI39" s="241"/>
      <c r="AJ39" s="430" t="s">
        <v>89</v>
      </c>
      <c r="AK39" s="380"/>
      <c r="AL39" s="183"/>
      <c r="AM39" s="161" t="str">
        <f t="shared" si="9"/>
        <v/>
      </c>
      <c r="AN39" s="158"/>
      <c r="AO39" s="167"/>
      <c r="AP39" s="167"/>
      <c r="AQ39" s="171"/>
      <c r="AR39" s="171"/>
      <c r="AS39" s="160" t="str">
        <f>IF(ISNUMBER($AK39),IF(AND($AK39&gt;=60,$AK39&lt;=100),"●",""),"")</f>
        <v/>
      </c>
      <c r="AT39" s="167"/>
      <c r="AU39" s="167"/>
      <c r="AV39" s="167"/>
      <c r="AW39" s="172"/>
      <c r="AX39" s="211" t="str">
        <f t="shared" si="0"/>
        <v/>
      </c>
      <c r="AY39" s="1"/>
    </row>
    <row r="40" spans="1:51" ht="17.100000000000001" customHeight="1">
      <c r="A40" s="1"/>
      <c r="B40" s="738"/>
      <c r="C40" s="739"/>
      <c r="D40" s="745"/>
      <c r="E40" s="746"/>
      <c r="F40" s="747"/>
      <c r="H40" s="404" t="s">
        <v>300</v>
      </c>
      <c r="I40" s="405">
        <f t="shared" si="5"/>
        <v>1</v>
      </c>
      <c r="J40" s="714"/>
      <c r="K40" s="715"/>
      <c r="L40" s="349">
        <v>1</v>
      </c>
      <c r="M40" s="350"/>
      <c r="N40" s="316" t="s">
        <v>166</v>
      </c>
      <c r="O40" s="378" t="s">
        <v>29</v>
      </c>
      <c r="P40" s="433" t="s">
        <v>70</v>
      </c>
      <c r="Q40" s="434"/>
      <c r="R40" s="435" t="s">
        <v>71</v>
      </c>
      <c r="S40" s="369" t="str">
        <f t="shared" si="2"/>
        <v/>
      </c>
      <c r="T40" s="241"/>
      <c r="U40" s="265"/>
      <c r="V40" s="266"/>
      <c r="W40" s="379"/>
      <c r="X40" s="268" t="s">
        <v>1</v>
      </c>
      <c r="Y40" s="268"/>
      <c r="Z40" s="266"/>
      <c r="AA40" s="267"/>
      <c r="AB40" s="268"/>
      <c r="AC40" s="268"/>
      <c r="AD40" s="268"/>
      <c r="AE40" s="266"/>
      <c r="AF40" s="267"/>
      <c r="AG40" s="268"/>
      <c r="AH40" s="269"/>
      <c r="AI40" s="241"/>
      <c r="AJ40" s="436" t="s">
        <v>89</v>
      </c>
      <c r="AK40" s="380"/>
      <c r="AL40" s="183"/>
      <c r="AM40" s="157" t="str">
        <f t="shared" si="9"/>
        <v/>
      </c>
      <c r="AN40" s="159"/>
      <c r="AO40" s="43"/>
      <c r="AP40" s="43"/>
      <c r="AQ40" s="171"/>
      <c r="AR40" s="171"/>
      <c r="AS40" s="160" t="str">
        <f>IF(ISNUMBER($AK40),IF(AND($AK40&gt;=60,$AK40&lt;=100),"●",""),"")</f>
        <v/>
      </c>
      <c r="AT40" s="43"/>
      <c r="AU40" s="43"/>
      <c r="AV40" s="167"/>
      <c r="AW40" s="44"/>
      <c r="AX40" s="211" t="str">
        <f t="shared" si="0"/>
        <v/>
      </c>
      <c r="AY40" s="1"/>
    </row>
    <row r="41" spans="1:51" ht="17.100000000000001" customHeight="1">
      <c r="A41" s="1"/>
      <c r="B41" s="738"/>
      <c r="C41" s="739"/>
      <c r="D41" s="745"/>
      <c r="E41" s="746"/>
      <c r="F41" s="747"/>
      <c r="H41" s="422" t="s">
        <v>296</v>
      </c>
      <c r="I41" s="423">
        <f t="shared" si="5"/>
        <v>1</v>
      </c>
      <c r="J41" s="416"/>
      <c r="K41" s="417"/>
      <c r="L41" s="437">
        <v>1</v>
      </c>
      <c r="M41" s="438"/>
      <c r="N41" s="259" t="s">
        <v>166</v>
      </c>
      <c r="O41" s="439" t="s">
        <v>29</v>
      </c>
      <c r="P41" s="296" t="s">
        <v>65</v>
      </c>
      <c r="Q41" s="297"/>
      <c r="R41" s="298" t="s">
        <v>234</v>
      </c>
      <c r="S41" s="421" t="str">
        <f t="shared" si="2"/>
        <v/>
      </c>
      <c r="T41" s="241"/>
      <c r="U41" s="265"/>
      <c r="V41" s="266"/>
      <c r="W41" s="379"/>
      <c r="X41" s="268" t="s">
        <v>1</v>
      </c>
      <c r="Y41" s="268"/>
      <c r="Z41" s="266"/>
      <c r="AA41" s="267"/>
      <c r="AB41" s="268"/>
      <c r="AC41" s="268"/>
      <c r="AD41" s="268"/>
      <c r="AE41" s="266"/>
      <c r="AF41" s="267"/>
      <c r="AG41" s="268"/>
      <c r="AH41" s="269"/>
      <c r="AI41" s="241"/>
      <c r="AJ41" s="430" t="s">
        <v>234</v>
      </c>
      <c r="AK41" s="380"/>
      <c r="AL41" s="183"/>
      <c r="AM41" s="157" t="str">
        <f t="shared" si="9"/>
        <v/>
      </c>
      <c r="AN41" s="200"/>
      <c r="AO41" s="162"/>
      <c r="AP41" s="162"/>
      <c r="AQ41" s="163"/>
      <c r="AR41" s="163"/>
      <c r="AS41" s="156"/>
      <c r="AT41" s="162"/>
      <c r="AU41" s="162"/>
      <c r="AV41" s="164" t="str">
        <f t="shared" si="8"/>
        <v/>
      </c>
      <c r="AW41" s="165"/>
      <c r="AX41" s="189" t="str">
        <f t="shared" si="0"/>
        <v/>
      </c>
      <c r="AY41" s="1"/>
    </row>
    <row r="42" spans="1:51" ht="17.100000000000001" customHeight="1">
      <c r="A42" s="1"/>
      <c r="B42" s="738"/>
      <c r="C42" s="739"/>
      <c r="D42" s="745"/>
      <c r="E42" s="746"/>
      <c r="F42" s="747"/>
      <c r="H42" s="422" t="s">
        <v>96</v>
      </c>
      <c r="I42" s="423">
        <f>SUM(J42:M42)</f>
        <v>2</v>
      </c>
      <c r="J42" s="416"/>
      <c r="K42" s="417"/>
      <c r="L42" s="712">
        <v>2</v>
      </c>
      <c r="M42" s="713"/>
      <c r="N42" s="259" t="s">
        <v>166</v>
      </c>
      <c r="O42" s="439" t="s">
        <v>29</v>
      </c>
      <c r="P42" s="296"/>
      <c r="Q42" s="297"/>
      <c r="R42" s="298" t="s">
        <v>29</v>
      </c>
      <c r="S42" s="421" t="str">
        <f>IF($AK42&gt;=60,"○","")</f>
        <v/>
      </c>
      <c r="T42" s="241"/>
      <c r="U42" s="265"/>
      <c r="V42" s="266"/>
      <c r="W42" s="379"/>
      <c r="X42" s="268" t="s">
        <v>1</v>
      </c>
      <c r="Y42" s="268"/>
      <c r="Z42" s="266"/>
      <c r="AA42" s="267"/>
      <c r="AB42" s="268"/>
      <c r="AC42" s="268"/>
      <c r="AD42" s="268"/>
      <c r="AE42" s="266"/>
      <c r="AF42" s="267"/>
      <c r="AG42" s="268"/>
      <c r="AH42" s="269"/>
      <c r="AI42" s="241"/>
      <c r="AJ42" s="430" t="s">
        <v>196</v>
      </c>
      <c r="AK42" s="380"/>
      <c r="AL42" s="183"/>
      <c r="AM42" s="157" t="str">
        <f>IF(ISNUMBER($AK42),IF(AND($AK42&gt;=60,$AK42&lt;=100),"●",""),"")</f>
        <v/>
      </c>
      <c r="AN42" s="200"/>
      <c r="AO42" s="162"/>
      <c r="AP42" s="162"/>
      <c r="AQ42" s="163"/>
      <c r="AR42" s="163"/>
      <c r="AS42" s="156"/>
      <c r="AT42" s="162"/>
      <c r="AU42" s="162"/>
      <c r="AV42" s="167"/>
      <c r="AW42" s="165"/>
      <c r="AX42" s="189" t="str">
        <f t="shared" si="0"/>
        <v/>
      </c>
      <c r="AY42" s="1"/>
    </row>
    <row r="43" spans="1:51" ht="17.100000000000001" customHeight="1">
      <c r="A43" s="1"/>
      <c r="B43" s="738"/>
      <c r="C43" s="739"/>
      <c r="D43" s="745"/>
      <c r="E43" s="746"/>
      <c r="F43" s="747"/>
      <c r="H43" s="422" t="s">
        <v>72</v>
      </c>
      <c r="I43" s="440">
        <f t="shared" ref="I43" si="10">SUM(J43:M43)</f>
        <v>1</v>
      </c>
      <c r="J43" s="441">
        <v>1</v>
      </c>
      <c r="K43" s="442"/>
      <c r="L43" s="443"/>
      <c r="M43" s="407"/>
      <c r="N43" s="275" t="s">
        <v>166</v>
      </c>
      <c r="O43" s="444" t="s">
        <v>29</v>
      </c>
      <c r="P43" s="296" t="s">
        <v>70</v>
      </c>
      <c r="Q43" s="445"/>
      <c r="R43" s="298" t="s">
        <v>71</v>
      </c>
      <c r="S43" s="421" t="str">
        <f t="shared" si="2"/>
        <v/>
      </c>
      <c r="T43" s="241"/>
      <c r="U43" s="265"/>
      <c r="V43" s="266"/>
      <c r="W43" s="379"/>
      <c r="X43" s="268" t="s">
        <v>1</v>
      </c>
      <c r="Y43" s="268"/>
      <c r="Z43" s="266"/>
      <c r="AA43" s="267"/>
      <c r="AB43" s="268"/>
      <c r="AC43" s="268"/>
      <c r="AD43" s="268"/>
      <c r="AE43" s="266"/>
      <c r="AF43" s="267"/>
      <c r="AG43" s="268"/>
      <c r="AH43" s="269"/>
      <c r="AI43" s="241"/>
      <c r="AJ43" s="430" t="s">
        <v>89</v>
      </c>
      <c r="AK43" s="380"/>
      <c r="AL43" s="183"/>
      <c r="AM43" s="161" t="str">
        <f>IF(ISNUMBER($AK43),IF(AND($AK43&gt;=60,$AK43&lt;=100),"●",""),"")</f>
        <v/>
      </c>
      <c r="AN43" s="175"/>
      <c r="AO43" s="162"/>
      <c r="AP43" s="162"/>
      <c r="AQ43" s="163"/>
      <c r="AR43" s="217"/>
      <c r="AS43" s="216" t="str">
        <f t="shared" ref="AS43" si="11">IF(ISNUMBER($AK43),IF(AND($AK43&gt;=60,$AK43&lt;=100),"●",""),"")</f>
        <v/>
      </c>
      <c r="AT43" s="162"/>
      <c r="AU43" s="162"/>
      <c r="AV43" s="167"/>
      <c r="AW43" s="165"/>
      <c r="AX43" s="189" t="str">
        <f t="shared" si="0"/>
        <v/>
      </c>
      <c r="AY43" s="1"/>
    </row>
    <row r="44" spans="1:51" ht="17.100000000000001" customHeight="1">
      <c r="A44" s="1"/>
      <c r="B44" s="738"/>
      <c r="C44" s="739"/>
      <c r="D44" s="745"/>
      <c r="E44" s="746"/>
      <c r="F44" s="747"/>
      <c r="H44" s="446" t="s">
        <v>301</v>
      </c>
      <c r="I44" s="447">
        <v>2</v>
      </c>
      <c r="J44" s="416"/>
      <c r="K44" s="448"/>
      <c r="L44" s="449">
        <v>2</v>
      </c>
      <c r="M44" s="450"/>
      <c r="N44" s="451" t="s">
        <v>166</v>
      </c>
      <c r="O44" s="452" t="s">
        <v>156</v>
      </c>
      <c r="P44" s="453"/>
      <c r="Q44" s="454"/>
      <c r="R44" s="455" t="s">
        <v>196</v>
      </c>
      <c r="S44" s="456" t="str">
        <f t="shared" si="2"/>
        <v/>
      </c>
      <c r="T44" s="457"/>
      <c r="U44" s="458"/>
      <c r="V44" s="459"/>
      <c r="W44" s="460"/>
      <c r="X44" s="461" t="s">
        <v>31</v>
      </c>
      <c r="Y44" s="461"/>
      <c r="Z44" s="371"/>
      <c r="AA44" s="324"/>
      <c r="AB44" s="373"/>
      <c r="AC44" s="373"/>
      <c r="AD44" s="373"/>
      <c r="AE44" s="371"/>
      <c r="AF44" s="324"/>
      <c r="AG44" s="373"/>
      <c r="AH44" s="374"/>
      <c r="AI44" s="241"/>
      <c r="AJ44" s="408" t="s">
        <v>196</v>
      </c>
      <c r="AK44" s="375"/>
      <c r="AL44" s="183"/>
      <c r="AM44" s="71" t="str">
        <f t="shared" ref="AM44:AM45" si="12">IF(ISNUMBER($AK44),IF(AND($AK44&gt;=60,$AK44&lt;=100),"●",""),"")</f>
        <v/>
      </c>
      <c r="AN44" s="45"/>
      <c r="AO44" s="43"/>
      <c r="AP44" s="43"/>
      <c r="AQ44" s="46"/>
      <c r="AR44" s="46"/>
      <c r="AS44" s="45"/>
      <c r="AT44" s="43"/>
      <c r="AU44" s="43"/>
      <c r="AV44" s="205"/>
      <c r="AW44" s="44"/>
      <c r="AX44" s="211" t="str">
        <f t="shared" si="0"/>
        <v/>
      </c>
      <c r="AY44" s="1"/>
    </row>
    <row r="45" spans="1:51" ht="17.100000000000001" customHeight="1" thickBot="1">
      <c r="A45" s="1"/>
      <c r="B45" s="740"/>
      <c r="C45" s="741"/>
      <c r="D45" s="755"/>
      <c r="E45" s="756"/>
      <c r="F45" s="757"/>
      <c r="G45" s="138"/>
      <c r="H45" s="462" t="s">
        <v>302</v>
      </c>
      <c r="I45" s="463">
        <v>1</v>
      </c>
      <c r="J45" s="464"/>
      <c r="K45" s="465"/>
      <c r="L45" s="466"/>
      <c r="M45" s="467">
        <v>1</v>
      </c>
      <c r="N45" s="468" t="s">
        <v>166</v>
      </c>
      <c r="O45" s="469" t="s">
        <v>196</v>
      </c>
      <c r="P45" s="470"/>
      <c r="Q45" s="471"/>
      <c r="R45" s="472" t="s">
        <v>196</v>
      </c>
      <c r="S45" s="473" t="str">
        <f t="shared" si="2"/>
        <v/>
      </c>
      <c r="T45" s="474"/>
      <c r="U45" s="475"/>
      <c r="V45" s="476"/>
      <c r="W45" s="477"/>
      <c r="X45" s="478" t="s">
        <v>31</v>
      </c>
      <c r="Y45" s="478"/>
      <c r="Z45" s="237"/>
      <c r="AA45" s="238"/>
      <c r="AB45" s="239"/>
      <c r="AC45" s="239"/>
      <c r="AD45" s="239"/>
      <c r="AE45" s="237"/>
      <c r="AF45" s="238"/>
      <c r="AG45" s="239"/>
      <c r="AH45" s="240"/>
      <c r="AI45" s="479"/>
      <c r="AJ45" s="480" t="s">
        <v>196</v>
      </c>
      <c r="AK45" s="481"/>
      <c r="AL45" s="183"/>
      <c r="AM45" s="184" t="str">
        <f t="shared" si="12"/>
        <v/>
      </c>
      <c r="AN45" s="50"/>
      <c r="AO45" s="51"/>
      <c r="AP45" s="51"/>
      <c r="AQ45" s="52"/>
      <c r="AR45" s="52"/>
      <c r="AS45" s="50"/>
      <c r="AT45" s="51"/>
      <c r="AU45" s="51"/>
      <c r="AV45" s="185"/>
      <c r="AW45" s="53"/>
      <c r="AX45" s="94" t="str">
        <f t="shared" si="0"/>
        <v/>
      </c>
      <c r="AY45" s="1"/>
    </row>
    <row r="46" spans="1:51" ht="3.95" customHeight="1" thickBot="1">
      <c r="A46" s="1"/>
      <c r="C46" s="220"/>
      <c r="D46" s="220"/>
      <c r="E46" s="220"/>
      <c r="F46" s="221"/>
      <c r="H46" s="54"/>
      <c r="I46" s="54"/>
      <c r="J46" s="54"/>
      <c r="K46" s="54"/>
      <c r="L46" s="54"/>
      <c r="M46" s="54"/>
      <c r="N46" s="54"/>
      <c r="O46" s="54"/>
      <c r="P46" s="55"/>
      <c r="Q46" s="55"/>
      <c r="R46" s="55"/>
      <c r="S46" s="55"/>
      <c r="T46" s="55"/>
      <c r="U46" s="56"/>
      <c r="V46" s="5"/>
      <c r="W46" s="5"/>
      <c r="X46" s="5"/>
      <c r="Y46" s="5"/>
      <c r="Z46" s="5"/>
      <c r="AA46" s="5"/>
      <c r="AB46" s="5"/>
      <c r="AC46" s="5"/>
      <c r="AD46" s="5"/>
      <c r="AE46" s="5"/>
      <c r="AF46" s="5"/>
      <c r="AG46" s="5"/>
      <c r="AH46" s="5"/>
      <c r="AI46" s="56"/>
      <c r="AM46" s="54"/>
      <c r="AN46" s="54"/>
      <c r="AO46" s="55"/>
      <c r="AP46" s="55"/>
      <c r="AQ46" s="55"/>
      <c r="AR46" s="55"/>
      <c r="AS46" s="55"/>
      <c r="AT46" s="55"/>
      <c r="AU46" s="55"/>
      <c r="AV46" s="55"/>
      <c r="AW46" s="55"/>
      <c r="AY46" s="1"/>
    </row>
    <row r="47" spans="1:51" ht="30.95" customHeight="1" thickBot="1">
      <c r="A47" s="1"/>
      <c r="C47" s="220"/>
      <c r="D47" s="220"/>
      <c r="E47" s="220"/>
      <c r="F47" s="655"/>
      <c r="G47" s="66"/>
      <c r="H47" s="695" t="s">
        <v>75</v>
      </c>
      <c r="I47" s="695"/>
      <c r="J47" s="695"/>
      <c r="K47" s="695"/>
      <c r="L47" s="695"/>
      <c r="M47" s="695"/>
      <c r="N47" s="695"/>
      <c r="O47" s="695"/>
      <c r="P47" s="695"/>
      <c r="Q47" s="695"/>
      <c r="R47" s="695"/>
      <c r="S47" s="55"/>
      <c r="T47" s="55"/>
      <c r="U47" s="56"/>
      <c r="V47" s="5"/>
      <c r="W47" s="5"/>
      <c r="X47" s="5"/>
      <c r="Y47" s="5"/>
      <c r="Z47" s="5"/>
      <c r="AA47" s="5"/>
      <c r="AB47" s="5"/>
      <c r="AC47" s="5"/>
      <c r="AD47" s="5"/>
      <c r="AE47" s="5"/>
      <c r="AF47" s="5"/>
      <c r="AG47" s="5"/>
      <c r="AH47" s="5"/>
      <c r="AI47" s="56"/>
      <c r="AJ47" s="696"/>
      <c r="AK47" s="98"/>
      <c r="AM47" s="697" t="s">
        <v>116</v>
      </c>
      <c r="AN47" s="698"/>
      <c r="AO47" s="698"/>
      <c r="AP47" s="698"/>
      <c r="AQ47" s="698"/>
      <c r="AR47" s="698"/>
      <c r="AS47" s="698"/>
      <c r="AT47" s="698"/>
      <c r="AU47" s="698"/>
      <c r="AV47" s="698"/>
      <c r="AW47" s="699"/>
      <c r="AX47" s="485" t="s">
        <v>179</v>
      </c>
      <c r="AY47" s="1"/>
    </row>
    <row r="48" spans="1:51" ht="21.95" customHeight="1">
      <c r="A48" s="1"/>
      <c r="C48" s="220"/>
      <c r="D48" s="220"/>
      <c r="E48" s="220"/>
      <c r="F48" s="655"/>
      <c r="G48" s="66"/>
      <c r="H48" s="695"/>
      <c r="I48" s="695"/>
      <c r="J48" s="695"/>
      <c r="K48" s="695"/>
      <c r="L48" s="695"/>
      <c r="M48" s="695"/>
      <c r="N48" s="695"/>
      <c r="O48" s="695"/>
      <c r="P48" s="695"/>
      <c r="Q48" s="695"/>
      <c r="R48" s="695"/>
      <c r="U48" s="5"/>
      <c r="V48" s="5"/>
      <c r="W48" s="5"/>
      <c r="X48" s="5"/>
      <c r="Y48" s="5"/>
      <c r="Z48" s="5"/>
      <c r="AA48" s="5"/>
      <c r="AB48" s="5"/>
      <c r="AC48" s="5"/>
      <c r="AD48" s="5"/>
      <c r="AE48" s="5"/>
      <c r="AF48" s="5"/>
      <c r="AG48" s="5"/>
      <c r="AH48" s="5"/>
      <c r="AI48" s="5"/>
      <c r="AJ48" s="696"/>
      <c r="AK48" s="98"/>
      <c r="AM48" s="700">
        <f t="shared" ref="AM48:AW48" si="13">COUNTIF(AM7:AM45,"●")</f>
        <v>0</v>
      </c>
      <c r="AN48" s="702">
        <f t="shared" si="13"/>
        <v>0</v>
      </c>
      <c r="AO48" s="720">
        <f t="shared" si="13"/>
        <v>0</v>
      </c>
      <c r="AP48" s="704">
        <f>COUNTIF(AP7:AP45,"●")</f>
        <v>0</v>
      </c>
      <c r="AQ48" s="706">
        <f t="shared" si="13"/>
        <v>0</v>
      </c>
      <c r="AR48" s="708">
        <f t="shared" si="13"/>
        <v>0</v>
      </c>
      <c r="AS48" s="645">
        <f t="shared" si="13"/>
        <v>0</v>
      </c>
      <c r="AT48" s="253">
        <f t="shared" si="13"/>
        <v>0</v>
      </c>
      <c r="AU48" s="253">
        <f t="shared" si="13"/>
        <v>0</v>
      </c>
      <c r="AV48" s="253">
        <f t="shared" si="13"/>
        <v>0</v>
      </c>
      <c r="AW48" s="254">
        <f t="shared" si="13"/>
        <v>0</v>
      </c>
      <c r="AX48" s="689">
        <f>SUM(AX7:AX45)</f>
        <v>0</v>
      </c>
      <c r="AY48" s="1"/>
    </row>
    <row r="49" spans="1:51" ht="21.95" customHeight="1" thickBot="1">
      <c r="A49" s="1"/>
      <c r="C49" s="220"/>
      <c r="D49" s="220"/>
      <c r="E49" s="220"/>
      <c r="F49" s="655"/>
      <c r="G49" s="66"/>
      <c r="H49" s="695"/>
      <c r="I49" s="695"/>
      <c r="J49" s="695"/>
      <c r="K49" s="695"/>
      <c r="L49" s="695"/>
      <c r="M49" s="695"/>
      <c r="N49" s="695"/>
      <c r="O49" s="695"/>
      <c r="P49" s="695"/>
      <c r="Q49" s="695"/>
      <c r="R49" s="695"/>
      <c r="U49" s="5"/>
      <c r="V49" s="5"/>
      <c r="W49" s="5"/>
      <c r="X49" s="5"/>
      <c r="Y49" s="5"/>
      <c r="Z49" s="5"/>
      <c r="AA49" s="5"/>
      <c r="AB49" s="5"/>
      <c r="AC49" s="5"/>
      <c r="AD49" s="5"/>
      <c r="AE49" s="5"/>
      <c r="AF49" s="5"/>
      <c r="AG49" s="5"/>
      <c r="AH49" s="5"/>
      <c r="AI49" s="5"/>
      <c r="AJ49" s="696"/>
      <c r="AK49" s="98"/>
      <c r="AM49" s="701"/>
      <c r="AN49" s="703"/>
      <c r="AO49" s="721"/>
      <c r="AP49" s="705"/>
      <c r="AQ49" s="707"/>
      <c r="AR49" s="709"/>
      <c r="AS49" s="691">
        <f>SUM(AS48:AW48)</f>
        <v>0</v>
      </c>
      <c r="AT49" s="692"/>
      <c r="AU49" s="692"/>
      <c r="AV49" s="692"/>
      <c r="AW49" s="693"/>
      <c r="AX49" s="690"/>
      <c r="AY49" s="1"/>
    </row>
    <row r="50" spans="1:51" ht="11.1" customHeight="1">
      <c r="A50" s="1"/>
      <c r="B50" s="1"/>
      <c r="C50" s="57"/>
      <c r="D50" s="57"/>
      <c r="E50" s="57"/>
      <c r="F50" s="58"/>
      <c r="G50" s="1"/>
      <c r="H50" s="59"/>
      <c r="I50" s="60"/>
      <c r="J50" s="60"/>
      <c r="K50" s="61"/>
      <c r="L50" s="61"/>
      <c r="M50" s="61"/>
      <c r="N50" s="61"/>
      <c r="O50" s="61"/>
      <c r="P50" s="61"/>
      <c r="Q50" s="61"/>
      <c r="R50" s="61"/>
      <c r="S50" s="61"/>
      <c r="T50" s="61"/>
      <c r="U50" s="62"/>
      <c r="V50" s="62"/>
      <c r="W50" s="62"/>
      <c r="X50" s="62"/>
      <c r="Y50" s="62"/>
      <c r="Z50" s="62"/>
      <c r="AA50" s="62"/>
      <c r="AB50" s="62"/>
      <c r="AC50" s="62"/>
      <c r="AD50" s="62"/>
      <c r="AE50" s="62"/>
      <c r="AF50" s="62"/>
      <c r="AG50" s="62"/>
      <c r="AH50" s="62"/>
      <c r="AI50" s="1"/>
      <c r="AJ50" s="61"/>
      <c r="AK50" s="61"/>
      <c r="AL50" s="1"/>
      <c r="AM50" s="1"/>
      <c r="AN50" s="1"/>
      <c r="AO50" s="1"/>
      <c r="AP50" s="1"/>
      <c r="AQ50" s="1"/>
      <c r="AR50" s="1"/>
      <c r="AS50" s="1"/>
      <c r="AT50" s="1"/>
      <c r="AU50" s="1"/>
      <c r="AV50" s="1"/>
      <c r="AW50" s="1"/>
      <c r="AX50" s="1"/>
      <c r="AY50" s="1"/>
    </row>
    <row r="51" spans="1:51" ht="15" customHeight="1">
      <c r="H51" s="5"/>
      <c r="AI51" s="5"/>
    </row>
    <row r="52" spans="1:51" ht="15" customHeight="1">
      <c r="H52" s="63"/>
      <c r="I52" s="147"/>
      <c r="J52" s="688"/>
      <c r="K52" s="688"/>
      <c r="L52" s="55"/>
      <c r="M52" s="55"/>
      <c r="N52" s="147"/>
      <c r="O52" s="55"/>
      <c r="P52" s="55"/>
      <c r="Q52" s="55"/>
      <c r="R52" s="148"/>
      <c r="AI52" s="5"/>
    </row>
    <row r="53" spans="1:51" ht="15" customHeight="1">
      <c r="H53" s="63"/>
      <c r="I53" s="147"/>
      <c r="J53" s="694"/>
      <c r="K53" s="694"/>
      <c r="L53" s="687"/>
      <c r="M53" s="687"/>
      <c r="N53" s="147"/>
      <c r="O53" s="55"/>
      <c r="P53" s="55"/>
      <c r="Q53" s="55"/>
      <c r="R53" s="148"/>
      <c r="S53" s="8"/>
      <c r="T53" s="8"/>
      <c r="U53" s="8"/>
      <c r="V53" s="8"/>
      <c r="W53" s="8"/>
      <c r="X53" s="8"/>
      <c r="Y53" s="8"/>
      <c r="Z53" s="8"/>
      <c r="AA53" s="8"/>
      <c r="AB53" s="8"/>
      <c r="AC53" s="8"/>
      <c r="AD53" s="8"/>
      <c r="AE53" s="8"/>
      <c r="AF53" s="8"/>
      <c r="AG53" s="8"/>
      <c r="AH53" s="8"/>
      <c r="AI53" s="8"/>
      <c r="AJ53" s="154"/>
      <c r="AK53" s="155"/>
    </row>
    <row r="54" spans="1:51" ht="15" customHeight="1">
      <c r="H54" s="63"/>
      <c r="I54" s="147"/>
      <c r="J54" s="688"/>
      <c r="K54" s="688"/>
      <c r="L54" s="687"/>
      <c r="M54" s="687"/>
      <c r="N54" s="147"/>
      <c r="O54" s="55"/>
      <c r="P54" s="55"/>
      <c r="Q54" s="55"/>
      <c r="R54" s="148"/>
      <c r="S54" s="8"/>
      <c r="T54" s="8"/>
      <c r="U54" s="8"/>
      <c r="V54" s="8"/>
      <c r="W54" s="8"/>
      <c r="X54" s="8"/>
      <c r="Y54" s="8"/>
      <c r="Z54" s="8"/>
      <c r="AA54" s="8"/>
      <c r="AB54" s="8"/>
      <c r="AC54" s="8"/>
      <c r="AD54" s="8"/>
      <c r="AE54" s="8"/>
      <c r="AF54" s="8"/>
      <c r="AG54" s="8"/>
      <c r="AH54" s="8"/>
      <c r="AI54" s="8"/>
      <c r="AJ54" s="154"/>
      <c r="AK54" s="155"/>
    </row>
    <row r="55" spans="1:51" ht="15" customHeight="1">
      <c r="H55" s="63"/>
      <c r="I55" s="147"/>
      <c r="J55" s="55"/>
      <c r="K55" s="147"/>
      <c r="L55" s="687"/>
      <c r="M55" s="687"/>
      <c r="N55" s="147"/>
      <c r="O55" s="55"/>
      <c r="P55" s="55"/>
      <c r="Q55" s="55"/>
      <c r="R55" s="148"/>
      <c r="S55" s="8"/>
      <c r="T55" s="8"/>
      <c r="U55" s="8"/>
      <c r="V55" s="8"/>
      <c r="W55" s="8"/>
      <c r="X55" s="8"/>
      <c r="Y55" s="8"/>
      <c r="Z55" s="8"/>
      <c r="AA55" s="8"/>
      <c r="AB55" s="8"/>
      <c r="AC55" s="8"/>
      <c r="AD55" s="8"/>
      <c r="AE55" s="8"/>
      <c r="AF55" s="8"/>
      <c r="AG55" s="8"/>
      <c r="AH55" s="8"/>
      <c r="AI55" s="8"/>
      <c r="AJ55" s="154"/>
      <c r="AK55" s="155"/>
    </row>
    <row r="56" spans="1:51" ht="15" customHeight="1">
      <c r="H56" s="63"/>
      <c r="I56" s="147"/>
      <c r="J56" s="687"/>
      <c r="K56" s="687"/>
      <c r="L56" s="55"/>
      <c r="N56" s="147"/>
      <c r="O56" s="55"/>
      <c r="P56" s="55"/>
      <c r="Q56" s="55"/>
      <c r="R56" s="148"/>
      <c r="S56" s="8"/>
      <c r="T56" s="8"/>
      <c r="U56" s="8"/>
      <c r="V56" s="8"/>
      <c r="W56" s="8"/>
      <c r="X56" s="8"/>
      <c r="Y56" s="8"/>
      <c r="Z56" s="8"/>
      <c r="AA56" s="8"/>
      <c r="AB56" s="8"/>
      <c r="AC56" s="8"/>
      <c r="AD56" s="8"/>
      <c r="AE56" s="8"/>
      <c r="AF56" s="8"/>
      <c r="AG56" s="8"/>
      <c r="AH56" s="8"/>
      <c r="AI56" s="8"/>
      <c r="AJ56" s="154"/>
      <c r="AK56" s="155"/>
    </row>
    <row r="57" spans="1:51" ht="15" customHeight="1">
      <c r="H57" s="63"/>
      <c r="I57" s="147"/>
      <c r="J57" s="688"/>
      <c r="K57" s="688"/>
      <c r="L57" s="687"/>
      <c r="M57" s="687"/>
      <c r="N57" s="147"/>
      <c r="O57" s="55"/>
      <c r="P57" s="55"/>
      <c r="Q57" s="55"/>
      <c r="R57" s="148"/>
      <c r="S57" s="8"/>
      <c r="T57" s="8"/>
      <c r="U57" s="8"/>
      <c r="V57" s="8"/>
      <c r="W57" s="8"/>
      <c r="X57" s="8"/>
      <c r="Y57" s="8"/>
      <c r="Z57" s="8"/>
      <c r="AA57" s="8"/>
      <c r="AB57" s="8"/>
      <c r="AC57" s="8"/>
      <c r="AD57" s="8"/>
      <c r="AE57" s="8"/>
      <c r="AF57" s="8"/>
      <c r="AG57" s="8"/>
      <c r="AH57" s="8"/>
      <c r="AI57" s="8"/>
      <c r="AJ57" s="154"/>
      <c r="AK57" s="155"/>
    </row>
    <row r="58" spans="1:51" ht="15" customHeight="1">
      <c r="H58" s="5"/>
      <c r="AI58" s="5"/>
    </row>
    <row r="59" spans="1:51" ht="15" customHeight="1">
      <c r="H59" s="5"/>
      <c r="AI59" s="5"/>
    </row>
    <row r="60" spans="1:51" ht="15" customHeight="1">
      <c r="H60" s="5"/>
      <c r="AI60" s="5"/>
    </row>
    <row r="61" spans="1:51" ht="15" customHeight="1">
      <c r="F61" s="221"/>
      <c r="H61" s="63"/>
      <c r="I61" s="221"/>
      <c r="J61" s="221"/>
      <c r="K61" s="221"/>
      <c r="L61" s="221"/>
      <c r="M61" s="221"/>
      <c r="AI61" s="5"/>
    </row>
    <row r="62" spans="1:51" ht="15" customHeight="1">
      <c r="H62" s="5"/>
      <c r="AI62" s="5"/>
    </row>
    <row r="63" spans="1:51" ht="15" customHeight="1">
      <c r="H63" s="5"/>
      <c r="AI63" s="5"/>
    </row>
    <row r="64" spans="1:51" ht="15" customHeight="1">
      <c r="H64" s="5"/>
    </row>
    <row r="65" spans="8:8" ht="15" customHeight="1">
      <c r="H65" s="5"/>
    </row>
    <row r="66" spans="8:8" ht="15" customHeight="1">
      <c r="H66" s="5"/>
    </row>
    <row r="67" spans="8:8" ht="15" customHeight="1">
      <c r="H67" s="5"/>
    </row>
    <row r="68" spans="8:8">
      <c r="H68" s="5"/>
    </row>
    <row r="69" spans="8:8">
      <c r="H69" s="5"/>
    </row>
  </sheetData>
  <mergeCells count="98">
    <mergeCell ref="B1:C1"/>
    <mergeCell ref="E1:F1"/>
    <mergeCell ref="H1:M1"/>
    <mergeCell ref="O1:S1"/>
    <mergeCell ref="B4:C6"/>
    <mergeCell ref="E4:F6"/>
    <mergeCell ref="H4:H6"/>
    <mergeCell ref="I4:I6"/>
    <mergeCell ref="J4:M4"/>
    <mergeCell ref="N4:N6"/>
    <mergeCell ref="J5:K5"/>
    <mergeCell ref="L5:M5"/>
    <mergeCell ref="R5:R6"/>
    <mergeCell ref="AJ4:AJ6"/>
    <mergeCell ref="AM4:AW4"/>
    <mergeCell ref="AX5:AX6"/>
    <mergeCell ref="O6:Q6"/>
    <mergeCell ref="AA5:AE5"/>
    <mergeCell ref="AF5:AH5"/>
    <mergeCell ref="AK5:AK6"/>
    <mergeCell ref="AM5:AM6"/>
    <mergeCell ref="U5:V5"/>
    <mergeCell ref="AN5:AR5"/>
    <mergeCell ref="AS5:AW5"/>
    <mergeCell ref="W5:Z5"/>
    <mergeCell ref="O4:R4"/>
    <mergeCell ref="S4:S6"/>
    <mergeCell ref="U4:AH4"/>
    <mergeCell ref="B7:C19"/>
    <mergeCell ref="D7:F9"/>
    <mergeCell ref="J7:K7"/>
    <mergeCell ref="L7:M7"/>
    <mergeCell ref="J8:K8"/>
    <mergeCell ref="L8:M8"/>
    <mergeCell ref="J9:K9"/>
    <mergeCell ref="D10:D19"/>
    <mergeCell ref="E10:F11"/>
    <mergeCell ref="J10:K10"/>
    <mergeCell ref="L10:M10"/>
    <mergeCell ref="J11:K11"/>
    <mergeCell ref="L11:M11"/>
    <mergeCell ref="E12:F15"/>
    <mergeCell ref="L12:M12"/>
    <mergeCell ref="L13:M13"/>
    <mergeCell ref="L14:M14"/>
    <mergeCell ref="L15:M15"/>
    <mergeCell ref="E16:F19"/>
    <mergeCell ref="J16:K16"/>
    <mergeCell ref="J17:K17"/>
    <mergeCell ref="J19:K19"/>
    <mergeCell ref="J18:K18"/>
    <mergeCell ref="B20:C45"/>
    <mergeCell ref="D20:F24"/>
    <mergeCell ref="J20:K20"/>
    <mergeCell ref="J21:K21"/>
    <mergeCell ref="D25:F45"/>
    <mergeCell ref="J33:K33"/>
    <mergeCell ref="J25:K25"/>
    <mergeCell ref="J28:K28"/>
    <mergeCell ref="L21:M21"/>
    <mergeCell ref="L22:M22"/>
    <mergeCell ref="J23:K23"/>
    <mergeCell ref="J24:K24"/>
    <mergeCell ref="L24:M24"/>
    <mergeCell ref="L25:M25"/>
    <mergeCell ref="J26:K26"/>
    <mergeCell ref="L26:M26"/>
    <mergeCell ref="J27:K27"/>
    <mergeCell ref="L27:M27"/>
    <mergeCell ref="L28:M28"/>
    <mergeCell ref="J29:K29"/>
    <mergeCell ref="L29:M29"/>
    <mergeCell ref="J32:K32"/>
    <mergeCell ref="AO48:AO49"/>
    <mergeCell ref="AP48:AP49"/>
    <mergeCell ref="AQ48:AQ49"/>
    <mergeCell ref="AR48:AR49"/>
    <mergeCell ref="J34:K34"/>
    <mergeCell ref="L38:M38"/>
    <mergeCell ref="L39:M39"/>
    <mergeCell ref="J40:K40"/>
    <mergeCell ref="L42:M42"/>
    <mergeCell ref="L55:M55"/>
    <mergeCell ref="J56:K56"/>
    <mergeCell ref="J57:K57"/>
    <mergeCell ref="L57:M57"/>
    <mergeCell ref="AX48:AX49"/>
    <mergeCell ref="AS49:AW49"/>
    <mergeCell ref="J52:K52"/>
    <mergeCell ref="J53:K53"/>
    <mergeCell ref="L53:M53"/>
    <mergeCell ref="J54:K54"/>
    <mergeCell ref="L54:M54"/>
    <mergeCell ref="H47:R49"/>
    <mergeCell ref="AJ47:AJ49"/>
    <mergeCell ref="AM47:AW47"/>
    <mergeCell ref="AM48:AM49"/>
    <mergeCell ref="AN48:AN49"/>
  </mergeCells>
  <phoneticPr fontId="2"/>
  <conditionalFormatting sqref="AK46:AK50 AK7:AK8 AK10:AK11 AK16:AK17 AK19:AK44">
    <cfRule type="cellIs" dxfId="15" priority="11" stopIfTrue="1" operator="notBetween">
      <formula>100</formula>
      <formula>0</formula>
    </cfRule>
  </conditionalFormatting>
  <conditionalFormatting sqref="AK44">
    <cfRule type="cellIs" dxfId="14" priority="10" stopIfTrue="1" operator="notBetween">
      <formula>100</formula>
      <formula>0</formula>
    </cfRule>
  </conditionalFormatting>
  <conditionalFormatting sqref="AK57">
    <cfRule type="cellIs" dxfId="13" priority="9" stopIfTrue="1" operator="notBetween">
      <formula>100</formula>
      <formula>0</formula>
    </cfRule>
  </conditionalFormatting>
  <conditionalFormatting sqref="AK53:AK56">
    <cfRule type="cellIs" dxfId="12" priority="8" stopIfTrue="1" operator="notBetween">
      <formula>100</formula>
      <formula>0</formula>
    </cfRule>
  </conditionalFormatting>
  <conditionalFormatting sqref="AK45">
    <cfRule type="cellIs" dxfId="11" priority="5" stopIfTrue="1" operator="notBetween">
      <formula>100</formula>
      <formula>0</formula>
    </cfRule>
  </conditionalFormatting>
  <conditionalFormatting sqref="AK45">
    <cfRule type="cellIs" dxfId="10" priority="4" stopIfTrue="1" operator="notBetween">
      <formula>100</formula>
      <formula>0</formula>
    </cfRule>
  </conditionalFormatting>
  <conditionalFormatting sqref="AK9 AK11 AK13 AK15 AK17 AK19 AK21 AK23 AK25 AK27 AK29 AK31 AK33 AK35 AK37 AK39 AK41 AK43 AK45">
    <cfRule type="cellIs" dxfId="9" priority="3" stopIfTrue="1" operator="notBetween">
      <formula>100</formula>
      <formula>0</formula>
    </cfRule>
  </conditionalFormatting>
  <conditionalFormatting sqref="AK12:AK15">
    <cfRule type="cellIs" dxfId="8" priority="2" stopIfTrue="1" operator="notBetween">
      <formula>100</formula>
      <formula>0</formula>
    </cfRule>
  </conditionalFormatting>
  <conditionalFormatting sqref="AK18">
    <cfRule type="cellIs" dxfId="7" priority="1" stopIfTrue="1" operator="notBetween">
      <formula>100</formula>
      <formula>0</formula>
    </cfRule>
  </conditionalFormatting>
  <printOptions horizontalCentered="1"/>
  <pageMargins left="0.79000000000000015" right="0.79000000000000015" top="0.79000000000000015" bottom="0.79000000000000015" header="0.28000000000000003" footer="0.28000000000000003"/>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E66"/>
  <sheetViews>
    <sheetView showGridLines="0" showZeros="0" zoomScale="70" zoomScaleNormal="70" zoomScaleSheetLayoutView="85" workbookViewId="0">
      <selection activeCell="T3" sqref="T3"/>
    </sheetView>
  </sheetViews>
  <sheetFormatPr defaultColWidth="10.625" defaultRowHeight="15" customHeight="1"/>
  <cols>
    <col min="1" max="1" width="1.875" style="4" customWidth="1"/>
    <col min="2" max="3" width="2.875" style="4" customWidth="1"/>
    <col min="4" max="4" width="5.125" style="96" customWidth="1"/>
    <col min="5" max="5" width="3.625" style="96" customWidth="1"/>
    <col min="6" max="6" width="0.625" style="4" customWidth="1"/>
    <col min="7" max="7" width="21.875" style="4" customWidth="1"/>
    <col min="8" max="12" width="3.625" style="96" customWidth="1"/>
    <col min="13" max="16" width="5.875" style="96" customWidth="1"/>
    <col min="17" max="17" width="7.375" style="96" customWidth="1"/>
    <col min="18" max="18" width="5.125" style="96" customWidth="1"/>
    <col min="19" max="19" width="1.5" style="96" customWidth="1"/>
    <col min="20" max="33" width="3.625" style="4" customWidth="1"/>
    <col min="34" max="34" width="0.625" style="96" customWidth="1"/>
    <col min="35" max="35" width="7.375" style="96" customWidth="1"/>
    <col min="36" max="36" width="5.875" style="96" customWidth="1"/>
    <col min="37" max="37" width="0.625" style="4" customWidth="1"/>
    <col min="38" max="46" width="3.375" style="5" customWidth="1"/>
    <col min="47" max="48" width="3.375" style="4" customWidth="1"/>
    <col min="49" max="49" width="7.375" style="55" customWidth="1"/>
    <col min="50" max="50" width="1.875" style="4" customWidth="1"/>
    <col min="51" max="55" width="3.875" style="5" customWidth="1"/>
    <col min="56" max="56" width="3.875" style="4" customWidth="1"/>
    <col min="57" max="57" width="1.875" style="4" customWidth="1"/>
    <col min="58" max="16384" width="10.625" style="4"/>
  </cols>
  <sheetData>
    <row r="1" spans="1:57" ht="35.1" customHeight="1">
      <c r="B1" s="830" t="s">
        <v>184</v>
      </c>
      <c r="C1" s="830"/>
      <c r="D1" s="950"/>
      <c r="E1" s="951"/>
      <c r="F1" s="6"/>
      <c r="G1" s="832" t="s">
        <v>199</v>
      </c>
      <c r="H1" s="833"/>
      <c r="I1" s="833"/>
      <c r="J1" s="833"/>
      <c r="K1" s="833"/>
      <c r="L1" s="834"/>
      <c r="M1" s="67"/>
      <c r="N1" s="835" t="s">
        <v>334</v>
      </c>
      <c r="O1" s="835"/>
      <c r="P1" s="835"/>
      <c r="Q1" s="835"/>
      <c r="R1" s="835"/>
      <c r="S1" s="7"/>
      <c r="T1" s="134" t="s">
        <v>312</v>
      </c>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BD1" s="56"/>
    </row>
    <row r="2" spans="1:57" ht="11.1" customHeight="1">
      <c r="A2" s="3"/>
      <c r="B2" s="3"/>
      <c r="C2" s="3"/>
      <c r="D2" s="68"/>
      <c r="E2" s="68"/>
      <c r="F2" s="3"/>
      <c r="G2" s="3"/>
      <c r="H2" s="68"/>
      <c r="I2" s="68"/>
      <c r="J2" s="68"/>
      <c r="K2" s="68"/>
      <c r="L2" s="68"/>
      <c r="M2" s="68"/>
      <c r="N2" s="68"/>
      <c r="O2" s="68"/>
      <c r="P2" s="68"/>
      <c r="Q2" s="68"/>
      <c r="R2" s="68"/>
      <c r="S2" s="68"/>
      <c r="T2" s="3"/>
      <c r="U2" s="3"/>
      <c r="V2" s="3"/>
      <c r="W2" s="3"/>
      <c r="X2" s="3"/>
      <c r="Y2" s="3"/>
      <c r="Z2" s="3"/>
      <c r="AA2" s="3"/>
      <c r="AB2" s="3"/>
      <c r="AC2" s="3"/>
      <c r="AD2" s="3"/>
      <c r="AE2" s="3"/>
      <c r="AF2" s="3"/>
      <c r="AG2" s="3"/>
      <c r="AH2" s="68"/>
      <c r="AI2" s="68"/>
      <c r="AJ2" s="68"/>
      <c r="AK2" s="3"/>
      <c r="AL2" s="1"/>
      <c r="AM2" s="1"/>
      <c r="AN2" s="1"/>
      <c r="AO2" s="1"/>
      <c r="AP2" s="1"/>
      <c r="AQ2" s="1"/>
      <c r="AR2" s="1"/>
      <c r="AS2" s="1"/>
      <c r="AT2" s="1"/>
      <c r="AU2" s="3"/>
      <c r="AV2" s="3"/>
      <c r="AW2" s="62"/>
      <c r="AX2" s="3"/>
      <c r="AY2" s="1"/>
      <c r="AZ2" s="1"/>
      <c r="BA2" s="1"/>
      <c r="BB2" s="1"/>
      <c r="BC2" s="1"/>
      <c r="BD2" s="3"/>
      <c r="BE2" s="3"/>
    </row>
    <row r="3" spans="1:57" ht="33" customHeight="1" thickBot="1">
      <c r="A3" s="3"/>
      <c r="B3" s="209" t="s">
        <v>310</v>
      </c>
      <c r="C3" s="209"/>
      <c r="D3" s="209"/>
      <c r="E3" s="209"/>
      <c r="F3" s="209"/>
      <c r="G3" s="209"/>
      <c r="H3" s="209"/>
      <c r="I3" s="209"/>
      <c r="J3" s="209"/>
      <c r="K3" s="209"/>
      <c r="L3" s="209"/>
      <c r="M3" s="209"/>
      <c r="N3" s="209"/>
      <c r="O3" s="209"/>
      <c r="P3" s="210"/>
      <c r="Q3" s="210"/>
      <c r="R3" s="210"/>
      <c r="S3" s="7"/>
      <c r="T3" s="210" t="s">
        <v>335</v>
      </c>
      <c r="U3" s="210"/>
      <c r="V3" s="210"/>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3"/>
      <c r="BD3" s="56"/>
      <c r="BE3" s="3"/>
    </row>
    <row r="4" spans="1:57" ht="35.1" customHeight="1">
      <c r="A4" s="3"/>
      <c r="B4" s="836" t="s">
        <v>148</v>
      </c>
      <c r="C4" s="837"/>
      <c r="D4" s="842" t="s">
        <v>61</v>
      </c>
      <c r="E4" s="843"/>
      <c r="F4" s="66"/>
      <c r="G4" s="848" t="s">
        <v>225</v>
      </c>
      <c r="H4" s="851" t="s">
        <v>208</v>
      </c>
      <c r="I4" s="854" t="s">
        <v>169</v>
      </c>
      <c r="J4" s="800"/>
      <c r="K4" s="800"/>
      <c r="L4" s="855"/>
      <c r="M4" s="824" t="s">
        <v>185</v>
      </c>
      <c r="N4" s="822" t="s">
        <v>59</v>
      </c>
      <c r="O4" s="823"/>
      <c r="P4" s="823"/>
      <c r="Q4" s="823"/>
      <c r="R4" s="824" t="s">
        <v>254</v>
      </c>
      <c r="S4" s="482"/>
      <c r="T4" s="827" t="s">
        <v>255</v>
      </c>
      <c r="U4" s="828"/>
      <c r="V4" s="828"/>
      <c r="W4" s="828"/>
      <c r="X4" s="828"/>
      <c r="Y4" s="828"/>
      <c r="Z4" s="828"/>
      <c r="AA4" s="828"/>
      <c r="AB4" s="828"/>
      <c r="AC4" s="828"/>
      <c r="AD4" s="828"/>
      <c r="AE4" s="828"/>
      <c r="AF4" s="828"/>
      <c r="AG4" s="829"/>
      <c r="AH4" s="231"/>
      <c r="AI4" s="796" t="s">
        <v>198</v>
      </c>
      <c r="AJ4" s="207" t="s">
        <v>189</v>
      </c>
      <c r="AK4" s="56"/>
      <c r="AL4" s="799" t="s">
        <v>144</v>
      </c>
      <c r="AM4" s="800"/>
      <c r="AN4" s="800"/>
      <c r="AO4" s="800"/>
      <c r="AP4" s="800"/>
      <c r="AQ4" s="800"/>
      <c r="AR4" s="800"/>
      <c r="AS4" s="800"/>
      <c r="AT4" s="800"/>
      <c r="AU4" s="800"/>
      <c r="AV4" s="801"/>
      <c r="AW4" s="491"/>
      <c r="AX4" s="181"/>
      <c r="AY4" s="942" t="s">
        <v>206</v>
      </c>
      <c r="AZ4" s="943"/>
      <c r="BA4" s="943"/>
      <c r="BB4" s="943"/>
      <c r="BC4" s="943"/>
      <c r="BD4" s="944"/>
      <c r="BE4" s="3"/>
    </row>
    <row r="5" spans="1:57" ht="174" customHeight="1">
      <c r="A5" s="3"/>
      <c r="B5" s="838"/>
      <c r="C5" s="839"/>
      <c r="D5" s="844"/>
      <c r="E5" s="845"/>
      <c r="F5" s="66"/>
      <c r="G5" s="849"/>
      <c r="H5" s="852"/>
      <c r="I5" s="809" t="s">
        <v>139</v>
      </c>
      <c r="J5" s="818"/>
      <c r="K5" s="809" t="s">
        <v>140</v>
      </c>
      <c r="L5" s="818"/>
      <c r="M5" s="825"/>
      <c r="N5" s="228" t="s">
        <v>186</v>
      </c>
      <c r="O5" s="229" t="s">
        <v>209</v>
      </c>
      <c r="P5" s="230" t="s">
        <v>210</v>
      </c>
      <c r="Q5" s="856" t="s">
        <v>198</v>
      </c>
      <c r="R5" s="825"/>
      <c r="S5" s="482"/>
      <c r="T5" s="816" t="s">
        <v>214</v>
      </c>
      <c r="U5" s="817"/>
      <c r="V5" s="806" t="s">
        <v>152</v>
      </c>
      <c r="W5" s="821"/>
      <c r="X5" s="821"/>
      <c r="Y5" s="817"/>
      <c r="Z5" s="806" t="s">
        <v>153</v>
      </c>
      <c r="AA5" s="807"/>
      <c r="AB5" s="807"/>
      <c r="AC5" s="807"/>
      <c r="AD5" s="808"/>
      <c r="AE5" s="809" t="s">
        <v>228</v>
      </c>
      <c r="AF5" s="810"/>
      <c r="AG5" s="811"/>
      <c r="AH5" s="231"/>
      <c r="AI5" s="797"/>
      <c r="AJ5" s="812" t="s">
        <v>171</v>
      </c>
      <c r="AK5" s="56"/>
      <c r="AL5" s="814" t="s">
        <v>172</v>
      </c>
      <c r="AM5" s="809" t="s">
        <v>76</v>
      </c>
      <c r="AN5" s="810"/>
      <c r="AO5" s="810"/>
      <c r="AP5" s="810"/>
      <c r="AQ5" s="818"/>
      <c r="AR5" s="819" t="s">
        <v>173</v>
      </c>
      <c r="AS5" s="819"/>
      <c r="AT5" s="819"/>
      <c r="AU5" s="819"/>
      <c r="AV5" s="820"/>
      <c r="AW5" s="492" t="s">
        <v>174</v>
      </c>
      <c r="AX5" s="181"/>
      <c r="AY5" s="493" t="s">
        <v>207</v>
      </c>
      <c r="AZ5" s="494" t="s">
        <v>142</v>
      </c>
      <c r="BA5" s="495" t="s">
        <v>143</v>
      </c>
      <c r="BB5" s="496" t="s">
        <v>207</v>
      </c>
      <c r="BC5" s="494" t="s">
        <v>142</v>
      </c>
      <c r="BD5" s="497" t="s">
        <v>143</v>
      </c>
      <c r="BE5" s="3"/>
    </row>
    <row r="6" spans="1:57" ht="35.1" customHeight="1" thickBot="1">
      <c r="A6" s="3"/>
      <c r="B6" s="838"/>
      <c r="C6" s="839"/>
      <c r="D6" s="844"/>
      <c r="E6" s="845"/>
      <c r="F6" s="66"/>
      <c r="G6" s="850"/>
      <c r="H6" s="853"/>
      <c r="I6" s="483" t="s">
        <v>74</v>
      </c>
      <c r="J6" s="484" t="s">
        <v>204</v>
      </c>
      <c r="K6" s="483" t="s">
        <v>74</v>
      </c>
      <c r="L6" s="484" t="s">
        <v>204</v>
      </c>
      <c r="M6" s="826"/>
      <c r="N6" s="804" t="s">
        <v>183</v>
      </c>
      <c r="O6" s="805"/>
      <c r="P6" s="805"/>
      <c r="Q6" s="857"/>
      <c r="R6" s="826"/>
      <c r="S6" s="482"/>
      <c r="T6" s="236" t="s">
        <v>175</v>
      </c>
      <c r="U6" s="237" t="s">
        <v>176</v>
      </c>
      <c r="V6" s="238" t="s">
        <v>200</v>
      </c>
      <c r="W6" s="239" t="s">
        <v>201</v>
      </c>
      <c r="X6" s="239" t="s">
        <v>202</v>
      </c>
      <c r="Y6" s="237" t="s">
        <v>55</v>
      </c>
      <c r="Z6" s="238" t="s">
        <v>56</v>
      </c>
      <c r="AA6" s="239" t="s">
        <v>257</v>
      </c>
      <c r="AB6" s="239" t="s">
        <v>258</v>
      </c>
      <c r="AC6" s="239" t="s">
        <v>259</v>
      </c>
      <c r="AD6" s="237" t="s">
        <v>260</v>
      </c>
      <c r="AE6" s="238" t="s">
        <v>57</v>
      </c>
      <c r="AF6" s="239" t="s">
        <v>58</v>
      </c>
      <c r="AG6" s="240" t="s">
        <v>44</v>
      </c>
      <c r="AH6" s="231"/>
      <c r="AI6" s="798"/>
      <c r="AJ6" s="813"/>
      <c r="AK6" s="56"/>
      <c r="AL6" s="815"/>
      <c r="AM6" s="486" t="s">
        <v>45</v>
      </c>
      <c r="AN6" s="487" t="s">
        <v>46</v>
      </c>
      <c r="AO6" s="487" t="s">
        <v>47</v>
      </c>
      <c r="AP6" s="488" t="s">
        <v>48</v>
      </c>
      <c r="AQ6" s="488" t="s">
        <v>49</v>
      </c>
      <c r="AR6" s="489" t="s">
        <v>28</v>
      </c>
      <c r="AS6" s="487" t="s">
        <v>50</v>
      </c>
      <c r="AT6" s="487" t="s">
        <v>51</v>
      </c>
      <c r="AU6" s="487" t="s">
        <v>52</v>
      </c>
      <c r="AV6" s="490" t="s">
        <v>53</v>
      </c>
      <c r="AW6" s="498"/>
      <c r="AX6" s="181"/>
      <c r="AY6" s="945" t="s">
        <v>145</v>
      </c>
      <c r="AZ6" s="946"/>
      <c r="BA6" s="947"/>
      <c r="BB6" s="948" t="s">
        <v>146</v>
      </c>
      <c r="BC6" s="946"/>
      <c r="BD6" s="949"/>
      <c r="BE6" s="3"/>
    </row>
    <row r="7" spans="1:57" s="77" customFormat="1" ht="15.95" customHeight="1">
      <c r="A7" s="69"/>
      <c r="B7" s="936" t="s">
        <v>205</v>
      </c>
      <c r="C7" s="937"/>
      <c r="D7" s="646" t="s">
        <v>165</v>
      </c>
      <c r="E7" s="293">
        <v>2</v>
      </c>
      <c r="F7" s="56"/>
      <c r="G7" s="499" t="s">
        <v>157</v>
      </c>
      <c r="H7" s="500">
        <f t="shared" ref="H7:H53" si="0">SUM(I7:L7)</f>
        <v>2</v>
      </c>
      <c r="I7" s="501" t="s">
        <v>271</v>
      </c>
      <c r="J7" s="502">
        <v>2</v>
      </c>
      <c r="K7" s="501">
        <v>0</v>
      </c>
      <c r="L7" s="502">
        <v>0</v>
      </c>
      <c r="M7" s="503" t="s">
        <v>166</v>
      </c>
      <c r="N7" s="250" t="s">
        <v>54</v>
      </c>
      <c r="O7" s="253"/>
      <c r="P7" s="251" t="s">
        <v>77</v>
      </c>
      <c r="Q7" s="504" t="s">
        <v>156</v>
      </c>
      <c r="R7" s="505" t="str">
        <f>IF($AJ7&gt;=60,"○","")</f>
        <v/>
      </c>
      <c r="S7" s="506"/>
      <c r="T7" s="250"/>
      <c r="U7" s="251"/>
      <c r="V7" s="252"/>
      <c r="W7" s="253"/>
      <c r="X7" s="253"/>
      <c r="Y7" s="251"/>
      <c r="Z7" s="252" t="s">
        <v>54</v>
      </c>
      <c r="AA7" s="253"/>
      <c r="AB7" s="253"/>
      <c r="AC7" s="253" t="s">
        <v>73</v>
      </c>
      <c r="AD7" s="251"/>
      <c r="AE7" s="252"/>
      <c r="AF7" s="253"/>
      <c r="AG7" s="254"/>
      <c r="AH7" s="223"/>
      <c r="AI7" s="507" t="s">
        <v>156</v>
      </c>
      <c r="AJ7" s="508"/>
      <c r="AK7" s="56"/>
      <c r="AL7" s="72" t="str">
        <f>IF(ISNUMBER($AJ7),IF(AND($AJ7&gt;=60,$AJ7&lt;=100),"●",""),"")</f>
        <v/>
      </c>
      <c r="AM7" s="73"/>
      <c r="AN7" s="70"/>
      <c r="AO7" s="70"/>
      <c r="AP7" s="74"/>
      <c r="AQ7" s="74"/>
      <c r="AR7" s="75"/>
      <c r="AS7" s="70"/>
      <c r="AT7" s="70"/>
      <c r="AU7" s="70"/>
      <c r="AV7" s="76"/>
      <c r="AW7" s="586" t="str">
        <f t="shared" ref="AW7:AW53" si="1">IF(ISNUMBER($AJ7),IF(AND($AJ7&gt;=60,$AJ7&lt;=100),$H7,""),"")</f>
        <v/>
      </c>
      <c r="AX7" s="181"/>
      <c r="AY7" s="245" t="str">
        <f>IF(ISNUMBER($AJ7),IF(AND($AJ7&gt;=60,$AJ7&lt;=100),$H7,""),"")</f>
        <v/>
      </c>
      <c r="AZ7" s="587"/>
      <c r="BA7" s="588"/>
      <c r="BB7" s="589"/>
      <c r="BC7" s="587"/>
      <c r="BD7" s="590"/>
      <c r="BE7" s="69"/>
    </row>
    <row r="8" spans="1:57" s="77" customFormat="1" ht="15.95" customHeight="1">
      <c r="A8" s="69"/>
      <c r="B8" s="938"/>
      <c r="C8" s="939"/>
      <c r="D8" s="647" t="s">
        <v>237</v>
      </c>
      <c r="E8" s="940" t="s">
        <v>154</v>
      </c>
      <c r="F8" s="56"/>
      <c r="G8" s="509" t="s">
        <v>150</v>
      </c>
      <c r="H8" s="510">
        <f t="shared" si="0"/>
        <v>2</v>
      </c>
      <c r="I8" s="511">
        <v>0</v>
      </c>
      <c r="J8" s="512">
        <v>0</v>
      </c>
      <c r="K8" s="511">
        <v>2</v>
      </c>
      <c r="L8" s="512">
        <v>0</v>
      </c>
      <c r="M8" s="513" t="s">
        <v>166</v>
      </c>
      <c r="N8" s="514" t="s">
        <v>54</v>
      </c>
      <c r="O8" s="515"/>
      <c r="P8" s="516" t="s">
        <v>77</v>
      </c>
      <c r="Q8" s="517" t="s">
        <v>156</v>
      </c>
      <c r="R8" s="518" t="str">
        <f t="shared" ref="R8:R54" si="2">IF($AJ8&gt;=60,"○","")</f>
        <v/>
      </c>
      <c r="S8" s="506"/>
      <c r="T8" s="514"/>
      <c r="U8" s="512"/>
      <c r="V8" s="511"/>
      <c r="W8" s="515"/>
      <c r="X8" s="515"/>
      <c r="Y8" s="512"/>
      <c r="Z8" s="511"/>
      <c r="AA8" s="515"/>
      <c r="AB8" s="515"/>
      <c r="AC8" s="515" t="s">
        <v>73</v>
      </c>
      <c r="AD8" s="512"/>
      <c r="AE8" s="511"/>
      <c r="AF8" s="515"/>
      <c r="AG8" s="519"/>
      <c r="AH8" s="223"/>
      <c r="AI8" s="520" t="s">
        <v>156</v>
      </c>
      <c r="AJ8" s="521"/>
      <c r="AK8" s="56"/>
      <c r="AL8" s="78" t="str">
        <f t="shared" ref="AL8:AL42" si="3">IF(ISNUMBER($AJ8),IF(AND($AJ8&gt;=60,$AJ8&lt;=100),"●",""),"")</f>
        <v/>
      </c>
      <c r="AM8" s="79"/>
      <c r="AN8" s="22"/>
      <c r="AO8" s="22"/>
      <c r="AP8" s="17"/>
      <c r="AQ8" s="17"/>
      <c r="AR8" s="15"/>
      <c r="AS8" s="22"/>
      <c r="AT8" s="22"/>
      <c r="AU8" s="22"/>
      <c r="AV8" s="23"/>
      <c r="AW8" s="362" t="str">
        <f t="shared" si="1"/>
        <v/>
      </c>
      <c r="AX8" s="181"/>
      <c r="AY8" s="591"/>
      <c r="AZ8" s="592"/>
      <c r="BA8" s="593"/>
      <c r="BB8" s="594" t="str">
        <f t="shared" ref="BB8:BB13" si="4">IF(ISNUMBER($AJ8),IF(AND($AJ8&gt;=60,$AJ8&lt;=100),$H8,""),"")</f>
        <v/>
      </c>
      <c r="BC8" s="595"/>
      <c r="BD8" s="596"/>
      <c r="BE8" s="69"/>
    </row>
    <row r="9" spans="1:57" s="77" customFormat="1" ht="15.95" customHeight="1">
      <c r="A9" s="69"/>
      <c r="B9" s="938"/>
      <c r="C9" s="939"/>
      <c r="D9" s="647" t="s">
        <v>237</v>
      </c>
      <c r="E9" s="941"/>
      <c r="F9" s="56"/>
      <c r="G9" s="509" t="s">
        <v>188</v>
      </c>
      <c r="H9" s="510">
        <f t="shared" si="0"/>
        <v>2</v>
      </c>
      <c r="I9" s="511">
        <v>0</v>
      </c>
      <c r="J9" s="512">
        <v>0</v>
      </c>
      <c r="K9" s="511">
        <v>2</v>
      </c>
      <c r="L9" s="512">
        <v>0</v>
      </c>
      <c r="M9" s="513" t="s">
        <v>166</v>
      </c>
      <c r="N9" s="514"/>
      <c r="O9" s="515"/>
      <c r="P9" s="516" t="s">
        <v>77</v>
      </c>
      <c r="Q9" s="517"/>
      <c r="R9" s="518" t="str">
        <f t="shared" si="2"/>
        <v/>
      </c>
      <c r="S9" s="506"/>
      <c r="T9" s="514"/>
      <c r="U9" s="512"/>
      <c r="V9" s="511"/>
      <c r="W9" s="515"/>
      <c r="X9" s="515"/>
      <c r="Y9" s="512"/>
      <c r="Z9" s="511"/>
      <c r="AA9" s="515" t="s">
        <v>29</v>
      </c>
      <c r="AB9" s="515"/>
      <c r="AC9" s="515"/>
      <c r="AD9" s="512"/>
      <c r="AE9" s="511"/>
      <c r="AF9" s="515"/>
      <c r="AG9" s="519"/>
      <c r="AH9" s="223"/>
      <c r="AI9" s="520"/>
      <c r="AJ9" s="521"/>
      <c r="AK9" s="56"/>
      <c r="AL9" s="81"/>
      <c r="AM9" s="79"/>
      <c r="AN9" s="22"/>
      <c r="AO9" s="22"/>
      <c r="AP9" s="17"/>
      <c r="AQ9" s="17"/>
      <c r="AR9" s="15"/>
      <c r="AS9" s="22"/>
      <c r="AT9" s="22"/>
      <c r="AU9" s="22"/>
      <c r="AV9" s="23"/>
      <c r="AW9" s="362" t="str">
        <f t="shared" si="1"/>
        <v/>
      </c>
      <c r="AX9" s="181"/>
      <c r="AY9" s="591"/>
      <c r="AZ9" s="592"/>
      <c r="BA9" s="593"/>
      <c r="BB9" s="594" t="str">
        <f t="shared" si="4"/>
        <v/>
      </c>
      <c r="BC9" s="595"/>
      <c r="BD9" s="596"/>
      <c r="BE9" s="69"/>
    </row>
    <row r="10" spans="1:57" s="77" customFormat="1" ht="15.95" customHeight="1">
      <c r="A10" s="69"/>
      <c r="B10" s="938"/>
      <c r="C10" s="939"/>
      <c r="D10" s="647" t="s">
        <v>237</v>
      </c>
      <c r="E10" s="941"/>
      <c r="F10" s="56"/>
      <c r="G10" s="509" t="s">
        <v>238</v>
      </c>
      <c r="H10" s="510">
        <f t="shared" si="0"/>
        <v>2</v>
      </c>
      <c r="I10" s="511">
        <v>0</v>
      </c>
      <c r="J10" s="512">
        <v>2</v>
      </c>
      <c r="K10" s="511">
        <v>0</v>
      </c>
      <c r="L10" s="512">
        <v>0</v>
      </c>
      <c r="M10" s="513" t="s">
        <v>166</v>
      </c>
      <c r="N10" s="514" t="s">
        <v>54</v>
      </c>
      <c r="O10" s="515"/>
      <c r="P10" s="516" t="s">
        <v>77</v>
      </c>
      <c r="Q10" s="517" t="s">
        <v>156</v>
      </c>
      <c r="R10" s="518" t="str">
        <f t="shared" si="2"/>
        <v/>
      </c>
      <c r="S10" s="522"/>
      <c r="T10" s="514"/>
      <c r="U10" s="512"/>
      <c r="V10" s="511"/>
      <c r="W10" s="515"/>
      <c r="X10" s="515"/>
      <c r="Y10" s="512"/>
      <c r="Z10" s="511" t="s">
        <v>1</v>
      </c>
      <c r="AA10" s="515"/>
      <c r="AB10" s="515"/>
      <c r="AC10" s="515"/>
      <c r="AD10" s="512"/>
      <c r="AE10" s="511"/>
      <c r="AF10" s="515"/>
      <c r="AG10" s="519"/>
      <c r="AH10" s="223"/>
      <c r="AI10" s="520" t="s">
        <v>156</v>
      </c>
      <c r="AJ10" s="521"/>
      <c r="AK10" s="56"/>
      <c r="AL10" s="78" t="str">
        <f t="shared" si="3"/>
        <v/>
      </c>
      <c r="AM10" s="82"/>
      <c r="AN10" s="22"/>
      <c r="AO10" s="22"/>
      <c r="AP10" s="17"/>
      <c r="AQ10" s="17"/>
      <c r="AR10" s="15"/>
      <c r="AS10" s="22"/>
      <c r="AT10" s="22"/>
      <c r="AU10" s="22"/>
      <c r="AV10" s="23"/>
      <c r="AW10" s="362" t="str">
        <f t="shared" si="1"/>
        <v/>
      </c>
      <c r="AX10" s="181"/>
      <c r="AY10" s="591"/>
      <c r="AZ10" s="595"/>
      <c r="BA10" s="593"/>
      <c r="BB10" s="594" t="str">
        <f t="shared" si="4"/>
        <v/>
      </c>
      <c r="BC10" s="595"/>
      <c r="BD10" s="596"/>
      <c r="BE10" s="69"/>
    </row>
    <row r="11" spans="1:57" s="77" customFormat="1" ht="15.95" customHeight="1">
      <c r="A11" s="69"/>
      <c r="B11" s="938"/>
      <c r="C11" s="939"/>
      <c r="D11" s="647" t="s">
        <v>237</v>
      </c>
      <c r="E11" s="941"/>
      <c r="F11" s="56"/>
      <c r="G11" s="509" t="s">
        <v>197</v>
      </c>
      <c r="H11" s="500">
        <f t="shared" si="0"/>
        <v>2</v>
      </c>
      <c r="I11" s="511">
        <v>2</v>
      </c>
      <c r="J11" s="512">
        <v>0</v>
      </c>
      <c r="K11" s="511">
        <v>0</v>
      </c>
      <c r="L11" s="512">
        <v>0</v>
      </c>
      <c r="M11" s="513" t="s">
        <v>166</v>
      </c>
      <c r="N11" s="514" t="s">
        <v>54</v>
      </c>
      <c r="O11" s="515"/>
      <c r="P11" s="512"/>
      <c r="Q11" s="523" t="s">
        <v>156</v>
      </c>
      <c r="R11" s="524" t="str">
        <f t="shared" si="2"/>
        <v/>
      </c>
      <c r="S11" s="506"/>
      <c r="T11" s="514"/>
      <c r="U11" s="512"/>
      <c r="V11" s="511"/>
      <c r="W11" s="515"/>
      <c r="X11" s="515"/>
      <c r="Y11" s="512"/>
      <c r="Z11" s="511" t="s">
        <v>1</v>
      </c>
      <c r="AA11" s="515"/>
      <c r="AB11" s="515"/>
      <c r="AC11" s="515"/>
      <c r="AD11" s="512"/>
      <c r="AE11" s="511"/>
      <c r="AF11" s="515"/>
      <c r="AG11" s="519"/>
      <c r="AH11" s="223"/>
      <c r="AI11" s="525" t="s">
        <v>156</v>
      </c>
      <c r="AJ11" s="521"/>
      <c r="AK11" s="56"/>
      <c r="AL11" s="78" t="str">
        <f t="shared" si="3"/>
        <v/>
      </c>
      <c r="AM11" s="82"/>
      <c r="AN11" s="22"/>
      <c r="AO11" s="22"/>
      <c r="AP11" s="17"/>
      <c r="AQ11" s="17"/>
      <c r="AR11" s="15"/>
      <c r="AS11" s="22"/>
      <c r="AT11" s="22"/>
      <c r="AU11" s="22"/>
      <c r="AV11" s="23"/>
      <c r="AW11" s="362" t="str">
        <f t="shared" si="1"/>
        <v/>
      </c>
      <c r="AX11" s="181"/>
      <c r="AY11" s="591"/>
      <c r="AZ11" s="595"/>
      <c r="BA11" s="593"/>
      <c r="BB11" s="594" t="str">
        <f t="shared" si="4"/>
        <v/>
      </c>
      <c r="BC11" s="595"/>
      <c r="BD11" s="596"/>
      <c r="BE11" s="69"/>
    </row>
    <row r="12" spans="1:57" s="77" customFormat="1" ht="15.95" customHeight="1">
      <c r="A12" s="69"/>
      <c r="B12" s="938"/>
      <c r="C12" s="939"/>
      <c r="D12" s="647" t="s">
        <v>237</v>
      </c>
      <c r="E12" s="941"/>
      <c r="F12" s="56"/>
      <c r="G12" s="509" t="s">
        <v>162</v>
      </c>
      <c r="H12" s="510">
        <f t="shared" si="0"/>
        <v>2</v>
      </c>
      <c r="I12" s="511">
        <v>2</v>
      </c>
      <c r="J12" s="512" t="s">
        <v>271</v>
      </c>
      <c r="K12" s="511">
        <v>0</v>
      </c>
      <c r="L12" s="512">
        <v>0</v>
      </c>
      <c r="M12" s="513" t="s">
        <v>166</v>
      </c>
      <c r="N12" s="514"/>
      <c r="O12" s="515"/>
      <c r="P12" s="516" t="s">
        <v>78</v>
      </c>
      <c r="Q12" s="517"/>
      <c r="R12" s="518" t="str">
        <f t="shared" si="2"/>
        <v/>
      </c>
      <c r="S12" s="522"/>
      <c r="T12" s="514"/>
      <c r="U12" s="512"/>
      <c r="V12" s="511"/>
      <c r="W12" s="515"/>
      <c r="X12" s="515"/>
      <c r="Y12" s="512"/>
      <c r="Z12" s="511" t="s">
        <v>29</v>
      </c>
      <c r="AA12" s="515"/>
      <c r="AB12" s="515"/>
      <c r="AC12" s="515"/>
      <c r="AD12" s="512"/>
      <c r="AE12" s="511"/>
      <c r="AF12" s="515"/>
      <c r="AG12" s="519"/>
      <c r="AH12" s="223"/>
      <c r="AI12" s="520"/>
      <c r="AJ12" s="521"/>
      <c r="AK12" s="56"/>
      <c r="AL12" s="81"/>
      <c r="AM12" s="82"/>
      <c r="AN12" s="22"/>
      <c r="AO12" s="22"/>
      <c r="AP12" s="17"/>
      <c r="AQ12" s="17"/>
      <c r="AR12" s="15"/>
      <c r="AS12" s="22"/>
      <c r="AT12" s="22"/>
      <c r="AU12" s="22"/>
      <c r="AV12" s="23"/>
      <c r="AW12" s="362" t="str">
        <f t="shared" si="1"/>
        <v/>
      </c>
      <c r="AX12" s="181"/>
      <c r="AY12" s="591"/>
      <c r="AZ12" s="595"/>
      <c r="BA12" s="593"/>
      <c r="BB12" s="594" t="str">
        <f t="shared" si="4"/>
        <v/>
      </c>
      <c r="BC12" s="595"/>
      <c r="BD12" s="596"/>
      <c r="BE12" s="69"/>
    </row>
    <row r="13" spans="1:57" s="77" customFormat="1" ht="15.95" customHeight="1">
      <c r="A13" s="69"/>
      <c r="B13" s="938"/>
      <c r="C13" s="939"/>
      <c r="D13" s="648" t="s">
        <v>237</v>
      </c>
      <c r="E13" s="941"/>
      <c r="F13" s="56"/>
      <c r="G13" s="526" t="s">
        <v>117</v>
      </c>
      <c r="H13" s="527">
        <f t="shared" si="0"/>
        <v>2</v>
      </c>
      <c r="I13" s="342">
        <v>2</v>
      </c>
      <c r="J13" s="341">
        <v>0</v>
      </c>
      <c r="K13" s="342">
        <v>0</v>
      </c>
      <c r="L13" s="341">
        <v>0</v>
      </c>
      <c r="M13" s="528" t="s">
        <v>166</v>
      </c>
      <c r="N13" s="340"/>
      <c r="O13" s="343"/>
      <c r="P13" s="529" t="s">
        <v>77</v>
      </c>
      <c r="Q13" s="530"/>
      <c r="R13" s="339" t="str">
        <f t="shared" si="2"/>
        <v/>
      </c>
      <c r="S13" s="506"/>
      <c r="T13" s="340"/>
      <c r="U13" s="341"/>
      <c r="V13" s="342"/>
      <c r="W13" s="343"/>
      <c r="X13" s="343"/>
      <c r="Y13" s="341"/>
      <c r="Z13" s="342"/>
      <c r="AA13" s="343"/>
      <c r="AB13" s="343"/>
      <c r="AC13" s="343"/>
      <c r="AD13" s="341" t="s">
        <v>29</v>
      </c>
      <c r="AE13" s="342"/>
      <c r="AF13" s="343"/>
      <c r="AG13" s="344"/>
      <c r="AH13" s="223"/>
      <c r="AI13" s="531"/>
      <c r="AJ13" s="532"/>
      <c r="AK13" s="56"/>
      <c r="AL13" s="136"/>
      <c r="AM13" s="85"/>
      <c r="AN13" s="27"/>
      <c r="AO13" s="27"/>
      <c r="AP13" s="28"/>
      <c r="AQ13" s="28"/>
      <c r="AR13" s="29"/>
      <c r="AS13" s="27"/>
      <c r="AT13" s="27"/>
      <c r="AU13" s="27"/>
      <c r="AV13" s="30"/>
      <c r="AW13" s="597" t="str">
        <f t="shared" si="1"/>
        <v/>
      </c>
      <c r="AX13" s="181"/>
      <c r="AY13" s="598"/>
      <c r="AZ13" s="599"/>
      <c r="BA13" s="600"/>
      <c r="BB13" s="332" t="str">
        <f t="shared" si="4"/>
        <v/>
      </c>
      <c r="BC13" s="599"/>
      <c r="BD13" s="601"/>
      <c r="BE13" s="69"/>
    </row>
    <row r="14" spans="1:57" s="77" customFormat="1" ht="15.95" customHeight="1">
      <c r="A14" s="69"/>
      <c r="B14" s="918" t="s">
        <v>203</v>
      </c>
      <c r="C14" s="921" t="s">
        <v>118</v>
      </c>
      <c r="D14" s="646" t="s">
        <v>165</v>
      </c>
      <c r="E14" s="924">
        <v>4</v>
      </c>
      <c r="F14" s="56"/>
      <c r="G14" s="499" t="s">
        <v>79</v>
      </c>
      <c r="H14" s="500">
        <f t="shared" si="0"/>
        <v>2</v>
      </c>
      <c r="I14" s="501">
        <v>0</v>
      </c>
      <c r="J14" s="502">
        <v>0</v>
      </c>
      <c r="K14" s="501">
        <v>2</v>
      </c>
      <c r="L14" s="502">
        <v>0</v>
      </c>
      <c r="M14" s="503" t="s">
        <v>166</v>
      </c>
      <c r="N14" s="533" t="s">
        <v>54</v>
      </c>
      <c r="O14" s="292" t="s">
        <v>123</v>
      </c>
      <c r="P14" s="502" t="s">
        <v>77</v>
      </c>
      <c r="Q14" s="534" t="s">
        <v>221</v>
      </c>
      <c r="R14" s="535" t="str">
        <f t="shared" si="2"/>
        <v/>
      </c>
      <c r="S14" s="506"/>
      <c r="T14" s="289"/>
      <c r="U14" s="290"/>
      <c r="V14" s="291"/>
      <c r="W14" s="292"/>
      <c r="X14" s="292"/>
      <c r="Y14" s="290"/>
      <c r="Z14" s="291"/>
      <c r="AA14" s="292"/>
      <c r="AB14" s="292"/>
      <c r="AC14" s="292"/>
      <c r="AD14" s="290"/>
      <c r="AE14" s="291" t="s">
        <v>1</v>
      </c>
      <c r="AF14" s="292"/>
      <c r="AG14" s="293"/>
      <c r="AH14" s="223"/>
      <c r="AI14" s="536" t="s">
        <v>221</v>
      </c>
      <c r="AJ14" s="537"/>
      <c r="AK14" s="56"/>
      <c r="AL14" s="86" t="str">
        <f t="shared" si="3"/>
        <v/>
      </c>
      <c r="AM14" s="87"/>
      <c r="AN14" s="11"/>
      <c r="AO14" s="11"/>
      <c r="AP14" s="12"/>
      <c r="AQ14" s="12"/>
      <c r="AR14" s="10"/>
      <c r="AS14" s="11"/>
      <c r="AT14" s="11"/>
      <c r="AU14" s="11"/>
      <c r="AV14" s="88" t="str">
        <f>IF(ISNUMBER($AJ14),IF(AND($AJ14&gt;=60,$AJ14&lt;=100),"●",""),"")</f>
        <v/>
      </c>
      <c r="AW14" s="602" t="str">
        <f t="shared" si="1"/>
        <v/>
      </c>
      <c r="AX14" s="181"/>
      <c r="AY14" s="603"/>
      <c r="AZ14" s="286" t="str">
        <f>IF(ISNUMBER($AJ14),IF(AND($AJ14&gt;=60,$AJ14&lt;=100),$H14,""),"")</f>
        <v/>
      </c>
      <c r="BA14" s="604"/>
      <c r="BB14" s="605"/>
      <c r="BC14" s="606"/>
      <c r="BD14" s="607"/>
      <c r="BE14" s="69"/>
    </row>
    <row r="15" spans="1:57" s="77" customFormat="1" ht="15.95" customHeight="1">
      <c r="A15" s="69"/>
      <c r="B15" s="919"/>
      <c r="C15" s="922"/>
      <c r="D15" s="649" t="s">
        <v>165</v>
      </c>
      <c r="E15" s="925"/>
      <c r="F15" s="56"/>
      <c r="G15" s="526" t="s">
        <v>124</v>
      </c>
      <c r="H15" s="527">
        <f t="shared" si="0"/>
        <v>2</v>
      </c>
      <c r="I15" s="342">
        <v>0</v>
      </c>
      <c r="J15" s="341">
        <v>0</v>
      </c>
      <c r="K15" s="926">
        <v>2</v>
      </c>
      <c r="L15" s="927"/>
      <c r="M15" s="528" t="s">
        <v>166</v>
      </c>
      <c r="N15" s="538" t="s">
        <v>54</v>
      </c>
      <c r="O15" s="343"/>
      <c r="P15" s="341" t="s">
        <v>77</v>
      </c>
      <c r="Q15" s="530" t="s">
        <v>156</v>
      </c>
      <c r="R15" s="339" t="str">
        <f t="shared" si="2"/>
        <v/>
      </c>
      <c r="S15" s="506"/>
      <c r="T15" s="340"/>
      <c r="U15" s="341"/>
      <c r="V15" s="342"/>
      <c r="W15" s="343"/>
      <c r="X15" s="343"/>
      <c r="Y15" s="341"/>
      <c r="Z15" s="342"/>
      <c r="AA15" s="343" t="s">
        <v>1</v>
      </c>
      <c r="AB15" s="343"/>
      <c r="AC15" s="343"/>
      <c r="AD15" s="341"/>
      <c r="AE15" s="342"/>
      <c r="AF15" s="343"/>
      <c r="AG15" s="344"/>
      <c r="AH15" s="223"/>
      <c r="AI15" s="531" t="s">
        <v>156</v>
      </c>
      <c r="AJ15" s="532"/>
      <c r="AK15" s="56"/>
      <c r="AL15" s="84" t="str">
        <f t="shared" si="3"/>
        <v/>
      </c>
      <c r="AM15" s="85"/>
      <c r="AN15" s="27"/>
      <c r="AO15" s="27"/>
      <c r="AP15" s="28"/>
      <c r="AQ15" s="28"/>
      <c r="AR15" s="29"/>
      <c r="AS15" s="27"/>
      <c r="AT15" s="27"/>
      <c r="AU15" s="27"/>
      <c r="AV15" s="30"/>
      <c r="AW15" s="597" t="str">
        <f t="shared" si="1"/>
        <v/>
      </c>
      <c r="AX15" s="181"/>
      <c r="AY15" s="598"/>
      <c r="AZ15" s="336" t="str">
        <f>IF(ISNUMBER($AJ15),IF(AND($AJ15&gt;=60,$AJ15&lt;=100),$H15,""),"")</f>
        <v/>
      </c>
      <c r="BA15" s="600"/>
      <c r="BB15" s="608"/>
      <c r="BC15" s="599"/>
      <c r="BD15" s="601"/>
      <c r="BE15" s="69"/>
    </row>
    <row r="16" spans="1:57" s="77" customFormat="1" ht="15.95" customHeight="1">
      <c r="A16" s="69"/>
      <c r="B16" s="919"/>
      <c r="C16" s="922"/>
      <c r="D16" s="646" t="s">
        <v>237</v>
      </c>
      <c r="E16" s="928" t="s">
        <v>212</v>
      </c>
      <c r="F16" s="56"/>
      <c r="G16" s="539" t="s">
        <v>119</v>
      </c>
      <c r="H16" s="540">
        <f t="shared" si="0"/>
        <v>2</v>
      </c>
      <c r="I16" s="291">
        <v>2</v>
      </c>
      <c r="J16" s="290">
        <v>0</v>
      </c>
      <c r="K16" s="291">
        <v>0</v>
      </c>
      <c r="L16" s="290">
        <v>0</v>
      </c>
      <c r="M16" s="541" t="s">
        <v>166</v>
      </c>
      <c r="N16" s="542" t="s">
        <v>54</v>
      </c>
      <c r="O16" s="543" t="s">
        <v>54</v>
      </c>
      <c r="P16" s="502"/>
      <c r="Q16" s="534" t="s">
        <v>156</v>
      </c>
      <c r="R16" s="544" t="str">
        <f t="shared" si="2"/>
        <v/>
      </c>
      <c r="S16" s="545"/>
      <c r="T16" s="289"/>
      <c r="U16" s="290"/>
      <c r="V16" s="291" t="s">
        <v>1</v>
      </c>
      <c r="W16" s="292"/>
      <c r="X16" s="292"/>
      <c r="Y16" s="290"/>
      <c r="Z16" s="291"/>
      <c r="AA16" s="292"/>
      <c r="AB16" s="292"/>
      <c r="AC16" s="292"/>
      <c r="AD16" s="290"/>
      <c r="AE16" s="291"/>
      <c r="AF16" s="292"/>
      <c r="AG16" s="293"/>
      <c r="AH16" s="241"/>
      <c r="AI16" s="536" t="s">
        <v>156</v>
      </c>
      <c r="AJ16" s="537"/>
      <c r="AK16" s="56"/>
      <c r="AL16" s="86" t="str">
        <f t="shared" si="3"/>
        <v/>
      </c>
      <c r="AM16" s="87"/>
      <c r="AN16" s="11"/>
      <c r="AO16" s="11"/>
      <c r="AP16" s="12"/>
      <c r="AQ16" s="12"/>
      <c r="AR16" s="10"/>
      <c r="AS16" s="11"/>
      <c r="AT16" s="11"/>
      <c r="AU16" s="11"/>
      <c r="AV16" s="13"/>
      <c r="AW16" s="602" t="str">
        <f t="shared" si="1"/>
        <v/>
      </c>
      <c r="AX16" s="181"/>
      <c r="AY16" s="603"/>
      <c r="AZ16" s="606"/>
      <c r="BA16" s="604"/>
      <c r="BB16" s="605"/>
      <c r="BC16" s="286" t="str">
        <f t="shared" ref="BC16:BC23" si="5">IF(ISNUMBER($AJ16),IF(AND($AJ16&gt;=60,$AJ16&lt;=100),$H16,""),"")</f>
        <v/>
      </c>
      <c r="BD16" s="607"/>
      <c r="BE16" s="69"/>
    </row>
    <row r="17" spans="1:57" s="77" customFormat="1" ht="15.95" customHeight="1">
      <c r="A17" s="69"/>
      <c r="B17" s="919"/>
      <c r="C17" s="922"/>
      <c r="D17" s="647" t="s">
        <v>237</v>
      </c>
      <c r="E17" s="929"/>
      <c r="F17" s="56"/>
      <c r="G17" s="509" t="s">
        <v>120</v>
      </c>
      <c r="H17" s="510">
        <f t="shared" si="0"/>
        <v>2</v>
      </c>
      <c r="I17" s="511">
        <v>0</v>
      </c>
      <c r="J17" s="512">
        <v>0</v>
      </c>
      <c r="K17" s="511">
        <v>2</v>
      </c>
      <c r="L17" s="512">
        <v>0</v>
      </c>
      <c r="M17" s="513" t="s">
        <v>166</v>
      </c>
      <c r="N17" s="514"/>
      <c r="O17" s="543"/>
      <c r="P17" s="512" t="s">
        <v>77</v>
      </c>
      <c r="Q17" s="517"/>
      <c r="R17" s="518" t="str">
        <f t="shared" si="2"/>
        <v/>
      </c>
      <c r="S17" s="506"/>
      <c r="T17" s="514"/>
      <c r="U17" s="512"/>
      <c r="V17" s="511" t="s">
        <v>29</v>
      </c>
      <c r="W17" s="515"/>
      <c r="X17" s="515"/>
      <c r="Y17" s="512"/>
      <c r="Z17" s="511"/>
      <c r="AA17" s="515"/>
      <c r="AB17" s="515"/>
      <c r="AC17" s="515"/>
      <c r="AD17" s="512"/>
      <c r="AE17" s="511"/>
      <c r="AF17" s="515"/>
      <c r="AG17" s="519"/>
      <c r="AH17" s="223"/>
      <c r="AI17" s="520"/>
      <c r="AJ17" s="521"/>
      <c r="AK17" s="56"/>
      <c r="AL17" s="81"/>
      <c r="AM17" s="82"/>
      <c r="AN17" s="22"/>
      <c r="AO17" s="22"/>
      <c r="AP17" s="17"/>
      <c r="AQ17" s="17"/>
      <c r="AR17" s="15"/>
      <c r="AS17" s="22"/>
      <c r="AT17" s="22"/>
      <c r="AU17" s="22"/>
      <c r="AV17" s="23"/>
      <c r="AW17" s="362" t="str">
        <f t="shared" si="1"/>
        <v/>
      </c>
      <c r="AX17" s="181"/>
      <c r="AY17" s="591"/>
      <c r="AZ17" s="595"/>
      <c r="BA17" s="593"/>
      <c r="BB17" s="609"/>
      <c r="BC17" s="572" t="str">
        <f t="shared" si="5"/>
        <v/>
      </c>
      <c r="BD17" s="596"/>
      <c r="BE17" s="69"/>
    </row>
    <row r="18" spans="1:57" s="77" customFormat="1" ht="15.95" customHeight="1">
      <c r="A18" s="69"/>
      <c r="B18" s="919"/>
      <c r="C18" s="922"/>
      <c r="D18" s="647" t="s">
        <v>237</v>
      </c>
      <c r="E18" s="929"/>
      <c r="F18" s="56"/>
      <c r="G18" s="509" t="s">
        <v>125</v>
      </c>
      <c r="H18" s="510">
        <f t="shared" si="0"/>
        <v>2</v>
      </c>
      <c r="I18" s="511">
        <v>0</v>
      </c>
      <c r="J18" s="512">
        <v>2</v>
      </c>
      <c r="K18" s="511">
        <v>0</v>
      </c>
      <c r="L18" s="512">
        <v>0</v>
      </c>
      <c r="M18" s="513" t="s">
        <v>166</v>
      </c>
      <c r="N18" s="514" t="s">
        <v>156</v>
      </c>
      <c r="O18" s="543" t="s">
        <v>54</v>
      </c>
      <c r="P18" s="512" t="s">
        <v>77</v>
      </c>
      <c r="Q18" s="517" t="s">
        <v>156</v>
      </c>
      <c r="R18" s="518" t="str">
        <f t="shared" si="2"/>
        <v/>
      </c>
      <c r="S18" s="506"/>
      <c r="T18" s="514"/>
      <c r="U18" s="512"/>
      <c r="V18" s="511" t="s">
        <v>1</v>
      </c>
      <c r="W18" s="515"/>
      <c r="X18" s="515"/>
      <c r="Y18" s="512"/>
      <c r="Z18" s="511"/>
      <c r="AA18" s="515"/>
      <c r="AB18" s="515"/>
      <c r="AC18" s="515"/>
      <c r="AD18" s="512"/>
      <c r="AE18" s="511"/>
      <c r="AF18" s="515"/>
      <c r="AG18" s="519"/>
      <c r="AH18" s="223"/>
      <c r="AI18" s="520" t="s">
        <v>156</v>
      </c>
      <c r="AJ18" s="521"/>
      <c r="AK18" s="56"/>
      <c r="AL18" s="78" t="str">
        <f t="shared" si="3"/>
        <v/>
      </c>
      <c r="AM18" s="82"/>
      <c r="AN18" s="22"/>
      <c r="AO18" s="22"/>
      <c r="AP18" s="17"/>
      <c r="AQ18" s="17"/>
      <c r="AR18" s="15"/>
      <c r="AS18" s="22"/>
      <c r="AT18" s="22"/>
      <c r="AU18" s="22"/>
      <c r="AV18" s="23"/>
      <c r="AW18" s="362" t="str">
        <f t="shared" si="1"/>
        <v/>
      </c>
      <c r="AX18" s="181"/>
      <c r="AY18" s="591"/>
      <c r="AZ18" s="595"/>
      <c r="BA18" s="593"/>
      <c r="BB18" s="609"/>
      <c r="BC18" s="572" t="str">
        <f t="shared" si="5"/>
        <v/>
      </c>
      <c r="BD18" s="596"/>
      <c r="BE18" s="69"/>
    </row>
    <row r="19" spans="1:57" s="77" customFormat="1" ht="15.95" customHeight="1">
      <c r="A19" s="69"/>
      <c r="B19" s="919"/>
      <c r="C19" s="922"/>
      <c r="D19" s="647" t="s">
        <v>237</v>
      </c>
      <c r="E19" s="929"/>
      <c r="F19" s="56"/>
      <c r="G19" s="509" t="s">
        <v>226</v>
      </c>
      <c r="H19" s="510">
        <f t="shared" si="0"/>
        <v>2</v>
      </c>
      <c r="I19" s="511">
        <v>0</v>
      </c>
      <c r="J19" s="512">
        <v>0</v>
      </c>
      <c r="K19" s="511">
        <v>0</v>
      </c>
      <c r="L19" s="512">
        <v>2</v>
      </c>
      <c r="M19" s="513" t="s">
        <v>166</v>
      </c>
      <c r="N19" s="514" t="s">
        <v>77</v>
      </c>
      <c r="O19" s="515" t="s">
        <v>156</v>
      </c>
      <c r="P19" s="512" t="s">
        <v>77</v>
      </c>
      <c r="Q19" s="517" t="s">
        <v>156</v>
      </c>
      <c r="R19" s="518" t="str">
        <f t="shared" si="2"/>
        <v/>
      </c>
      <c r="S19" s="506"/>
      <c r="T19" s="514"/>
      <c r="U19" s="512"/>
      <c r="V19" s="511"/>
      <c r="W19" s="515" t="s">
        <v>1</v>
      </c>
      <c r="X19" s="515"/>
      <c r="Y19" s="512"/>
      <c r="Z19" s="511"/>
      <c r="AA19" s="515"/>
      <c r="AB19" s="515"/>
      <c r="AC19" s="515"/>
      <c r="AD19" s="512"/>
      <c r="AE19" s="511"/>
      <c r="AF19" s="515"/>
      <c r="AG19" s="519"/>
      <c r="AH19" s="223"/>
      <c r="AI19" s="520" t="s">
        <v>156</v>
      </c>
      <c r="AJ19" s="521"/>
      <c r="AK19" s="56"/>
      <c r="AL19" s="78" t="str">
        <f t="shared" si="3"/>
        <v/>
      </c>
      <c r="AM19" s="82"/>
      <c r="AN19" s="36"/>
      <c r="AO19" s="36"/>
      <c r="AP19" s="35"/>
      <c r="AQ19" s="35"/>
      <c r="AR19" s="33"/>
      <c r="AS19" s="36"/>
      <c r="AT19" s="36"/>
      <c r="AU19" s="36"/>
      <c r="AV19" s="34"/>
      <c r="AW19" s="362" t="str">
        <f t="shared" si="1"/>
        <v/>
      </c>
      <c r="AX19" s="181"/>
      <c r="AY19" s="591"/>
      <c r="AZ19" s="595"/>
      <c r="BA19" s="610"/>
      <c r="BB19" s="611"/>
      <c r="BC19" s="572" t="str">
        <f t="shared" si="5"/>
        <v/>
      </c>
      <c r="BD19" s="612"/>
      <c r="BE19" s="69"/>
    </row>
    <row r="20" spans="1:57" s="77" customFormat="1" ht="15.95" customHeight="1">
      <c r="A20" s="69"/>
      <c r="B20" s="919"/>
      <c r="C20" s="922"/>
      <c r="D20" s="647" t="s">
        <v>237</v>
      </c>
      <c r="E20" s="929"/>
      <c r="F20" s="56"/>
      <c r="G20" s="509" t="s">
        <v>151</v>
      </c>
      <c r="H20" s="510">
        <f t="shared" si="0"/>
        <v>2</v>
      </c>
      <c r="I20" s="511">
        <v>0</v>
      </c>
      <c r="J20" s="512">
        <v>0</v>
      </c>
      <c r="K20" s="511">
        <v>0</v>
      </c>
      <c r="L20" s="512">
        <v>2</v>
      </c>
      <c r="M20" s="513" t="s">
        <v>166</v>
      </c>
      <c r="N20" s="514"/>
      <c r="O20" s="515" t="s">
        <v>65</v>
      </c>
      <c r="P20" s="512" t="s">
        <v>77</v>
      </c>
      <c r="Q20" s="517" t="s">
        <v>224</v>
      </c>
      <c r="R20" s="518" t="str">
        <f t="shared" si="2"/>
        <v/>
      </c>
      <c r="S20" s="506"/>
      <c r="T20" s="514"/>
      <c r="U20" s="512"/>
      <c r="V20" s="511"/>
      <c r="W20" s="515" t="s">
        <v>29</v>
      </c>
      <c r="X20" s="515"/>
      <c r="Y20" s="512"/>
      <c r="Z20" s="511"/>
      <c r="AA20" s="515"/>
      <c r="AB20" s="515"/>
      <c r="AC20" s="515"/>
      <c r="AD20" s="512"/>
      <c r="AE20" s="511"/>
      <c r="AF20" s="515"/>
      <c r="AG20" s="519"/>
      <c r="AH20" s="223"/>
      <c r="AI20" s="520" t="s">
        <v>224</v>
      </c>
      <c r="AJ20" s="521"/>
      <c r="AK20" s="56"/>
      <c r="AL20" s="81"/>
      <c r="AM20" s="82"/>
      <c r="AN20" s="36"/>
      <c r="AO20" s="36"/>
      <c r="AP20" s="35"/>
      <c r="AQ20" s="35"/>
      <c r="AR20" s="33"/>
      <c r="AS20" s="36"/>
      <c r="AT20" s="36"/>
      <c r="AU20" s="14" t="str">
        <f>IF(ISNUMBER($AJ20),IF(AND($AJ20&gt;=60,$AJ20&lt;=100),"●",""),"")</f>
        <v/>
      </c>
      <c r="AV20" s="34"/>
      <c r="AW20" s="362" t="str">
        <f t="shared" si="1"/>
        <v/>
      </c>
      <c r="AX20" s="181"/>
      <c r="AY20" s="591"/>
      <c r="AZ20" s="595"/>
      <c r="BA20" s="610"/>
      <c r="BB20" s="611"/>
      <c r="BC20" s="572" t="str">
        <f t="shared" si="5"/>
        <v/>
      </c>
      <c r="BD20" s="612"/>
      <c r="BE20" s="69"/>
    </row>
    <row r="21" spans="1:57" s="77" customFormat="1" ht="15.95" customHeight="1">
      <c r="A21" s="69"/>
      <c r="B21" s="919"/>
      <c r="C21" s="922"/>
      <c r="D21" s="647" t="s">
        <v>237</v>
      </c>
      <c r="E21" s="929"/>
      <c r="F21" s="56"/>
      <c r="G21" s="509" t="s">
        <v>126</v>
      </c>
      <c r="H21" s="510">
        <f t="shared" si="0"/>
        <v>2</v>
      </c>
      <c r="I21" s="511">
        <v>0</v>
      </c>
      <c r="J21" s="512">
        <v>2</v>
      </c>
      <c r="K21" s="511">
        <v>0</v>
      </c>
      <c r="L21" s="512">
        <v>0</v>
      </c>
      <c r="M21" s="513" t="s">
        <v>166</v>
      </c>
      <c r="N21" s="514" t="s">
        <v>156</v>
      </c>
      <c r="O21" s="543" t="s">
        <v>54</v>
      </c>
      <c r="P21" s="512"/>
      <c r="Q21" s="546" t="s">
        <v>156</v>
      </c>
      <c r="R21" s="277" t="str">
        <f t="shared" si="2"/>
        <v/>
      </c>
      <c r="S21" s="506"/>
      <c r="T21" s="514"/>
      <c r="U21" s="512"/>
      <c r="V21" s="511" t="s">
        <v>1</v>
      </c>
      <c r="W21" s="515"/>
      <c r="X21" s="515"/>
      <c r="Y21" s="512"/>
      <c r="Z21" s="511"/>
      <c r="AA21" s="515"/>
      <c r="AB21" s="515"/>
      <c r="AC21" s="515"/>
      <c r="AD21" s="512"/>
      <c r="AE21" s="511"/>
      <c r="AF21" s="515"/>
      <c r="AG21" s="519"/>
      <c r="AH21" s="223"/>
      <c r="AI21" s="547" t="s">
        <v>156</v>
      </c>
      <c r="AJ21" s="521"/>
      <c r="AK21" s="56"/>
      <c r="AL21" s="78" t="str">
        <f t="shared" si="3"/>
        <v/>
      </c>
      <c r="AM21" s="82"/>
      <c r="AN21" s="22"/>
      <c r="AO21" s="22"/>
      <c r="AP21" s="17"/>
      <c r="AQ21" s="17"/>
      <c r="AR21" s="15"/>
      <c r="AS21" s="22"/>
      <c r="AT21" s="22"/>
      <c r="AU21" s="22"/>
      <c r="AV21" s="23"/>
      <c r="AW21" s="362" t="str">
        <f t="shared" si="1"/>
        <v/>
      </c>
      <c r="AX21" s="181"/>
      <c r="AY21" s="591"/>
      <c r="AZ21" s="595"/>
      <c r="BA21" s="593"/>
      <c r="BB21" s="609"/>
      <c r="BC21" s="572" t="str">
        <f t="shared" si="5"/>
        <v/>
      </c>
      <c r="BD21" s="596"/>
      <c r="BE21" s="69"/>
    </row>
    <row r="22" spans="1:57" s="77" customFormat="1" ht="15.95" customHeight="1">
      <c r="A22" s="69"/>
      <c r="B22" s="919"/>
      <c r="C22" s="922"/>
      <c r="D22" s="648" t="s">
        <v>303</v>
      </c>
      <c r="E22" s="929"/>
      <c r="F22" s="56"/>
      <c r="G22" s="548" t="s">
        <v>304</v>
      </c>
      <c r="H22" s="549">
        <v>2</v>
      </c>
      <c r="I22" s="280">
        <v>2</v>
      </c>
      <c r="J22" s="279">
        <v>0</v>
      </c>
      <c r="K22" s="280"/>
      <c r="L22" s="279">
        <v>0</v>
      </c>
      <c r="M22" s="550" t="s">
        <v>166</v>
      </c>
      <c r="N22" s="265" t="s">
        <v>156</v>
      </c>
      <c r="O22" s="551" t="s">
        <v>250</v>
      </c>
      <c r="P22" s="279"/>
      <c r="Q22" s="546" t="s">
        <v>85</v>
      </c>
      <c r="R22" s="277" t="str">
        <f t="shared" si="2"/>
        <v/>
      </c>
      <c r="S22" s="506"/>
      <c r="T22" s="278"/>
      <c r="U22" s="279"/>
      <c r="V22" s="280" t="s">
        <v>31</v>
      </c>
      <c r="W22" s="281" t="s">
        <v>31</v>
      </c>
      <c r="X22" s="281"/>
      <c r="Y22" s="279"/>
      <c r="Z22" s="280"/>
      <c r="AA22" s="281"/>
      <c r="AB22" s="281"/>
      <c r="AC22" s="281"/>
      <c r="AD22" s="279"/>
      <c r="AE22" s="280"/>
      <c r="AF22" s="281"/>
      <c r="AG22" s="282"/>
      <c r="AH22" s="223"/>
      <c r="AI22" s="547" t="s">
        <v>85</v>
      </c>
      <c r="AJ22" s="521"/>
      <c r="AK22" s="56"/>
      <c r="AL22" s="78" t="str">
        <f t="shared" si="3"/>
        <v/>
      </c>
      <c r="AM22" s="135"/>
      <c r="AN22" s="19"/>
      <c r="AO22" s="19"/>
      <c r="AP22" s="42"/>
      <c r="AQ22" s="42"/>
      <c r="AR22" s="18"/>
      <c r="AS22" s="21" t="str">
        <f>IF(ISNUMBER($AJ22),IF(AND($AJ22&gt;=60,$AJ22&lt;=100),"●",""),"")</f>
        <v/>
      </c>
      <c r="AT22" s="19"/>
      <c r="AU22" s="19"/>
      <c r="AV22" s="20"/>
      <c r="AW22" s="362" t="str">
        <f t="shared" si="1"/>
        <v/>
      </c>
      <c r="AX22" s="181"/>
      <c r="AY22" s="613"/>
      <c r="AZ22" s="614"/>
      <c r="BA22" s="615"/>
      <c r="BB22" s="616"/>
      <c r="BC22" s="572" t="str">
        <f t="shared" si="5"/>
        <v/>
      </c>
      <c r="BD22" s="617"/>
      <c r="BE22" s="69"/>
    </row>
    <row r="23" spans="1:57" s="77" customFormat="1" ht="15.95" customHeight="1">
      <c r="A23" s="69"/>
      <c r="B23" s="919"/>
      <c r="C23" s="923"/>
      <c r="D23" s="650" t="s">
        <v>237</v>
      </c>
      <c r="E23" s="930"/>
      <c r="F23" s="56"/>
      <c r="G23" s="526" t="s">
        <v>305</v>
      </c>
      <c r="H23" s="527">
        <f t="shared" si="0"/>
        <v>2</v>
      </c>
      <c r="I23" s="342"/>
      <c r="J23" s="341">
        <v>0</v>
      </c>
      <c r="K23" s="552">
        <v>2</v>
      </c>
      <c r="L23" s="553">
        <v>0</v>
      </c>
      <c r="M23" s="554" t="s">
        <v>166</v>
      </c>
      <c r="N23" s="538"/>
      <c r="O23" s="343"/>
      <c r="P23" s="341"/>
      <c r="Q23" s="530"/>
      <c r="R23" s="339" t="str">
        <f>IF($AJ23&gt;=60,"○","")</f>
        <v/>
      </c>
      <c r="S23" s="506"/>
      <c r="T23" s="278"/>
      <c r="U23" s="279"/>
      <c r="V23" s="280"/>
      <c r="W23" s="281"/>
      <c r="X23" s="281"/>
      <c r="Y23" s="279" t="s">
        <v>196</v>
      </c>
      <c r="Z23" s="280"/>
      <c r="AA23" s="281"/>
      <c r="AB23" s="281"/>
      <c r="AC23" s="281"/>
      <c r="AD23" s="279"/>
      <c r="AE23" s="280"/>
      <c r="AF23" s="281"/>
      <c r="AG23" s="282"/>
      <c r="AH23" s="223"/>
      <c r="AI23" s="555"/>
      <c r="AJ23" s="532"/>
      <c r="AK23" s="56"/>
      <c r="AL23" s="136"/>
      <c r="AM23" s="176"/>
      <c r="AN23" s="177"/>
      <c r="AO23" s="177"/>
      <c r="AP23" s="178"/>
      <c r="AQ23" s="178"/>
      <c r="AR23" s="179"/>
      <c r="AS23" s="177"/>
      <c r="AT23" s="177"/>
      <c r="AU23" s="177"/>
      <c r="AV23" s="180"/>
      <c r="AW23" s="362" t="str">
        <f t="shared" si="1"/>
        <v/>
      </c>
      <c r="AX23" s="181"/>
      <c r="AY23" s="598"/>
      <c r="AZ23" s="599"/>
      <c r="BA23" s="600"/>
      <c r="BB23" s="608"/>
      <c r="BC23" s="336" t="str">
        <f t="shared" si="5"/>
        <v/>
      </c>
      <c r="BD23" s="601"/>
      <c r="BE23" s="69"/>
    </row>
    <row r="24" spans="1:57" s="77" customFormat="1" ht="15.95" customHeight="1">
      <c r="A24" s="69"/>
      <c r="B24" s="919"/>
      <c r="C24" s="921" t="s">
        <v>86</v>
      </c>
      <c r="D24" s="291" t="s">
        <v>165</v>
      </c>
      <c r="E24" s="651">
        <v>2</v>
      </c>
      <c r="F24" s="56"/>
      <c r="G24" s="539" t="s">
        <v>160</v>
      </c>
      <c r="H24" s="540">
        <f t="shared" si="0"/>
        <v>2</v>
      </c>
      <c r="I24" s="291">
        <v>2</v>
      </c>
      <c r="J24" s="290"/>
      <c r="K24" s="291">
        <v>0</v>
      </c>
      <c r="L24" s="290">
        <v>0</v>
      </c>
      <c r="M24" s="541" t="s">
        <v>166</v>
      </c>
      <c r="N24" s="533" t="s">
        <v>29</v>
      </c>
      <c r="O24" s="543"/>
      <c r="P24" s="502"/>
      <c r="Q24" s="523" t="s">
        <v>29</v>
      </c>
      <c r="R24" s="524" t="str">
        <f t="shared" si="2"/>
        <v/>
      </c>
      <c r="S24" s="506"/>
      <c r="T24" s="289"/>
      <c r="U24" s="290"/>
      <c r="V24" s="291"/>
      <c r="W24" s="292"/>
      <c r="X24" s="292"/>
      <c r="Y24" s="290"/>
      <c r="Z24" s="291"/>
      <c r="AA24" s="292"/>
      <c r="AB24" s="292" t="s">
        <v>1</v>
      </c>
      <c r="AC24" s="292"/>
      <c r="AD24" s="290"/>
      <c r="AE24" s="291"/>
      <c r="AF24" s="292"/>
      <c r="AG24" s="293"/>
      <c r="AH24" s="243"/>
      <c r="AI24" s="556" t="s">
        <v>156</v>
      </c>
      <c r="AJ24" s="537"/>
      <c r="AK24" s="56"/>
      <c r="AL24" s="86" t="str">
        <f t="shared" si="3"/>
        <v/>
      </c>
      <c r="AM24" s="87"/>
      <c r="AN24" s="11"/>
      <c r="AO24" s="11"/>
      <c r="AP24" s="12"/>
      <c r="AQ24" s="12"/>
      <c r="AR24" s="10"/>
      <c r="AS24" s="11"/>
      <c r="AT24" s="11"/>
      <c r="AU24" s="11"/>
      <c r="AV24" s="13"/>
      <c r="AW24" s="618" t="str">
        <f t="shared" si="1"/>
        <v/>
      </c>
      <c r="AX24" s="181"/>
      <c r="AY24" s="603"/>
      <c r="AZ24" s="606"/>
      <c r="BA24" s="286" t="str">
        <f t="shared" ref="BA24:BA32" si="6">IF(ISNUMBER($AJ24),IF(AND($AJ24&gt;=60,$AJ24&lt;=100),$H24,""),"")</f>
        <v/>
      </c>
      <c r="BB24" s="605"/>
      <c r="BC24" s="606"/>
      <c r="BD24" s="607"/>
      <c r="BE24" s="69"/>
    </row>
    <row r="25" spans="1:57" s="77" customFormat="1" ht="15.95" customHeight="1">
      <c r="A25" s="69"/>
      <c r="B25" s="919"/>
      <c r="C25" s="785"/>
      <c r="D25" s="511" t="s">
        <v>165</v>
      </c>
      <c r="E25" s="652">
        <v>4</v>
      </c>
      <c r="F25" s="56"/>
      <c r="G25" s="509" t="s">
        <v>161</v>
      </c>
      <c r="H25" s="510">
        <f t="shared" si="0"/>
        <v>4</v>
      </c>
      <c r="I25" s="511">
        <v>2</v>
      </c>
      <c r="J25" s="512">
        <v>2</v>
      </c>
      <c r="K25" s="511"/>
      <c r="L25" s="512">
        <v>0</v>
      </c>
      <c r="M25" s="513" t="s">
        <v>245</v>
      </c>
      <c r="N25" s="514" t="s">
        <v>29</v>
      </c>
      <c r="O25" s="557"/>
      <c r="P25" s="512" t="s">
        <v>29</v>
      </c>
      <c r="Q25" s="517" t="s">
        <v>29</v>
      </c>
      <c r="R25" s="518" t="str">
        <f t="shared" si="2"/>
        <v/>
      </c>
      <c r="S25" s="506"/>
      <c r="T25" s="514" t="s">
        <v>54</v>
      </c>
      <c r="U25" s="512"/>
      <c r="V25" s="511"/>
      <c r="W25" s="515"/>
      <c r="X25" s="515" t="s">
        <v>1</v>
      </c>
      <c r="Y25" s="512"/>
      <c r="Z25" s="511"/>
      <c r="AA25" s="303"/>
      <c r="AB25" s="515"/>
      <c r="AC25" s="515"/>
      <c r="AD25" s="512"/>
      <c r="AE25" s="511"/>
      <c r="AF25" s="515" t="s">
        <v>1</v>
      </c>
      <c r="AG25" s="519"/>
      <c r="AH25" s="303"/>
      <c r="AI25" s="520" t="s">
        <v>156</v>
      </c>
      <c r="AJ25" s="521"/>
      <c r="AK25" s="56"/>
      <c r="AL25" s="78" t="str">
        <f t="shared" si="3"/>
        <v/>
      </c>
      <c r="AM25" s="82"/>
      <c r="AN25" s="22"/>
      <c r="AO25" s="22"/>
      <c r="AP25" s="17"/>
      <c r="AQ25" s="17"/>
      <c r="AR25" s="15"/>
      <c r="AS25" s="22"/>
      <c r="AT25" s="22"/>
      <c r="AU25" s="22"/>
      <c r="AV25" s="23"/>
      <c r="AW25" s="362" t="str">
        <f t="shared" si="1"/>
        <v/>
      </c>
      <c r="AX25" s="181"/>
      <c r="AY25" s="591"/>
      <c r="AZ25" s="595"/>
      <c r="BA25" s="572" t="str">
        <f t="shared" si="6"/>
        <v/>
      </c>
      <c r="BB25" s="609"/>
      <c r="BC25" s="595"/>
      <c r="BD25" s="596"/>
      <c r="BE25" s="69"/>
    </row>
    <row r="26" spans="1:57" s="77" customFormat="1" ht="15.95" customHeight="1">
      <c r="A26" s="69"/>
      <c r="B26" s="919"/>
      <c r="C26" s="785"/>
      <c r="D26" s="558" t="s">
        <v>145</v>
      </c>
      <c r="E26" s="652">
        <v>1</v>
      </c>
      <c r="F26" s="56"/>
      <c r="G26" s="499" t="s">
        <v>267</v>
      </c>
      <c r="H26" s="510">
        <f t="shared" si="0"/>
        <v>1</v>
      </c>
      <c r="I26" s="558">
        <v>1</v>
      </c>
      <c r="J26" s="512"/>
      <c r="K26" s="558"/>
      <c r="L26" s="512"/>
      <c r="M26" s="513" t="s">
        <v>268</v>
      </c>
      <c r="N26" s="514" t="s">
        <v>29</v>
      </c>
      <c r="O26" s="557"/>
      <c r="P26" s="512" t="s">
        <v>29</v>
      </c>
      <c r="Q26" s="517" t="s">
        <v>29</v>
      </c>
      <c r="R26" s="518" t="str">
        <f t="shared" si="2"/>
        <v/>
      </c>
      <c r="S26" s="506"/>
      <c r="T26" s="514"/>
      <c r="U26" s="512" t="s">
        <v>1</v>
      </c>
      <c r="V26" s="558"/>
      <c r="W26" s="515"/>
      <c r="X26" s="515"/>
      <c r="Y26" s="512"/>
      <c r="Z26" s="558"/>
      <c r="AA26" s="303"/>
      <c r="AB26" s="515"/>
      <c r="AC26" s="515"/>
      <c r="AD26" s="512"/>
      <c r="AE26" s="558"/>
      <c r="AF26" s="515"/>
      <c r="AG26" s="519"/>
      <c r="AH26" s="303"/>
      <c r="AI26" s="520" t="s">
        <v>29</v>
      </c>
      <c r="AJ26" s="521"/>
      <c r="AK26" s="56"/>
      <c r="AL26" s="78" t="str">
        <f t="shared" si="3"/>
        <v/>
      </c>
      <c r="AM26" s="82"/>
      <c r="AN26" s="22"/>
      <c r="AO26" s="22"/>
      <c r="AP26" s="17"/>
      <c r="AQ26" s="17"/>
      <c r="AR26" s="137"/>
      <c r="AS26" s="22"/>
      <c r="AT26" s="22"/>
      <c r="AU26" s="22"/>
      <c r="AV26" s="23"/>
      <c r="AW26" s="362" t="str">
        <f t="shared" si="1"/>
        <v/>
      </c>
      <c r="AX26" s="181"/>
      <c r="AY26" s="591"/>
      <c r="AZ26" s="595"/>
      <c r="BA26" s="572" t="str">
        <f t="shared" si="6"/>
        <v/>
      </c>
      <c r="BB26" s="619"/>
      <c r="BC26" s="595"/>
      <c r="BD26" s="596"/>
      <c r="BE26" s="69"/>
    </row>
    <row r="27" spans="1:57" s="77" customFormat="1" ht="15.95" customHeight="1">
      <c r="A27" s="69"/>
      <c r="B27" s="919"/>
      <c r="C27" s="785"/>
      <c r="D27" s="310" t="s">
        <v>318</v>
      </c>
      <c r="E27" s="652">
        <v>1</v>
      </c>
      <c r="F27" s="56"/>
      <c r="G27" s="559" t="s">
        <v>319</v>
      </c>
      <c r="H27" s="510">
        <f t="shared" si="0"/>
        <v>1</v>
      </c>
      <c r="I27" s="310"/>
      <c r="J27" s="309">
        <v>1</v>
      </c>
      <c r="K27" s="310"/>
      <c r="L27" s="309"/>
      <c r="M27" s="513" t="s">
        <v>141</v>
      </c>
      <c r="N27" s="514" t="s">
        <v>29</v>
      </c>
      <c r="O27" s="515"/>
      <c r="P27" s="512" t="s">
        <v>29</v>
      </c>
      <c r="Q27" s="517" t="s">
        <v>29</v>
      </c>
      <c r="R27" s="518" t="str">
        <f t="shared" si="2"/>
        <v/>
      </c>
      <c r="S27" s="506"/>
      <c r="T27" s="514"/>
      <c r="U27" s="512" t="s">
        <v>73</v>
      </c>
      <c r="V27" s="511"/>
      <c r="W27" s="515"/>
      <c r="X27" s="515"/>
      <c r="Y27" s="512"/>
      <c r="Z27" s="511"/>
      <c r="AA27" s="515"/>
      <c r="AB27" s="515"/>
      <c r="AC27" s="515"/>
      <c r="AD27" s="512"/>
      <c r="AE27" s="511"/>
      <c r="AF27" s="515"/>
      <c r="AG27" s="519"/>
      <c r="AH27" s="303"/>
      <c r="AI27" s="520" t="s">
        <v>156</v>
      </c>
      <c r="AJ27" s="521"/>
      <c r="AK27" s="56"/>
      <c r="AL27" s="78" t="str">
        <f t="shared" si="3"/>
        <v/>
      </c>
      <c r="AM27" s="82"/>
      <c r="AN27" s="188"/>
      <c r="AO27" s="188"/>
      <c r="AP27" s="197"/>
      <c r="AQ27" s="197"/>
      <c r="AR27" s="187"/>
      <c r="AS27" s="188"/>
      <c r="AT27" s="188"/>
      <c r="AU27" s="188"/>
      <c r="AV27" s="198"/>
      <c r="AW27" s="362" t="str">
        <f t="shared" si="1"/>
        <v/>
      </c>
      <c r="AX27" s="181"/>
      <c r="AY27" s="620"/>
      <c r="AZ27" s="621"/>
      <c r="BA27" s="572" t="str">
        <f t="shared" si="6"/>
        <v/>
      </c>
      <c r="BB27" s="622"/>
      <c r="BC27" s="621"/>
      <c r="BD27" s="623"/>
      <c r="BE27" s="69"/>
    </row>
    <row r="28" spans="1:57" s="77" customFormat="1" ht="15.95" customHeight="1">
      <c r="A28" s="69"/>
      <c r="B28" s="919"/>
      <c r="C28" s="785"/>
      <c r="D28" s="511" t="s">
        <v>165</v>
      </c>
      <c r="E28" s="652">
        <v>2</v>
      </c>
      <c r="F28" s="56"/>
      <c r="G28" s="499" t="s">
        <v>320</v>
      </c>
      <c r="H28" s="510">
        <f t="shared" si="0"/>
        <v>2</v>
      </c>
      <c r="I28" s="511"/>
      <c r="J28" s="512"/>
      <c r="K28" s="511">
        <v>1</v>
      </c>
      <c r="L28" s="512">
        <v>1</v>
      </c>
      <c r="M28" s="513" t="s">
        <v>141</v>
      </c>
      <c r="N28" s="514" t="s">
        <v>29</v>
      </c>
      <c r="O28" s="515"/>
      <c r="P28" s="512" t="s">
        <v>29</v>
      </c>
      <c r="Q28" s="517" t="s">
        <v>29</v>
      </c>
      <c r="R28" s="518" t="str">
        <f t="shared" si="2"/>
        <v/>
      </c>
      <c r="S28" s="506"/>
      <c r="T28" s="514"/>
      <c r="U28" s="512" t="s">
        <v>73</v>
      </c>
      <c r="V28" s="511"/>
      <c r="W28" s="515"/>
      <c r="X28" s="515"/>
      <c r="Y28" s="512"/>
      <c r="Z28" s="511"/>
      <c r="AA28" s="515"/>
      <c r="AB28" s="515"/>
      <c r="AC28" s="515"/>
      <c r="AD28" s="512"/>
      <c r="AE28" s="511"/>
      <c r="AF28" s="515"/>
      <c r="AG28" s="519"/>
      <c r="AH28" s="303"/>
      <c r="AI28" s="520" t="s">
        <v>156</v>
      </c>
      <c r="AJ28" s="521"/>
      <c r="AK28" s="56"/>
      <c r="AL28" s="78" t="str">
        <f t="shared" si="3"/>
        <v/>
      </c>
      <c r="AM28" s="82"/>
      <c r="AN28" s="22"/>
      <c r="AO28" s="22"/>
      <c r="AP28" s="17"/>
      <c r="AQ28" s="17"/>
      <c r="AR28" s="15"/>
      <c r="AS28" s="22"/>
      <c r="AT28" s="22"/>
      <c r="AU28" s="22"/>
      <c r="AV28" s="23"/>
      <c r="AW28" s="362" t="str">
        <f t="shared" si="1"/>
        <v/>
      </c>
      <c r="AX28" s="181"/>
      <c r="AY28" s="591"/>
      <c r="AZ28" s="595"/>
      <c r="BA28" s="572" t="str">
        <f t="shared" si="6"/>
        <v/>
      </c>
      <c r="BB28" s="609"/>
      <c r="BC28" s="595"/>
      <c r="BD28" s="596"/>
      <c r="BE28" s="69"/>
    </row>
    <row r="29" spans="1:57" s="77" customFormat="1" ht="15.95" customHeight="1">
      <c r="A29" s="69"/>
      <c r="B29" s="919"/>
      <c r="C29" s="785"/>
      <c r="D29" s="511" t="s">
        <v>165</v>
      </c>
      <c r="E29" s="652">
        <v>2</v>
      </c>
      <c r="F29" s="56"/>
      <c r="G29" s="509" t="s">
        <v>155</v>
      </c>
      <c r="H29" s="510">
        <f t="shared" si="0"/>
        <v>2</v>
      </c>
      <c r="I29" s="932">
        <v>2</v>
      </c>
      <c r="J29" s="933"/>
      <c r="K29" s="511">
        <v>0</v>
      </c>
      <c r="L29" s="512">
        <v>0</v>
      </c>
      <c r="M29" s="513" t="s">
        <v>232</v>
      </c>
      <c r="N29" s="514" t="s">
        <v>29</v>
      </c>
      <c r="O29" s="515"/>
      <c r="P29" s="512" t="s">
        <v>29</v>
      </c>
      <c r="Q29" s="517" t="s">
        <v>29</v>
      </c>
      <c r="R29" s="518" t="str">
        <f t="shared" si="2"/>
        <v/>
      </c>
      <c r="S29" s="506"/>
      <c r="T29" s="514" t="s">
        <v>29</v>
      </c>
      <c r="U29" s="512"/>
      <c r="V29" s="511"/>
      <c r="W29" s="515"/>
      <c r="X29" s="515" t="s">
        <v>1</v>
      </c>
      <c r="Y29" s="512"/>
      <c r="Z29" s="511"/>
      <c r="AA29" s="515"/>
      <c r="AB29" s="515"/>
      <c r="AC29" s="515"/>
      <c r="AD29" s="512" t="s">
        <v>1</v>
      </c>
      <c r="AE29" s="511"/>
      <c r="AF29" s="515" t="s">
        <v>29</v>
      </c>
      <c r="AG29" s="519" t="s">
        <v>1</v>
      </c>
      <c r="AH29" s="303"/>
      <c r="AI29" s="520" t="s">
        <v>156</v>
      </c>
      <c r="AJ29" s="521"/>
      <c r="AK29" s="56"/>
      <c r="AL29" s="78" t="str">
        <f t="shared" si="3"/>
        <v/>
      </c>
      <c r="AM29" s="82"/>
      <c r="AN29" s="22"/>
      <c r="AO29" s="22"/>
      <c r="AP29" s="17"/>
      <c r="AQ29" s="17"/>
      <c r="AR29" s="15"/>
      <c r="AS29" s="22"/>
      <c r="AT29" s="22"/>
      <c r="AU29" s="22"/>
      <c r="AV29" s="23"/>
      <c r="AW29" s="362" t="str">
        <f t="shared" si="1"/>
        <v/>
      </c>
      <c r="AX29" s="181"/>
      <c r="AY29" s="591"/>
      <c r="AZ29" s="595"/>
      <c r="BA29" s="572" t="str">
        <f t="shared" si="6"/>
        <v/>
      </c>
      <c r="BB29" s="609"/>
      <c r="BC29" s="595"/>
      <c r="BD29" s="596"/>
      <c r="BE29" s="69"/>
    </row>
    <row r="30" spans="1:57" s="77" customFormat="1" ht="15.95" customHeight="1">
      <c r="A30" s="69"/>
      <c r="B30" s="919"/>
      <c r="C30" s="785"/>
      <c r="D30" s="511" t="s">
        <v>165</v>
      </c>
      <c r="E30" s="652">
        <v>2</v>
      </c>
      <c r="F30" s="56"/>
      <c r="G30" s="499" t="s">
        <v>129</v>
      </c>
      <c r="H30" s="510">
        <f t="shared" si="0"/>
        <v>2</v>
      </c>
      <c r="I30" s="511">
        <v>1</v>
      </c>
      <c r="J30" s="512">
        <v>1</v>
      </c>
      <c r="K30" s="511">
        <v>0</v>
      </c>
      <c r="L30" s="512">
        <v>0</v>
      </c>
      <c r="M30" s="513" t="s">
        <v>141</v>
      </c>
      <c r="N30" s="533" t="s">
        <v>29</v>
      </c>
      <c r="O30" s="543"/>
      <c r="P30" s="502" t="s">
        <v>29</v>
      </c>
      <c r="Q30" s="523" t="s">
        <v>29</v>
      </c>
      <c r="R30" s="524" t="str">
        <f t="shared" si="2"/>
        <v/>
      </c>
      <c r="S30" s="506"/>
      <c r="T30" s="514" t="s">
        <v>29</v>
      </c>
      <c r="U30" s="512"/>
      <c r="V30" s="511"/>
      <c r="W30" s="515"/>
      <c r="X30" s="515" t="s">
        <v>29</v>
      </c>
      <c r="Y30" s="512"/>
      <c r="Z30" s="511"/>
      <c r="AA30" s="515"/>
      <c r="AB30" s="515"/>
      <c r="AC30" s="515"/>
      <c r="AD30" s="512"/>
      <c r="AE30" s="511"/>
      <c r="AF30" s="515"/>
      <c r="AG30" s="519"/>
      <c r="AH30" s="303"/>
      <c r="AI30" s="520" t="s">
        <v>156</v>
      </c>
      <c r="AJ30" s="521"/>
      <c r="AK30" s="56"/>
      <c r="AL30" s="78" t="str">
        <f t="shared" si="3"/>
        <v/>
      </c>
      <c r="AM30" s="82"/>
      <c r="AN30" s="22"/>
      <c r="AO30" s="22"/>
      <c r="AP30" s="17"/>
      <c r="AQ30" s="17"/>
      <c r="AR30" s="15"/>
      <c r="AS30" s="22"/>
      <c r="AT30" s="22"/>
      <c r="AU30" s="22"/>
      <c r="AV30" s="23"/>
      <c r="AW30" s="362" t="str">
        <f t="shared" si="1"/>
        <v/>
      </c>
      <c r="AX30" s="181"/>
      <c r="AY30" s="591"/>
      <c r="AZ30" s="595"/>
      <c r="BA30" s="572" t="str">
        <f t="shared" si="6"/>
        <v/>
      </c>
      <c r="BB30" s="609"/>
      <c r="BC30" s="595"/>
      <c r="BD30" s="596"/>
      <c r="BE30" s="69"/>
    </row>
    <row r="31" spans="1:57" s="77" customFormat="1" ht="15.95" customHeight="1">
      <c r="A31" s="69"/>
      <c r="B31" s="919"/>
      <c r="C31" s="785"/>
      <c r="D31" s="280" t="s">
        <v>262</v>
      </c>
      <c r="E31" s="653">
        <v>6</v>
      </c>
      <c r="F31" s="56"/>
      <c r="G31" s="560" t="s">
        <v>263</v>
      </c>
      <c r="H31" s="510">
        <f t="shared" si="0"/>
        <v>6</v>
      </c>
      <c r="I31" s="280">
        <v>3</v>
      </c>
      <c r="J31" s="279">
        <v>3</v>
      </c>
      <c r="K31" s="280"/>
      <c r="L31" s="279"/>
      <c r="M31" s="550" t="s">
        <v>264</v>
      </c>
      <c r="N31" s="561" t="s">
        <v>29</v>
      </c>
      <c r="O31" s="551"/>
      <c r="P31" s="562" t="s">
        <v>29</v>
      </c>
      <c r="Q31" s="534" t="s">
        <v>29</v>
      </c>
      <c r="R31" s="535" t="str">
        <f t="shared" si="2"/>
        <v/>
      </c>
      <c r="S31" s="506"/>
      <c r="T31" s="514" t="s">
        <v>1</v>
      </c>
      <c r="U31" s="512" t="s">
        <v>1</v>
      </c>
      <c r="V31" s="558"/>
      <c r="W31" s="515"/>
      <c r="X31" s="515" t="s">
        <v>1</v>
      </c>
      <c r="Y31" s="512" t="s">
        <v>1</v>
      </c>
      <c r="Z31" s="558"/>
      <c r="AA31" s="515"/>
      <c r="AB31" s="515"/>
      <c r="AC31" s="515"/>
      <c r="AD31" s="512" t="s">
        <v>1</v>
      </c>
      <c r="AE31" s="558"/>
      <c r="AF31" s="515" t="s">
        <v>1</v>
      </c>
      <c r="AG31" s="519" t="s">
        <v>1</v>
      </c>
      <c r="AH31" s="303"/>
      <c r="AI31" s="520" t="s">
        <v>156</v>
      </c>
      <c r="AJ31" s="521"/>
      <c r="AK31" s="56"/>
      <c r="AL31" s="78" t="str">
        <f t="shared" si="3"/>
        <v/>
      </c>
      <c r="AM31" s="135"/>
      <c r="AN31" s="19"/>
      <c r="AO31" s="19"/>
      <c r="AP31" s="42"/>
      <c r="AQ31" s="42"/>
      <c r="AR31" s="18"/>
      <c r="AS31" s="19"/>
      <c r="AT31" s="19"/>
      <c r="AU31" s="19"/>
      <c r="AV31" s="20"/>
      <c r="AW31" s="362" t="str">
        <f t="shared" si="1"/>
        <v/>
      </c>
      <c r="AX31" s="181"/>
      <c r="AY31" s="613"/>
      <c r="AZ31" s="614"/>
      <c r="BA31" s="572" t="str">
        <f t="shared" si="6"/>
        <v/>
      </c>
      <c r="BB31" s="616"/>
      <c r="BC31" s="614"/>
      <c r="BD31" s="617"/>
      <c r="BE31" s="69"/>
    </row>
    <row r="32" spans="1:57" s="77" customFormat="1" ht="15.95" customHeight="1">
      <c r="A32" s="69"/>
      <c r="B32" s="919"/>
      <c r="C32" s="785"/>
      <c r="D32" s="342" t="s">
        <v>165</v>
      </c>
      <c r="E32" s="654">
        <v>8</v>
      </c>
      <c r="F32" s="56"/>
      <c r="G32" s="548" t="s">
        <v>265</v>
      </c>
      <c r="H32" s="510">
        <f t="shared" si="0"/>
        <v>8</v>
      </c>
      <c r="I32" s="280"/>
      <c r="J32" s="279"/>
      <c r="K32" s="280">
        <v>4</v>
      </c>
      <c r="L32" s="279">
        <v>4</v>
      </c>
      <c r="M32" s="550" t="s">
        <v>245</v>
      </c>
      <c r="N32" s="278" t="s">
        <v>29</v>
      </c>
      <c r="O32" s="281"/>
      <c r="P32" s="279" t="s">
        <v>29</v>
      </c>
      <c r="Q32" s="546" t="s">
        <v>29</v>
      </c>
      <c r="R32" s="277" t="str">
        <f t="shared" si="2"/>
        <v/>
      </c>
      <c r="S32" s="506"/>
      <c r="T32" s="340" t="s">
        <v>1</v>
      </c>
      <c r="U32" s="341" t="s">
        <v>1</v>
      </c>
      <c r="V32" s="342"/>
      <c r="W32" s="343"/>
      <c r="X32" s="343" t="s">
        <v>1</v>
      </c>
      <c r="Y32" s="341" t="s">
        <v>1</v>
      </c>
      <c r="Z32" s="342"/>
      <c r="AA32" s="343"/>
      <c r="AB32" s="343"/>
      <c r="AC32" s="343"/>
      <c r="AD32" s="341" t="s">
        <v>1</v>
      </c>
      <c r="AE32" s="342"/>
      <c r="AF32" s="343" t="s">
        <v>1</v>
      </c>
      <c r="AG32" s="344" t="s">
        <v>1</v>
      </c>
      <c r="AH32" s="331"/>
      <c r="AI32" s="531" t="s">
        <v>156</v>
      </c>
      <c r="AJ32" s="532"/>
      <c r="AK32" s="56"/>
      <c r="AL32" s="84" t="str">
        <f t="shared" si="3"/>
        <v/>
      </c>
      <c r="AM32" s="85"/>
      <c r="AN32" s="27"/>
      <c r="AO32" s="27"/>
      <c r="AP32" s="28"/>
      <c r="AQ32" s="28"/>
      <c r="AR32" s="29"/>
      <c r="AS32" s="27"/>
      <c r="AT32" s="27"/>
      <c r="AU32" s="27"/>
      <c r="AV32" s="30"/>
      <c r="AW32" s="597" t="str">
        <f t="shared" si="1"/>
        <v/>
      </c>
      <c r="AX32" s="181"/>
      <c r="AY32" s="598"/>
      <c r="AZ32" s="599"/>
      <c r="BA32" s="336" t="str">
        <f t="shared" si="6"/>
        <v/>
      </c>
      <c r="BB32" s="608"/>
      <c r="BC32" s="599"/>
      <c r="BD32" s="601"/>
      <c r="BE32" s="69"/>
    </row>
    <row r="33" spans="1:57" s="77" customFormat="1" ht="15.95" customHeight="1">
      <c r="A33" s="69"/>
      <c r="B33" s="919"/>
      <c r="C33" s="785"/>
      <c r="D33" s="501" t="s">
        <v>237</v>
      </c>
      <c r="E33" s="924" t="s">
        <v>213</v>
      </c>
      <c r="F33" s="56"/>
      <c r="G33" s="539" t="s">
        <v>137</v>
      </c>
      <c r="H33" s="540">
        <f t="shared" si="0"/>
        <v>2</v>
      </c>
      <c r="I33" s="291">
        <v>0</v>
      </c>
      <c r="J33" s="290">
        <v>0</v>
      </c>
      <c r="K33" s="291">
        <v>2</v>
      </c>
      <c r="L33" s="290">
        <v>0</v>
      </c>
      <c r="M33" s="541" t="s">
        <v>166</v>
      </c>
      <c r="N33" s="289"/>
      <c r="O33" s="286" t="s">
        <v>65</v>
      </c>
      <c r="P33" s="563"/>
      <c r="Q33" s="288" t="s">
        <v>224</v>
      </c>
      <c r="R33" s="249" t="str">
        <f t="shared" si="2"/>
        <v/>
      </c>
      <c r="S33" s="506"/>
      <c r="T33" s="289"/>
      <c r="U33" s="290"/>
      <c r="V33" s="291"/>
      <c r="W33" s="292" t="s">
        <v>29</v>
      </c>
      <c r="X33" s="292"/>
      <c r="Y33" s="290"/>
      <c r="Z33" s="291"/>
      <c r="AA33" s="292"/>
      <c r="AB33" s="292"/>
      <c r="AC33" s="292"/>
      <c r="AD33" s="290"/>
      <c r="AE33" s="291"/>
      <c r="AF33" s="292"/>
      <c r="AG33" s="293"/>
      <c r="AH33" s="243"/>
      <c r="AI33" s="255" t="s">
        <v>224</v>
      </c>
      <c r="AJ33" s="537"/>
      <c r="AK33" s="56"/>
      <c r="AL33" s="97"/>
      <c r="AM33" s="10"/>
      <c r="AN33" s="11"/>
      <c r="AO33" s="11"/>
      <c r="AP33" s="11"/>
      <c r="AQ33" s="89"/>
      <c r="AR33" s="10"/>
      <c r="AS33" s="11"/>
      <c r="AT33" s="11"/>
      <c r="AU33" s="31" t="str">
        <f>IF(ISNUMBER($AJ33),IF(AND($AJ33&gt;=60,$AJ33&lt;=100),"●",""),"")</f>
        <v/>
      </c>
      <c r="AV33" s="13"/>
      <c r="AW33" s="618" t="str">
        <f t="shared" si="1"/>
        <v/>
      </c>
      <c r="AX33" s="181"/>
      <c r="AY33" s="603"/>
      <c r="AZ33" s="606"/>
      <c r="BA33" s="604"/>
      <c r="BB33" s="605"/>
      <c r="BC33" s="606"/>
      <c r="BD33" s="624" t="str">
        <f t="shared" ref="BD33:BD53" si="7">IF(ISNUMBER($AJ33),IF(AND($AJ33&gt;=60,$AJ33&lt;=100),$H33,""),"")</f>
        <v/>
      </c>
      <c r="BE33" s="69"/>
    </row>
    <row r="34" spans="1:57" s="77" customFormat="1" ht="15.95" customHeight="1">
      <c r="A34" s="69"/>
      <c r="B34" s="919"/>
      <c r="C34" s="785"/>
      <c r="D34" s="501" t="s">
        <v>237</v>
      </c>
      <c r="E34" s="934"/>
      <c r="F34" s="56"/>
      <c r="G34" s="509" t="s">
        <v>132</v>
      </c>
      <c r="H34" s="510">
        <f t="shared" si="0"/>
        <v>2</v>
      </c>
      <c r="I34" s="511">
        <v>0</v>
      </c>
      <c r="J34" s="512">
        <v>2</v>
      </c>
      <c r="K34" s="511">
        <v>0</v>
      </c>
      <c r="L34" s="512">
        <v>0</v>
      </c>
      <c r="M34" s="513" t="s">
        <v>166</v>
      </c>
      <c r="N34" s="514" t="s">
        <v>29</v>
      </c>
      <c r="O34" s="515"/>
      <c r="P34" s="512"/>
      <c r="Q34" s="517" t="s">
        <v>29</v>
      </c>
      <c r="R34" s="518" t="str">
        <f t="shared" si="2"/>
        <v/>
      </c>
      <c r="S34" s="506"/>
      <c r="T34" s="514"/>
      <c r="U34" s="512"/>
      <c r="V34" s="511"/>
      <c r="W34" s="515" t="s">
        <v>1</v>
      </c>
      <c r="X34" s="515"/>
      <c r="Y34" s="512"/>
      <c r="Z34" s="511"/>
      <c r="AA34" s="515"/>
      <c r="AB34" s="515"/>
      <c r="AC34" s="515"/>
      <c r="AD34" s="512"/>
      <c r="AE34" s="511"/>
      <c r="AF34" s="515"/>
      <c r="AG34" s="519"/>
      <c r="AH34" s="303"/>
      <c r="AI34" s="520" t="s">
        <v>156</v>
      </c>
      <c r="AJ34" s="521"/>
      <c r="AK34" s="56"/>
      <c r="AL34" s="78" t="str">
        <f>IF(ISNUMBER($AJ34),IF(AND($AJ34&gt;=60,$AJ34&lt;=100),"●",""),"")</f>
        <v/>
      </c>
      <c r="AM34" s="15"/>
      <c r="AN34" s="22"/>
      <c r="AO34" s="22"/>
      <c r="AP34" s="22"/>
      <c r="AQ34" s="80"/>
      <c r="AR34" s="15"/>
      <c r="AS34" s="22"/>
      <c r="AT34" s="22"/>
      <c r="AU34" s="22"/>
      <c r="AV34" s="23"/>
      <c r="AW34" s="362" t="str">
        <f t="shared" si="1"/>
        <v/>
      </c>
      <c r="AX34" s="181"/>
      <c r="AY34" s="591"/>
      <c r="AZ34" s="595"/>
      <c r="BA34" s="593"/>
      <c r="BB34" s="609"/>
      <c r="BC34" s="595"/>
      <c r="BD34" s="625" t="str">
        <f t="shared" si="7"/>
        <v/>
      </c>
      <c r="BE34" s="69"/>
    </row>
    <row r="35" spans="1:57" s="77" customFormat="1" ht="15.95" customHeight="1">
      <c r="A35" s="69"/>
      <c r="B35" s="919"/>
      <c r="C35" s="785"/>
      <c r="D35" s="511" t="s">
        <v>237</v>
      </c>
      <c r="E35" s="934"/>
      <c r="F35" s="56"/>
      <c r="G35" s="509" t="s">
        <v>136</v>
      </c>
      <c r="H35" s="510">
        <f t="shared" si="0"/>
        <v>2</v>
      </c>
      <c r="I35" s="511">
        <v>0</v>
      </c>
      <c r="J35" s="512">
        <v>2</v>
      </c>
      <c r="K35" s="511">
        <v>0</v>
      </c>
      <c r="L35" s="512">
        <v>0</v>
      </c>
      <c r="M35" s="513" t="s">
        <v>166</v>
      </c>
      <c r="N35" s="514"/>
      <c r="O35" s="515" t="s">
        <v>70</v>
      </c>
      <c r="P35" s="512"/>
      <c r="Q35" s="517" t="s">
        <v>252</v>
      </c>
      <c r="R35" s="518" t="str">
        <f t="shared" si="2"/>
        <v/>
      </c>
      <c r="S35" s="506"/>
      <c r="T35" s="514"/>
      <c r="U35" s="512"/>
      <c r="V35" s="511"/>
      <c r="W35" s="515" t="s">
        <v>29</v>
      </c>
      <c r="X35" s="515"/>
      <c r="Y35" s="512"/>
      <c r="Z35" s="511"/>
      <c r="AA35" s="515"/>
      <c r="AB35" s="515"/>
      <c r="AC35" s="515"/>
      <c r="AD35" s="512"/>
      <c r="AE35" s="511"/>
      <c r="AF35" s="515"/>
      <c r="AG35" s="519"/>
      <c r="AH35" s="303"/>
      <c r="AI35" s="520" t="s">
        <v>252</v>
      </c>
      <c r="AJ35" s="521"/>
      <c r="AK35" s="56"/>
      <c r="AL35" s="81"/>
      <c r="AM35" s="15"/>
      <c r="AN35" s="22"/>
      <c r="AO35" s="22"/>
      <c r="AP35" s="22"/>
      <c r="AQ35" s="80"/>
      <c r="AR35" s="24" t="str">
        <f>IF(ISNUMBER($AJ35),IF(AND($AJ35&gt;=60,$AJ35&lt;=100),"●",""),"")</f>
        <v/>
      </c>
      <c r="AS35" s="22"/>
      <c r="AT35" s="22"/>
      <c r="AU35" s="22"/>
      <c r="AV35" s="23"/>
      <c r="AW35" s="362" t="str">
        <f t="shared" si="1"/>
        <v/>
      </c>
      <c r="AX35" s="181"/>
      <c r="AY35" s="591"/>
      <c r="AZ35" s="595"/>
      <c r="BA35" s="593"/>
      <c r="BB35" s="609"/>
      <c r="BC35" s="595"/>
      <c r="BD35" s="625" t="str">
        <f t="shared" si="7"/>
        <v/>
      </c>
      <c r="BE35" s="69"/>
    </row>
    <row r="36" spans="1:57" s="77" customFormat="1" ht="15.95" customHeight="1">
      <c r="A36" s="69"/>
      <c r="B36" s="919"/>
      <c r="C36" s="785"/>
      <c r="D36" s="511" t="s">
        <v>237</v>
      </c>
      <c r="E36" s="934"/>
      <c r="F36" s="56"/>
      <c r="G36" s="509" t="s">
        <v>133</v>
      </c>
      <c r="H36" s="510">
        <f t="shared" si="0"/>
        <v>2</v>
      </c>
      <c r="I36" s="511">
        <v>0</v>
      </c>
      <c r="J36" s="512">
        <v>0</v>
      </c>
      <c r="K36" s="511">
        <v>0</v>
      </c>
      <c r="L36" s="512">
        <v>2</v>
      </c>
      <c r="M36" s="513" t="s">
        <v>166</v>
      </c>
      <c r="N36" s="514" t="s">
        <v>29</v>
      </c>
      <c r="O36" s="515" t="s">
        <v>70</v>
      </c>
      <c r="P36" s="512"/>
      <c r="Q36" s="517" t="s">
        <v>71</v>
      </c>
      <c r="R36" s="518" t="str">
        <f t="shared" si="2"/>
        <v/>
      </c>
      <c r="S36" s="506"/>
      <c r="T36" s="514"/>
      <c r="U36" s="512"/>
      <c r="V36" s="511"/>
      <c r="W36" s="515" t="s">
        <v>1</v>
      </c>
      <c r="X36" s="515"/>
      <c r="Y36" s="512"/>
      <c r="Z36" s="511"/>
      <c r="AA36" s="515"/>
      <c r="AB36" s="515"/>
      <c r="AC36" s="515"/>
      <c r="AD36" s="512"/>
      <c r="AE36" s="511"/>
      <c r="AF36" s="515"/>
      <c r="AG36" s="519"/>
      <c r="AH36" s="303"/>
      <c r="AI36" s="520" t="s">
        <v>89</v>
      </c>
      <c r="AJ36" s="521"/>
      <c r="AK36" s="56"/>
      <c r="AL36" s="78" t="str">
        <f>IF(ISNUMBER($AJ36),IF(AND($AJ36&gt;=60,$AJ36&lt;=100),"●",""),"")</f>
        <v/>
      </c>
      <c r="AM36" s="15"/>
      <c r="AN36" s="22"/>
      <c r="AO36" s="22"/>
      <c r="AP36" s="22"/>
      <c r="AQ36" s="80"/>
      <c r="AR36" s="24" t="str">
        <f>IF(ISNUMBER($AJ36),IF(AND($AJ36&gt;=60,$AJ36&lt;=100),"●",""),"")</f>
        <v/>
      </c>
      <c r="AS36" s="22"/>
      <c r="AT36" s="22"/>
      <c r="AU36" s="22"/>
      <c r="AV36" s="23"/>
      <c r="AW36" s="362" t="str">
        <f t="shared" si="1"/>
        <v/>
      </c>
      <c r="AX36" s="181"/>
      <c r="AY36" s="591"/>
      <c r="AZ36" s="595"/>
      <c r="BA36" s="593"/>
      <c r="BB36" s="609"/>
      <c r="BC36" s="595"/>
      <c r="BD36" s="625" t="str">
        <f t="shared" si="7"/>
        <v/>
      </c>
      <c r="BE36" s="69"/>
    </row>
    <row r="37" spans="1:57" s="77" customFormat="1" ht="15.95" customHeight="1">
      <c r="A37" s="69" t="s">
        <v>167</v>
      </c>
      <c r="B37" s="919"/>
      <c r="C37" s="785"/>
      <c r="D37" s="511" t="s">
        <v>237</v>
      </c>
      <c r="E37" s="934"/>
      <c r="F37" s="56"/>
      <c r="G37" s="509" t="s">
        <v>266</v>
      </c>
      <c r="H37" s="510">
        <f t="shared" si="0"/>
        <v>2</v>
      </c>
      <c r="I37" s="511">
        <v>2</v>
      </c>
      <c r="J37" s="512">
        <v>0</v>
      </c>
      <c r="K37" s="511">
        <v>0</v>
      </c>
      <c r="L37" s="512">
        <v>0</v>
      </c>
      <c r="M37" s="513" t="s">
        <v>166</v>
      </c>
      <c r="N37" s="564"/>
      <c r="O37" s="515" t="s">
        <v>68</v>
      </c>
      <c r="P37" s="565"/>
      <c r="Q37" s="566" t="s">
        <v>251</v>
      </c>
      <c r="R37" s="518" t="str">
        <f t="shared" si="2"/>
        <v/>
      </c>
      <c r="S37" s="567"/>
      <c r="T37" s="568"/>
      <c r="U37" s="569"/>
      <c r="V37" s="570"/>
      <c r="W37" s="515" t="s">
        <v>29</v>
      </c>
      <c r="X37" s="515"/>
      <c r="Y37" s="512"/>
      <c r="Z37" s="511"/>
      <c r="AA37" s="515"/>
      <c r="AB37" s="515"/>
      <c r="AC37" s="515"/>
      <c r="AD37" s="512"/>
      <c r="AE37" s="511"/>
      <c r="AF37" s="515"/>
      <c r="AG37" s="519"/>
      <c r="AH37" s="303"/>
      <c r="AI37" s="571" t="s">
        <v>251</v>
      </c>
      <c r="AJ37" s="521"/>
      <c r="AK37" s="56"/>
      <c r="AL37" s="81"/>
      <c r="AM37" s="15"/>
      <c r="AN37" s="22"/>
      <c r="AO37" s="22"/>
      <c r="AP37" s="22"/>
      <c r="AQ37" s="80"/>
      <c r="AR37" s="15"/>
      <c r="AS37" s="22"/>
      <c r="AT37" s="21" t="str">
        <f>IF(ISNUMBER($AJ37),IF(AND($AJ37&gt;=60,$AJ37&lt;=100),"●",""),"")</f>
        <v/>
      </c>
      <c r="AU37" s="22"/>
      <c r="AV37" s="23"/>
      <c r="AW37" s="362" t="str">
        <f t="shared" si="1"/>
        <v/>
      </c>
      <c r="AX37" s="181"/>
      <c r="AY37" s="591"/>
      <c r="AZ37" s="595"/>
      <c r="BA37" s="593"/>
      <c r="BB37" s="609"/>
      <c r="BC37" s="595"/>
      <c r="BD37" s="625" t="str">
        <f t="shared" si="7"/>
        <v/>
      </c>
      <c r="BE37" s="69"/>
    </row>
    <row r="38" spans="1:57" s="77" customFormat="1" ht="15.95" customHeight="1">
      <c r="A38" s="69"/>
      <c r="B38" s="919"/>
      <c r="C38" s="785"/>
      <c r="D38" s="511" t="s">
        <v>237</v>
      </c>
      <c r="E38" s="934"/>
      <c r="F38" s="56"/>
      <c r="G38" s="509" t="s">
        <v>134</v>
      </c>
      <c r="H38" s="510">
        <f t="shared" si="0"/>
        <v>2</v>
      </c>
      <c r="I38" s="511"/>
      <c r="J38" s="512">
        <v>0</v>
      </c>
      <c r="K38" s="511">
        <v>2</v>
      </c>
      <c r="L38" s="512">
        <v>0</v>
      </c>
      <c r="M38" s="513" t="s">
        <v>166</v>
      </c>
      <c r="N38" s="514"/>
      <c r="O38" s="515" t="s">
        <v>68</v>
      </c>
      <c r="P38" s="512"/>
      <c r="Q38" s="517" t="s">
        <v>251</v>
      </c>
      <c r="R38" s="518" t="str">
        <f t="shared" si="2"/>
        <v/>
      </c>
      <c r="S38" s="506"/>
      <c r="T38" s="514"/>
      <c r="U38" s="512"/>
      <c r="V38" s="511"/>
      <c r="W38" s="515" t="s">
        <v>29</v>
      </c>
      <c r="X38" s="515"/>
      <c r="Y38" s="512"/>
      <c r="Z38" s="511"/>
      <c r="AA38" s="515"/>
      <c r="AB38" s="515"/>
      <c r="AC38" s="515"/>
      <c r="AD38" s="512"/>
      <c r="AE38" s="511"/>
      <c r="AF38" s="515"/>
      <c r="AG38" s="519"/>
      <c r="AH38" s="303"/>
      <c r="AI38" s="520" t="s">
        <v>251</v>
      </c>
      <c r="AJ38" s="521"/>
      <c r="AK38" s="56"/>
      <c r="AL38" s="81"/>
      <c r="AM38" s="15"/>
      <c r="AN38" s="22"/>
      <c r="AO38" s="22"/>
      <c r="AP38" s="22"/>
      <c r="AQ38" s="80"/>
      <c r="AR38" s="15"/>
      <c r="AS38" s="22"/>
      <c r="AT38" s="21" t="str">
        <f>IF(ISNUMBER($AJ38),IF(AND($AJ38&gt;=60,$AJ38&lt;=100),"●",""),"")</f>
        <v/>
      </c>
      <c r="AU38" s="144"/>
      <c r="AV38" s="23"/>
      <c r="AW38" s="362" t="str">
        <f t="shared" si="1"/>
        <v/>
      </c>
      <c r="AX38" s="181"/>
      <c r="AY38" s="591"/>
      <c r="AZ38" s="595"/>
      <c r="BA38" s="593"/>
      <c r="BB38" s="609"/>
      <c r="BC38" s="595"/>
      <c r="BD38" s="625" t="str">
        <f t="shared" si="7"/>
        <v/>
      </c>
      <c r="BE38" s="69"/>
    </row>
    <row r="39" spans="1:57" s="77" customFormat="1" ht="15.95" customHeight="1">
      <c r="A39" s="69"/>
      <c r="B39" s="919"/>
      <c r="C39" s="785"/>
      <c r="D39" s="511" t="s">
        <v>237</v>
      </c>
      <c r="E39" s="934"/>
      <c r="F39" s="56"/>
      <c r="G39" s="509" t="s">
        <v>135</v>
      </c>
      <c r="H39" s="510">
        <f t="shared" si="0"/>
        <v>2</v>
      </c>
      <c r="I39" s="511"/>
      <c r="J39" s="512">
        <v>0</v>
      </c>
      <c r="K39" s="511">
        <v>0</v>
      </c>
      <c r="L39" s="512">
        <v>2</v>
      </c>
      <c r="M39" s="513" t="s">
        <v>166</v>
      </c>
      <c r="N39" s="514"/>
      <c r="O39" s="515" t="s">
        <v>65</v>
      </c>
      <c r="P39" s="512"/>
      <c r="Q39" s="517" t="s">
        <v>224</v>
      </c>
      <c r="R39" s="518" t="str">
        <f t="shared" si="2"/>
        <v/>
      </c>
      <c r="S39" s="506"/>
      <c r="T39" s="514"/>
      <c r="U39" s="512"/>
      <c r="V39" s="511"/>
      <c r="W39" s="515" t="s">
        <v>29</v>
      </c>
      <c r="X39" s="515"/>
      <c r="Y39" s="512"/>
      <c r="Z39" s="511"/>
      <c r="AA39" s="515"/>
      <c r="AB39" s="515"/>
      <c r="AC39" s="515"/>
      <c r="AD39" s="512"/>
      <c r="AE39" s="511"/>
      <c r="AF39" s="515"/>
      <c r="AG39" s="519"/>
      <c r="AH39" s="303"/>
      <c r="AI39" s="520" t="s">
        <v>224</v>
      </c>
      <c r="AJ39" s="521"/>
      <c r="AK39" s="56"/>
      <c r="AL39" s="81"/>
      <c r="AM39" s="15"/>
      <c r="AN39" s="22"/>
      <c r="AO39" s="22"/>
      <c r="AP39" s="22"/>
      <c r="AQ39" s="80"/>
      <c r="AR39" s="145"/>
      <c r="AS39" s="22"/>
      <c r="AT39" s="22"/>
      <c r="AU39" s="21" t="str">
        <f>IF(ISNUMBER($AJ39),IF(AND($AJ39&gt;=60,$AJ39&lt;=100),"●",""),"")</f>
        <v/>
      </c>
      <c r="AV39" s="23"/>
      <c r="AW39" s="362" t="str">
        <f t="shared" si="1"/>
        <v/>
      </c>
      <c r="AX39" s="181"/>
      <c r="AY39" s="591"/>
      <c r="AZ39" s="595"/>
      <c r="BA39" s="593"/>
      <c r="BB39" s="609"/>
      <c r="BC39" s="595"/>
      <c r="BD39" s="625" t="str">
        <f t="shared" si="7"/>
        <v/>
      </c>
      <c r="BE39" s="69"/>
    </row>
    <row r="40" spans="1:57" s="77" customFormat="1" ht="15.95" customHeight="1">
      <c r="A40" s="69"/>
      <c r="B40" s="919"/>
      <c r="C40" s="785"/>
      <c r="D40" s="511" t="s">
        <v>237</v>
      </c>
      <c r="E40" s="934"/>
      <c r="F40" s="56"/>
      <c r="G40" s="509" t="s">
        <v>131</v>
      </c>
      <c r="H40" s="510">
        <f t="shared" si="0"/>
        <v>2</v>
      </c>
      <c r="I40" s="511">
        <v>0</v>
      </c>
      <c r="J40" s="512">
        <v>0</v>
      </c>
      <c r="K40" s="511">
        <v>2</v>
      </c>
      <c r="L40" s="512">
        <v>0</v>
      </c>
      <c r="M40" s="513" t="s">
        <v>166</v>
      </c>
      <c r="N40" s="514" t="s">
        <v>29</v>
      </c>
      <c r="O40" s="515" t="s">
        <v>65</v>
      </c>
      <c r="P40" s="512"/>
      <c r="Q40" s="517" t="s">
        <v>66</v>
      </c>
      <c r="R40" s="518" t="str">
        <f t="shared" si="2"/>
        <v/>
      </c>
      <c r="S40" s="506"/>
      <c r="T40" s="514"/>
      <c r="U40" s="512"/>
      <c r="V40" s="511"/>
      <c r="W40" s="515" t="s">
        <v>1</v>
      </c>
      <c r="X40" s="515"/>
      <c r="Y40" s="512"/>
      <c r="Z40" s="511"/>
      <c r="AA40" s="515"/>
      <c r="AB40" s="515"/>
      <c r="AC40" s="515"/>
      <c r="AD40" s="512"/>
      <c r="AE40" s="511"/>
      <c r="AF40" s="515"/>
      <c r="AG40" s="519"/>
      <c r="AH40" s="303"/>
      <c r="AI40" s="520" t="s">
        <v>234</v>
      </c>
      <c r="AJ40" s="521"/>
      <c r="AK40" s="93"/>
      <c r="AL40" s="78" t="str">
        <f>IF(ISNUMBER($AJ40),IF(AND($AJ40&gt;=60,$AJ40&lt;=100),"●",""),"")</f>
        <v/>
      </c>
      <c r="AM40" s="15"/>
      <c r="AN40" s="22"/>
      <c r="AO40" s="22"/>
      <c r="AP40" s="22"/>
      <c r="AQ40" s="80"/>
      <c r="AR40" s="15"/>
      <c r="AS40" s="22"/>
      <c r="AT40" s="22"/>
      <c r="AU40" s="21" t="str">
        <f>IF(ISNUMBER($AJ40),IF(AND($AJ40&gt;=60,$AJ40&lt;=100),"●",""),"")</f>
        <v/>
      </c>
      <c r="AV40" s="23"/>
      <c r="AW40" s="362" t="str">
        <f t="shared" si="1"/>
        <v/>
      </c>
      <c r="AX40" s="181"/>
      <c r="AY40" s="591"/>
      <c r="AZ40" s="595"/>
      <c r="BA40" s="593"/>
      <c r="BB40" s="609"/>
      <c r="BC40" s="595"/>
      <c r="BD40" s="625" t="str">
        <f t="shared" si="7"/>
        <v/>
      </c>
      <c r="BE40" s="69"/>
    </row>
    <row r="41" spans="1:57" s="77" customFormat="1" ht="15.95" customHeight="1">
      <c r="A41" s="69"/>
      <c r="B41" s="919"/>
      <c r="C41" s="785"/>
      <c r="D41" s="511" t="s">
        <v>237</v>
      </c>
      <c r="E41" s="934"/>
      <c r="F41" s="56"/>
      <c r="G41" s="509" t="s">
        <v>138</v>
      </c>
      <c r="H41" s="510">
        <f t="shared" si="0"/>
        <v>2</v>
      </c>
      <c r="I41" s="511">
        <v>0</v>
      </c>
      <c r="J41" s="512">
        <v>0</v>
      </c>
      <c r="K41" s="511">
        <v>2</v>
      </c>
      <c r="L41" s="512">
        <v>0</v>
      </c>
      <c r="M41" s="513" t="s">
        <v>166</v>
      </c>
      <c r="N41" s="514"/>
      <c r="O41" s="515" t="s">
        <v>65</v>
      </c>
      <c r="P41" s="512"/>
      <c r="Q41" s="517" t="s">
        <v>224</v>
      </c>
      <c r="R41" s="518" t="str">
        <f t="shared" si="2"/>
        <v/>
      </c>
      <c r="S41" s="506"/>
      <c r="T41" s="514"/>
      <c r="U41" s="512"/>
      <c r="V41" s="511"/>
      <c r="W41" s="515" t="s">
        <v>29</v>
      </c>
      <c r="X41" s="515"/>
      <c r="Y41" s="512"/>
      <c r="Z41" s="511"/>
      <c r="AA41" s="515"/>
      <c r="AB41" s="515"/>
      <c r="AC41" s="515"/>
      <c r="AD41" s="512"/>
      <c r="AE41" s="511"/>
      <c r="AF41" s="515"/>
      <c r="AG41" s="519"/>
      <c r="AH41" s="303"/>
      <c r="AI41" s="520" t="s">
        <v>224</v>
      </c>
      <c r="AJ41" s="521"/>
      <c r="AK41" s="56"/>
      <c r="AL41" s="81"/>
      <c r="AM41" s="15"/>
      <c r="AN41" s="22"/>
      <c r="AO41" s="22"/>
      <c r="AP41" s="22"/>
      <c r="AQ41" s="80"/>
      <c r="AR41" s="15"/>
      <c r="AS41" s="22"/>
      <c r="AT41" s="22"/>
      <c r="AU41" s="21" t="str">
        <f>IF(ISNUMBER($AJ41),IF(AND($AJ41&gt;=60,$AJ41&lt;=100),"●",""),"")</f>
        <v/>
      </c>
      <c r="AV41" s="23"/>
      <c r="AW41" s="362" t="str">
        <f t="shared" si="1"/>
        <v/>
      </c>
      <c r="AX41" s="181"/>
      <c r="AY41" s="591"/>
      <c r="AZ41" s="595"/>
      <c r="BA41" s="593"/>
      <c r="BB41" s="609"/>
      <c r="BC41" s="595"/>
      <c r="BD41" s="625" t="str">
        <f t="shared" si="7"/>
        <v/>
      </c>
      <c r="BE41" s="69"/>
    </row>
    <row r="42" spans="1:57" s="77" customFormat="1" ht="15.95" customHeight="1">
      <c r="A42" s="69"/>
      <c r="B42" s="919"/>
      <c r="C42" s="785"/>
      <c r="D42" s="511" t="s">
        <v>237</v>
      </c>
      <c r="E42" s="934"/>
      <c r="F42" s="56"/>
      <c r="G42" s="509" t="s">
        <v>130</v>
      </c>
      <c r="H42" s="510">
        <f t="shared" si="0"/>
        <v>2</v>
      </c>
      <c r="I42" s="511">
        <v>0</v>
      </c>
      <c r="J42" s="512">
        <v>0</v>
      </c>
      <c r="K42" s="511">
        <v>0</v>
      </c>
      <c r="L42" s="512">
        <v>2</v>
      </c>
      <c r="M42" s="513" t="s">
        <v>166</v>
      </c>
      <c r="N42" s="514" t="s">
        <v>29</v>
      </c>
      <c r="O42" s="515" t="s">
        <v>70</v>
      </c>
      <c r="P42" s="512"/>
      <c r="Q42" s="517" t="s">
        <v>71</v>
      </c>
      <c r="R42" s="518" t="str">
        <f t="shared" si="2"/>
        <v/>
      </c>
      <c r="S42" s="506"/>
      <c r="T42" s="514"/>
      <c r="U42" s="512"/>
      <c r="V42" s="511"/>
      <c r="W42" s="515" t="s">
        <v>1</v>
      </c>
      <c r="X42" s="515"/>
      <c r="Y42" s="512"/>
      <c r="Z42" s="511"/>
      <c r="AA42" s="515"/>
      <c r="AB42" s="515"/>
      <c r="AC42" s="515"/>
      <c r="AD42" s="512"/>
      <c r="AE42" s="511"/>
      <c r="AF42" s="515"/>
      <c r="AG42" s="519"/>
      <c r="AH42" s="303"/>
      <c r="AI42" s="520" t="s">
        <v>89</v>
      </c>
      <c r="AJ42" s="521"/>
      <c r="AK42" s="92"/>
      <c r="AL42" s="78" t="str">
        <f t="shared" si="3"/>
        <v/>
      </c>
      <c r="AM42" s="15"/>
      <c r="AN42" s="22"/>
      <c r="AO42" s="22"/>
      <c r="AP42" s="22"/>
      <c r="AQ42" s="80"/>
      <c r="AR42" s="24" t="str">
        <f>IF(ISNUMBER($AJ42),IF(AND($AJ42&gt;=60,$AJ42&lt;=100),"●",""),"")</f>
        <v/>
      </c>
      <c r="AS42" s="22"/>
      <c r="AT42" s="22"/>
      <c r="AU42" s="22"/>
      <c r="AV42" s="23"/>
      <c r="AW42" s="362" t="str">
        <f t="shared" si="1"/>
        <v/>
      </c>
      <c r="AX42" s="181"/>
      <c r="AY42" s="591"/>
      <c r="AZ42" s="595"/>
      <c r="BA42" s="593"/>
      <c r="BB42" s="609"/>
      <c r="BC42" s="595"/>
      <c r="BD42" s="625" t="str">
        <f t="shared" si="7"/>
        <v/>
      </c>
      <c r="BE42" s="69"/>
    </row>
    <row r="43" spans="1:57" s="77" customFormat="1" ht="15.95" customHeight="1">
      <c r="A43" s="69"/>
      <c r="B43" s="919"/>
      <c r="C43" s="785"/>
      <c r="D43" s="511" t="s">
        <v>237</v>
      </c>
      <c r="E43" s="934"/>
      <c r="F43" s="56"/>
      <c r="G43" s="509" t="s">
        <v>246</v>
      </c>
      <c r="H43" s="510">
        <f t="shared" si="0"/>
        <v>2</v>
      </c>
      <c r="I43" s="511"/>
      <c r="J43" s="512">
        <v>0</v>
      </c>
      <c r="K43" s="511"/>
      <c r="L43" s="512">
        <v>2</v>
      </c>
      <c r="M43" s="513" t="s">
        <v>166</v>
      </c>
      <c r="N43" s="514" t="s">
        <v>127</v>
      </c>
      <c r="O43" s="515" t="s">
        <v>250</v>
      </c>
      <c r="P43" s="512"/>
      <c r="Q43" s="517" t="s">
        <v>128</v>
      </c>
      <c r="R43" s="518" t="str">
        <f t="shared" si="2"/>
        <v/>
      </c>
      <c r="S43" s="506"/>
      <c r="T43" s="514"/>
      <c r="U43" s="512"/>
      <c r="V43" s="511"/>
      <c r="W43" s="515" t="s">
        <v>29</v>
      </c>
      <c r="X43" s="515"/>
      <c r="Y43" s="512"/>
      <c r="Z43" s="511"/>
      <c r="AA43" s="515"/>
      <c r="AB43" s="515"/>
      <c r="AC43" s="515"/>
      <c r="AD43" s="512"/>
      <c r="AE43" s="511"/>
      <c r="AF43" s="515"/>
      <c r="AG43" s="519"/>
      <c r="AH43" s="303"/>
      <c r="AI43" s="520" t="s">
        <v>90</v>
      </c>
      <c r="AJ43" s="521"/>
      <c r="AK43" s="56"/>
      <c r="AL43" s="81"/>
      <c r="AM43" s="15"/>
      <c r="AN43" s="22"/>
      <c r="AO43" s="22"/>
      <c r="AP43" s="21" t="str">
        <f>IF(ISNUMBER($AJ43),IF(AND($AJ43&gt;=60,$AJ43&lt;=100),"●",""),"")</f>
        <v/>
      </c>
      <c r="AQ43" s="47" t="str">
        <f>IF(ISNUMBER($AJ43),IF(AND($AJ43&gt;=60,$AJ43&lt;=100),"●",""),"")</f>
        <v/>
      </c>
      <c r="AR43" s="15"/>
      <c r="AS43" s="21" t="str">
        <f>IF(ISNUMBER($AJ43),IF(AND($AJ43&gt;=60,$AJ43&lt;=100),"●",""),"")</f>
        <v/>
      </c>
      <c r="AT43" s="22"/>
      <c r="AU43" s="22"/>
      <c r="AV43" s="23"/>
      <c r="AW43" s="362" t="str">
        <f t="shared" si="1"/>
        <v/>
      </c>
      <c r="AX43" s="181"/>
      <c r="AY43" s="591"/>
      <c r="AZ43" s="595"/>
      <c r="BA43" s="593"/>
      <c r="BB43" s="609"/>
      <c r="BC43" s="595"/>
      <c r="BD43" s="625" t="str">
        <f t="shared" si="7"/>
        <v/>
      </c>
      <c r="BE43" s="69"/>
    </row>
    <row r="44" spans="1:57" s="77" customFormat="1" ht="15.95" customHeight="1">
      <c r="A44" s="69"/>
      <c r="B44" s="919"/>
      <c r="C44" s="785"/>
      <c r="D44" s="511" t="s">
        <v>237</v>
      </c>
      <c r="E44" s="934"/>
      <c r="F44" s="56"/>
      <c r="G44" s="509" t="s">
        <v>81</v>
      </c>
      <c r="H44" s="510">
        <f t="shared" si="0"/>
        <v>2</v>
      </c>
      <c r="I44" s="511">
        <v>0</v>
      </c>
      <c r="J44" s="512">
        <v>2</v>
      </c>
      <c r="K44" s="511">
        <v>0</v>
      </c>
      <c r="L44" s="512">
        <v>0</v>
      </c>
      <c r="M44" s="513" t="s">
        <v>166</v>
      </c>
      <c r="N44" s="514" t="s">
        <v>242</v>
      </c>
      <c r="O44" s="515" t="s">
        <v>250</v>
      </c>
      <c r="P44" s="512"/>
      <c r="Q44" s="517" t="s">
        <v>243</v>
      </c>
      <c r="R44" s="518" t="str">
        <f>IF($AJ44&gt;=60,"○","")</f>
        <v/>
      </c>
      <c r="S44" s="506"/>
      <c r="T44" s="514"/>
      <c r="U44" s="512"/>
      <c r="V44" s="511"/>
      <c r="W44" s="515" t="s">
        <v>29</v>
      </c>
      <c r="X44" s="515"/>
      <c r="Y44" s="512"/>
      <c r="Z44" s="511"/>
      <c r="AA44" s="515"/>
      <c r="AB44" s="515"/>
      <c r="AC44" s="515"/>
      <c r="AD44" s="512"/>
      <c r="AE44" s="511"/>
      <c r="AF44" s="515"/>
      <c r="AG44" s="519"/>
      <c r="AH44" s="303"/>
      <c r="AI44" s="520" t="s">
        <v>93</v>
      </c>
      <c r="AJ44" s="521"/>
      <c r="AK44" s="56"/>
      <c r="AL44" s="81"/>
      <c r="AM44" s="15"/>
      <c r="AN44" s="22"/>
      <c r="AO44" s="22"/>
      <c r="AP44" s="22"/>
      <c r="AQ44" s="47" t="str">
        <f>IF(ISNUMBER($AJ44),IF(AND($AJ44&gt;=60,$AJ44&lt;=100),"●",""),"")</f>
        <v/>
      </c>
      <c r="AR44" s="145"/>
      <c r="AS44" s="21" t="str">
        <f>IF(ISNUMBER($AJ44),IF(AND($AJ44&gt;=60,$AJ44&lt;=100),"●",""),"")</f>
        <v/>
      </c>
      <c r="AT44" s="22"/>
      <c r="AU44" s="22"/>
      <c r="AV44" s="23"/>
      <c r="AW44" s="362" t="str">
        <f t="shared" si="1"/>
        <v/>
      </c>
      <c r="AX44" s="181"/>
      <c r="AY44" s="591"/>
      <c r="AZ44" s="595"/>
      <c r="BA44" s="593"/>
      <c r="BB44" s="609"/>
      <c r="BC44" s="595"/>
      <c r="BD44" s="625" t="str">
        <f t="shared" si="7"/>
        <v/>
      </c>
      <c r="BE44" s="69"/>
    </row>
    <row r="45" spans="1:57" s="77" customFormat="1" ht="15.95" customHeight="1">
      <c r="A45" s="69"/>
      <c r="B45" s="919"/>
      <c r="C45" s="785"/>
      <c r="D45" s="511" t="s">
        <v>237</v>
      </c>
      <c r="E45" s="934"/>
      <c r="F45" s="56"/>
      <c r="G45" s="509" t="s">
        <v>82</v>
      </c>
      <c r="H45" s="510">
        <f t="shared" si="0"/>
        <v>2</v>
      </c>
      <c r="I45" s="511"/>
      <c r="J45" s="512">
        <v>0</v>
      </c>
      <c r="K45" s="511">
        <v>0</v>
      </c>
      <c r="L45" s="512">
        <v>2</v>
      </c>
      <c r="M45" s="513" t="s">
        <v>166</v>
      </c>
      <c r="N45" s="514" t="s">
        <v>242</v>
      </c>
      <c r="O45" s="515"/>
      <c r="P45" s="512"/>
      <c r="Q45" s="517" t="s">
        <v>242</v>
      </c>
      <c r="R45" s="518" t="str">
        <f>IF($AJ45&gt;=60,"○","")</f>
        <v/>
      </c>
      <c r="S45" s="506"/>
      <c r="T45" s="514"/>
      <c r="U45" s="512"/>
      <c r="V45" s="511"/>
      <c r="W45" s="515" t="s">
        <v>29</v>
      </c>
      <c r="X45" s="515"/>
      <c r="Y45" s="512"/>
      <c r="Z45" s="511"/>
      <c r="AA45" s="515"/>
      <c r="AB45" s="515"/>
      <c r="AC45" s="515"/>
      <c r="AD45" s="512"/>
      <c r="AE45" s="511"/>
      <c r="AF45" s="515"/>
      <c r="AG45" s="519"/>
      <c r="AH45" s="303"/>
      <c r="AI45" s="520" t="s">
        <v>235</v>
      </c>
      <c r="AJ45" s="521"/>
      <c r="AK45" s="56"/>
      <c r="AL45" s="81"/>
      <c r="AM45" s="15"/>
      <c r="AN45" s="22"/>
      <c r="AO45" s="22"/>
      <c r="AP45" s="22"/>
      <c r="AQ45" s="47" t="str">
        <f t="shared" ref="AQ45:AQ53" si="8">IF(ISNUMBER($AJ45),IF(AND($AJ45&gt;=60,$AJ45&lt;=100),"●",""),"")</f>
        <v/>
      </c>
      <c r="AR45" s="15"/>
      <c r="AS45" s="144"/>
      <c r="AT45" s="22"/>
      <c r="AU45" s="22"/>
      <c r="AV45" s="23"/>
      <c r="AW45" s="362" t="str">
        <f t="shared" si="1"/>
        <v/>
      </c>
      <c r="AX45" s="181"/>
      <c r="AY45" s="591"/>
      <c r="AZ45" s="595"/>
      <c r="BA45" s="593"/>
      <c r="BB45" s="609"/>
      <c r="BC45" s="595"/>
      <c r="BD45" s="625" t="str">
        <f t="shared" si="7"/>
        <v/>
      </c>
      <c r="BE45" s="69"/>
    </row>
    <row r="46" spans="1:57" s="77" customFormat="1" ht="15.95" customHeight="1">
      <c r="A46" s="69"/>
      <c r="B46" s="919"/>
      <c r="C46" s="785"/>
      <c r="D46" s="511" t="s">
        <v>237</v>
      </c>
      <c r="E46" s="934"/>
      <c r="F46" s="56"/>
      <c r="G46" s="509" t="s">
        <v>248</v>
      </c>
      <c r="H46" s="510">
        <f t="shared" si="0"/>
        <v>2</v>
      </c>
      <c r="I46" s="511">
        <v>0</v>
      </c>
      <c r="J46" s="512">
        <v>2</v>
      </c>
      <c r="K46" s="511">
        <v>0</v>
      </c>
      <c r="L46" s="512">
        <v>0</v>
      </c>
      <c r="M46" s="513" t="s">
        <v>166</v>
      </c>
      <c r="N46" s="564" t="s">
        <v>127</v>
      </c>
      <c r="O46" s="515" t="s">
        <v>250</v>
      </c>
      <c r="P46" s="565"/>
      <c r="Q46" s="566" t="s">
        <v>128</v>
      </c>
      <c r="R46" s="518" t="str">
        <f>IF($AJ46&gt;=60,"○","")</f>
        <v/>
      </c>
      <c r="S46" s="506"/>
      <c r="T46" s="514"/>
      <c r="U46" s="512"/>
      <c r="V46" s="511"/>
      <c r="W46" s="515" t="s">
        <v>29</v>
      </c>
      <c r="X46" s="515"/>
      <c r="Y46" s="512"/>
      <c r="Z46" s="511"/>
      <c r="AA46" s="515"/>
      <c r="AB46" s="515"/>
      <c r="AC46" s="515"/>
      <c r="AD46" s="512"/>
      <c r="AE46" s="511"/>
      <c r="AF46" s="515"/>
      <c r="AG46" s="519"/>
      <c r="AH46" s="303"/>
      <c r="AI46" s="571" t="s">
        <v>90</v>
      </c>
      <c r="AJ46" s="521"/>
      <c r="AK46" s="56"/>
      <c r="AL46" s="81"/>
      <c r="AM46" s="15"/>
      <c r="AN46" s="22"/>
      <c r="AO46" s="22"/>
      <c r="AP46" s="21" t="str">
        <f>IF(ISNUMBER($AJ46),IF(AND($AJ46&gt;=60,$AJ46&lt;=100),"●",""),"")</f>
        <v/>
      </c>
      <c r="AQ46" s="47" t="str">
        <f t="shared" si="8"/>
        <v/>
      </c>
      <c r="AR46" s="15"/>
      <c r="AS46" s="21" t="str">
        <f>IF(ISNUMBER($AJ46),IF(AND($AJ46&gt;=60,$AJ46&lt;=100),"●",""),"")</f>
        <v/>
      </c>
      <c r="AT46" s="22"/>
      <c r="AU46" s="22"/>
      <c r="AV46" s="23"/>
      <c r="AW46" s="362" t="str">
        <f t="shared" si="1"/>
        <v/>
      </c>
      <c r="AX46" s="181"/>
      <c r="AY46" s="591"/>
      <c r="AZ46" s="595"/>
      <c r="BA46" s="593"/>
      <c r="BB46" s="609"/>
      <c r="BC46" s="595"/>
      <c r="BD46" s="625" t="str">
        <f t="shared" si="7"/>
        <v/>
      </c>
      <c r="BE46" s="69"/>
    </row>
    <row r="47" spans="1:57" s="77" customFormat="1" ht="15.95" customHeight="1">
      <c r="A47" s="69"/>
      <c r="B47" s="919"/>
      <c r="C47" s="785"/>
      <c r="D47" s="511" t="s">
        <v>237</v>
      </c>
      <c r="E47" s="934"/>
      <c r="F47" s="56"/>
      <c r="G47" s="509" t="s">
        <v>247</v>
      </c>
      <c r="H47" s="510">
        <f t="shared" si="0"/>
        <v>2</v>
      </c>
      <c r="I47" s="511">
        <v>0</v>
      </c>
      <c r="J47" s="512">
        <v>2</v>
      </c>
      <c r="K47" s="511">
        <v>0</v>
      </c>
      <c r="L47" s="512">
        <v>0</v>
      </c>
      <c r="M47" s="513" t="s">
        <v>166</v>
      </c>
      <c r="N47" s="514" t="s">
        <v>127</v>
      </c>
      <c r="O47" s="515" t="s">
        <v>251</v>
      </c>
      <c r="P47" s="512"/>
      <c r="Q47" s="517" t="s">
        <v>249</v>
      </c>
      <c r="R47" s="518" t="str">
        <f t="shared" si="2"/>
        <v/>
      </c>
      <c r="S47" s="506"/>
      <c r="T47" s="514"/>
      <c r="U47" s="512"/>
      <c r="V47" s="511"/>
      <c r="W47" s="515" t="s">
        <v>29</v>
      </c>
      <c r="X47" s="515"/>
      <c r="Y47" s="512"/>
      <c r="Z47" s="511"/>
      <c r="AA47" s="515"/>
      <c r="AB47" s="515"/>
      <c r="AC47" s="515"/>
      <c r="AD47" s="512"/>
      <c r="AE47" s="511"/>
      <c r="AF47" s="515"/>
      <c r="AG47" s="519"/>
      <c r="AH47" s="303"/>
      <c r="AI47" s="520" t="s">
        <v>91</v>
      </c>
      <c r="AJ47" s="521"/>
      <c r="AK47" s="56"/>
      <c r="AL47" s="81"/>
      <c r="AM47" s="15"/>
      <c r="AN47" s="22"/>
      <c r="AO47" s="22"/>
      <c r="AP47" s="21" t="str">
        <f>IF(ISNUMBER($AJ47),IF(AND($AJ47&gt;=60,$AJ47&lt;=100),"●",""),"")</f>
        <v/>
      </c>
      <c r="AQ47" s="47" t="str">
        <f t="shared" si="8"/>
        <v/>
      </c>
      <c r="AR47" s="15"/>
      <c r="AS47" s="22"/>
      <c r="AT47" s="21" t="str">
        <f t="shared" ref="AT47:AT51" si="9">IF(ISNUMBER($AJ47),IF(AND($AJ47&gt;=60,$AJ47&lt;=100),"●",""),"")</f>
        <v/>
      </c>
      <c r="AU47" s="22"/>
      <c r="AV47" s="23"/>
      <c r="AW47" s="362" t="str">
        <f t="shared" si="1"/>
        <v/>
      </c>
      <c r="AX47" s="181"/>
      <c r="AY47" s="591"/>
      <c r="AZ47" s="595"/>
      <c r="BA47" s="593"/>
      <c r="BB47" s="609"/>
      <c r="BC47" s="595"/>
      <c r="BD47" s="625" t="str">
        <f t="shared" si="7"/>
        <v/>
      </c>
      <c r="BE47" s="69"/>
    </row>
    <row r="48" spans="1:57" s="77" customFormat="1" ht="15.95" customHeight="1">
      <c r="A48" s="69"/>
      <c r="B48" s="919"/>
      <c r="C48" s="785"/>
      <c r="D48" s="511" t="s">
        <v>237</v>
      </c>
      <c r="E48" s="934"/>
      <c r="F48" s="56"/>
      <c r="G48" s="509" t="s">
        <v>83</v>
      </c>
      <c r="H48" s="510">
        <f t="shared" si="0"/>
        <v>2</v>
      </c>
      <c r="I48" s="511">
        <v>0</v>
      </c>
      <c r="J48" s="512">
        <v>0</v>
      </c>
      <c r="K48" s="511">
        <v>0</v>
      </c>
      <c r="L48" s="512">
        <v>2</v>
      </c>
      <c r="M48" s="513" t="s">
        <v>166</v>
      </c>
      <c r="N48" s="514" t="s">
        <v>242</v>
      </c>
      <c r="O48" s="572" t="s">
        <v>251</v>
      </c>
      <c r="P48" s="565"/>
      <c r="Q48" s="566" t="s">
        <v>244</v>
      </c>
      <c r="R48" s="518" t="str">
        <f>IF($AJ48&gt;=60,"○","")</f>
        <v/>
      </c>
      <c r="S48" s="506"/>
      <c r="T48" s="514"/>
      <c r="U48" s="512"/>
      <c r="V48" s="511"/>
      <c r="W48" s="515" t="s">
        <v>29</v>
      </c>
      <c r="X48" s="515"/>
      <c r="Y48" s="512"/>
      <c r="Z48" s="511"/>
      <c r="AA48" s="515"/>
      <c r="AB48" s="515"/>
      <c r="AC48" s="515"/>
      <c r="AD48" s="512"/>
      <c r="AE48" s="511"/>
      <c r="AF48" s="515"/>
      <c r="AG48" s="519"/>
      <c r="AH48" s="303"/>
      <c r="AI48" s="571" t="s">
        <v>94</v>
      </c>
      <c r="AJ48" s="521"/>
      <c r="AK48" s="56"/>
      <c r="AL48" s="81"/>
      <c r="AM48" s="15"/>
      <c r="AN48" s="22"/>
      <c r="AO48" s="22"/>
      <c r="AP48" s="22"/>
      <c r="AQ48" s="47" t="str">
        <f t="shared" si="8"/>
        <v/>
      </c>
      <c r="AR48" s="15"/>
      <c r="AS48" s="22"/>
      <c r="AT48" s="21" t="str">
        <f t="shared" si="9"/>
        <v/>
      </c>
      <c r="AU48" s="22"/>
      <c r="AV48" s="23"/>
      <c r="AW48" s="362" t="str">
        <f t="shared" si="1"/>
        <v/>
      </c>
      <c r="AX48" s="181"/>
      <c r="AY48" s="591"/>
      <c r="AZ48" s="595"/>
      <c r="BA48" s="593"/>
      <c r="BB48" s="609"/>
      <c r="BC48" s="595"/>
      <c r="BD48" s="625" t="str">
        <f t="shared" si="7"/>
        <v/>
      </c>
      <c r="BE48" s="69"/>
    </row>
    <row r="49" spans="1:57" s="77" customFormat="1" ht="15.95" customHeight="1">
      <c r="A49" s="69"/>
      <c r="B49" s="919"/>
      <c r="C49" s="785"/>
      <c r="D49" s="511" t="s">
        <v>237</v>
      </c>
      <c r="E49" s="934"/>
      <c r="F49" s="56"/>
      <c r="G49" s="509" t="s">
        <v>84</v>
      </c>
      <c r="H49" s="510">
        <f t="shared" si="0"/>
        <v>2</v>
      </c>
      <c r="I49" s="511">
        <v>0</v>
      </c>
      <c r="J49" s="512">
        <v>0</v>
      </c>
      <c r="K49" s="511">
        <v>0</v>
      </c>
      <c r="L49" s="512">
        <v>2</v>
      </c>
      <c r="M49" s="513" t="s">
        <v>166</v>
      </c>
      <c r="N49" s="514" t="s">
        <v>242</v>
      </c>
      <c r="O49" s="515" t="s">
        <v>251</v>
      </c>
      <c r="P49" s="512"/>
      <c r="Q49" s="517" t="s">
        <v>244</v>
      </c>
      <c r="R49" s="518" t="str">
        <f>IF($AJ49&gt;=60,"○","")</f>
        <v/>
      </c>
      <c r="S49" s="506"/>
      <c r="T49" s="514"/>
      <c r="U49" s="512"/>
      <c r="V49" s="511"/>
      <c r="W49" s="515" t="s">
        <v>29</v>
      </c>
      <c r="X49" s="515"/>
      <c r="Y49" s="512"/>
      <c r="Z49" s="511"/>
      <c r="AA49" s="515"/>
      <c r="AB49" s="515"/>
      <c r="AC49" s="515"/>
      <c r="AD49" s="512"/>
      <c r="AE49" s="511"/>
      <c r="AF49" s="515"/>
      <c r="AG49" s="519"/>
      <c r="AH49" s="303"/>
      <c r="AI49" s="520" t="s">
        <v>94</v>
      </c>
      <c r="AJ49" s="521"/>
      <c r="AK49" s="56"/>
      <c r="AL49" s="81"/>
      <c r="AM49" s="15"/>
      <c r="AN49" s="22"/>
      <c r="AO49" s="22"/>
      <c r="AP49" s="22"/>
      <c r="AQ49" s="47" t="str">
        <f t="shared" si="8"/>
        <v/>
      </c>
      <c r="AR49" s="15"/>
      <c r="AS49" s="22"/>
      <c r="AT49" s="21" t="str">
        <f t="shared" si="9"/>
        <v/>
      </c>
      <c r="AU49" s="22"/>
      <c r="AV49" s="23"/>
      <c r="AW49" s="362" t="str">
        <f t="shared" si="1"/>
        <v/>
      </c>
      <c r="AX49" s="181"/>
      <c r="AY49" s="591"/>
      <c r="AZ49" s="595"/>
      <c r="BA49" s="593"/>
      <c r="BB49" s="609"/>
      <c r="BC49" s="595"/>
      <c r="BD49" s="625" t="str">
        <f t="shared" si="7"/>
        <v/>
      </c>
      <c r="BE49" s="69"/>
    </row>
    <row r="50" spans="1:57" s="77" customFormat="1" ht="15.95" customHeight="1">
      <c r="A50" s="69"/>
      <c r="B50" s="919"/>
      <c r="C50" s="785"/>
      <c r="D50" s="511" t="s">
        <v>237</v>
      </c>
      <c r="E50" s="934"/>
      <c r="F50" s="56"/>
      <c r="G50" s="509" t="s">
        <v>229</v>
      </c>
      <c r="H50" s="510">
        <f t="shared" si="0"/>
        <v>2</v>
      </c>
      <c r="I50" s="511">
        <v>0</v>
      </c>
      <c r="J50" s="512">
        <v>0</v>
      </c>
      <c r="K50" s="511">
        <v>0</v>
      </c>
      <c r="L50" s="512">
        <v>2</v>
      </c>
      <c r="M50" s="513" t="s">
        <v>166</v>
      </c>
      <c r="N50" s="514" t="s">
        <v>242</v>
      </c>
      <c r="O50" s="515" t="s">
        <v>251</v>
      </c>
      <c r="P50" s="512"/>
      <c r="Q50" s="517" t="s">
        <v>244</v>
      </c>
      <c r="R50" s="518" t="str">
        <f>IF($AJ50&gt;=60,"○","")</f>
        <v/>
      </c>
      <c r="S50" s="506"/>
      <c r="T50" s="514"/>
      <c r="U50" s="512"/>
      <c r="V50" s="511"/>
      <c r="W50" s="515" t="s">
        <v>29</v>
      </c>
      <c r="X50" s="515"/>
      <c r="Y50" s="512"/>
      <c r="Z50" s="511"/>
      <c r="AA50" s="515"/>
      <c r="AB50" s="515"/>
      <c r="AC50" s="515"/>
      <c r="AD50" s="512"/>
      <c r="AE50" s="511"/>
      <c r="AF50" s="515"/>
      <c r="AG50" s="519"/>
      <c r="AH50" s="303"/>
      <c r="AI50" s="520" t="s">
        <v>94</v>
      </c>
      <c r="AJ50" s="521"/>
      <c r="AK50" s="56"/>
      <c r="AL50" s="81"/>
      <c r="AM50" s="15"/>
      <c r="AN50" s="22"/>
      <c r="AO50" s="22"/>
      <c r="AP50" s="22"/>
      <c r="AQ50" s="47" t="str">
        <f t="shared" si="8"/>
        <v/>
      </c>
      <c r="AR50" s="15"/>
      <c r="AS50" s="22"/>
      <c r="AT50" s="21" t="str">
        <f t="shared" si="9"/>
        <v/>
      </c>
      <c r="AU50" s="22"/>
      <c r="AV50" s="23"/>
      <c r="AW50" s="362" t="str">
        <f t="shared" si="1"/>
        <v/>
      </c>
      <c r="AX50" s="181"/>
      <c r="AY50" s="591"/>
      <c r="AZ50" s="595"/>
      <c r="BA50" s="593"/>
      <c r="BB50" s="609"/>
      <c r="BC50" s="595"/>
      <c r="BD50" s="625" t="str">
        <f t="shared" si="7"/>
        <v/>
      </c>
      <c r="BE50" s="69"/>
    </row>
    <row r="51" spans="1:57" s="77" customFormat="1" ht="15.95" customHeight="1">
      <c r="A51" s="69"/>
      <c r="B51" s="919"/>
      <c r="C51" s="785"/>
      <c r="D51" s="511" t="s">
        <v>237</v>
      </c>
      <c r="E51" s="934"/>
      <c r="F51" s="56"/>
      <c r="G51" s="509" t="s">
        <v>230</v>
      </c>
      <c r="H51" s="510">
        <f t="shared" si="0"/>
        <v>2</v>
      </c>
      <c r="I51" s="511">
        <v>0</v>
      </c>
      <c r="J51" s="512">
        <v>0</v>
      </c>
      <c r="K51" s="511">
        <v>2</v>
      </c>
      <c r="L51" s="512">
        <v>0</v>
      </c>
      <c r="M51" s="513" t="s">
        <v>166</v>
      </c>
      <c r="N51" s="514" t="s">
        <v>242</v>
      </c>
      <c r="O51" s="515" t="s">
        <v>251</v>
      </c>
      <c r="P51" s="512"/>
      <c r="Q51" s="517" t="s">
        <v>244</v>
      </c>
      <c r="R51" s="518" t="str">
        <f>IF($AJ51&gt;=60,"○","")</f>
        <v/>
      </c>
      <c r="S51" s="506"/>
      <c r="T51" s="514"/>
      <c r="U51" s="512"/>
      <c r="V51" s="511"/>
      <c r="W51" s="515" t="s">
        <v>29</v>
      </c>
      <c r="X51" s="515"/>
      <c r="Y51" s="512"/>
      <c r="Z51" s="511"/>
      <c r="AA51" s="515"/>
      <c r="AB51" s="515"/>
      <c r="AC51" s="515"/>
      <c r="AD51" s="512"/>
      <c r="AE51" s="511"/>
      <c r="AF51" s="515"/>
      <c r="AG51" s="519"/>
      <c r="AH51" s="303"/>
      <c r="AI51" s="520" t="s">
        <v>94</v>
      </c>
      <c r="AJ51" s="521"/>
      <c r="AK51" s="56"/>
      <c r="AL51" s="81"/>
      <c r="AM51" s="15"/>
      <c r="AN51" s="22"/>
      <c r="AO51" s="22"/>
      <c r="AP51" s="22"/>
      <c r="AQ51" s="47" t="str">
        <f t="shared" si="8"/>
        <v/>
      </c>
      <c r="AR51" s="15"/>
      <c r="AS51" s="22"/>
      <c r="AT51" s="21" t="str">
        <f t="shared" si="9"/>
        <v/>
      </c>
      <c r="AU51" s="22"/>
      <c r="AV51" s="23"/>
      <c r="AW51" s="362" t="str">
        <f t="shared" si="1"/>
        <v/>
      </c>
      <c r="AX51" s="181"/>
      <c r="AY51" s="591"/>
      <c r="AZ51" s="595"/>
      <c r="BA51" s="593"/>
      <c r="BB51" s="609"/>
      <c r="BC51" s="595"/>
      <c r="BD51" s="625" t="str">
        <f t="shared" si="7"/>
        <v/>
      </c>
      <c r="BE51" s="69"/>
    </row>
    <row r="52" spans="1:57" s="77" customFormat="1" ht="15.95" customHeight="1">
      <c r="A52" s="69"/>
      <c r="B52" s="919"/>
      <c r="C52" s="785"/>
      <c r="D52" s="501" t="s">
        <v>237</v>
      </c>
      <c r="E52" s="934"/>
      <c r="F52" s="56"/>
      <c r="G52" s="509" t="s">
        <v>80</v>
      </c>
      <c r="H52" s="510">
        <f t="shared" si="0"/>
        <v>2</v>
      </c>
      <c r="I52" s="511">
        <v>2</v>
      </c>
      <c r="J52" s="512">
        <v>0</v>
      </c>
      <c r="K52" s="511">
        <v>0</v>
      </c>
      <c r="L52" s="512">
        <v>0</v>
      </c>
      <c r="M52" s="513" t="s">
        <v>166</v>
      </c>
      <c r="N52" s="514" t="s">
        <v>127</v>
      </c>
      <c r="O52" s="515" t="s">
        <v>252</v>
      </c>
      <c r="P52" s="512"/>
      <c r="Q52" s="517" t="s">
        <v>241</v>
      </c>
      <c r="R52" s="518" t="str">
        <f t="shared" si="2"/>
        <v/>
      </c>
      <c r="S52" s="506"/>
      <c r="T52" s="514"/>
      <c r="U52" s="512"/>
      <c r="V52" s="511"/>
      <c r="W52" s="515" t="s">
        <v>29</v>
      </c>
      <c r="X52" s="515"/>
      <c r="Y52" s="512"/>
      <c r="Z52" s="511"/>
      <c r="AA52" s="515"/>
      <c r="AB52" s="515"/>
      <c r="AC52" s="515"/>
      <c r="AD52" s="512"/>
      <c r="AE52" s="511"/>
      <c r="AF52" s="515"/>
      <c r="AG52" s="519"/>
      <c r="AH52" s="303"/>
      <c r="AI52" s="520" t="s">
        <v>92</v>
      </c>
      <c r="AJ52" s="521"/>
      <c r="AK52" s="56"/>
      <c r="AL52" s="81"/>
      <c r="AM52" s="15"/>
      <c r="AN52" s="22"/>
      <c r="AO52" s="22"/>
      <c r="AP52" s="21" t="str">
        <f>IF(ISNUMBER($AJ52),IF(AND($AJ52&gt;=60,$AJ52&lt;=100),"●",""),"")</f>
        <v/>
      </c>
      <c r="AQ52" s="47" t="str">
        <f t="shared" si="8"/>
        <v/>
      </c>
      <c r="AR52" s="15"/>
      <c r="AS52" s="21" t="str">
        <f>IF(ISNUMBER($AJ52),IF(AND($AJ52&gt;=60,$AJ52&lt;=100),"●",""),"")</f>
        <v/>
      </c>
      <c r="AT52" s="22"/>
      <c r="AU52" s="22"/>
      <c r="AV52" s="23"/>
      <c r="AW52" s="362" t="str">
        <f t="shared" si="1"/>
        <v/>
      </c>
      <c r="AX52" s="181"/>
      <c r="AY52" s="591"/>
      <c r="AZ52" s="595"/>
      <c r="BA52" s="593"/>
      <c r="BB52" s="609"/>
      <c r="BC52" s="595"/>
      <c r="BD52" s="625" t="str">
        <f t="shared" si="7"/>
        <v/>
      </c>
      <c r="BE52" s="69"/>
    </row>
    <row r="53" spans="1:57" s="77" customFormat="1" ht="15.95" customHeight="1" thickBot="1">
      <c r="A53" s="69"/>
      <c r="B53" s="920"/>
      <c r="C53" s="931"/>
      <c r="D53" s="575" t="s">
        <v>237</v>
      </c>
      <c r="E53" s="935"/>
      <c r="F53" s="56"/>
      <c r="G53" s="573" t="s">
        <v>231</v>
      </c>
      <c r="H53" s="574">
        <f t="shared" si="0"/>
        <v>2</v>
      </c>
      <c r="I53" s="575">
        <v>0</v>
      </c>
      <c r="J53" s="576">
        <v>0</v>
      </c>
      <c r="K53" s="575">
        <v>0</v>
      </c>
      <c r="L53" s="576">
        <v>2</v>
      </c>
      <c r="M53" s="577" t="s">
        <v>166</v>
      </c>
      <c r="N53" s="578" t="s">
        <v>242</v>
      </c>
      <c r="O53" s="579" t="s">
        <v>250</v>
      </c>
      <c r="P53" s="576"/>
      <c r="Q53" s="580" t="s">
        <v>243</v>
      </c>
      <c r="R53" s="581" t="str">
        <f t="shared" si="2"/>
        <v/>
      </c>
      <c r="S53" s="506"/>
      <c r="T53" s="578"/>
      <c r="U53" s="576"/>
      <c r="V53" s="575"/>
      <c r="W53" s="579" t="s">
        <v>29</v>
      </c>
      <c r="X53" s="579"/>
      <c r="Y53" s="576"/>
      <c r="Z53" s="575"/>
      <c r="AA53" s="579"/>
      <c r="AB53" s="579"/>
      <c r="AC53" s="579"/>
      <c r="AD53" s="576"/>
      <c r="AE53" s="575"/>
      <c r="AF53" s="579"/>
      <c r="AG53" s="582"/>
      <c r="AH53" s="583"/>
      <c r="AI53" s="584" t="s">
        <v>93</v>
      </c>
      <c r="AJ53" s="585"/>
      <c r="AK53" s="56"/>
      <c r="AL53" s="65"/>
      <c r="AM53" s="50"/>
      <c r="AN53" s="51"/>
      <c r="AO53" s="51"/>
      <c r="AP53" s="51"/>
      <c r="AQ53" s="49" t="str">
        <f t="shared" si="8"/>
        <v/>
      </c>
      <c r="AR53" s="50"/>
      <c r="AS53" s="48" t="str">
        <f>IF(ISNUMBER($AJ53),IF(AND($AJ53&gt;=60,$AJ53&lt;=100),"●",""),"")</f>
        <v/>
      </c>
      <c r="AT53" s="51"/>
      <c r="AU53" s="51"/>
      <c r="AV53" s="53"/>
      <c r="AW53" s="626" t="str">
        <f t="shared" si="1"/>
        <v/>
      </c>
      <c r="AX53" s="181"/>
      <c r="AY53" s="627"/>
      <c r="AZ53" s="628"/>
      <c r="BA53" s="629"/>
      <c r="BB53" s="630"/>
      <c r="BC53" s="628"/>
      <c r="BD53" s="631" t="str">
        <f t="shared" si="7"/>
        <v/>
      </c>
      <c r="BE53" s="69"/>
    </row>
    <row r="54" spans="1:57" ht="3.95" customHeight="1" thickBot="1">
      <c r="A54" s="3"/>
      <c r="B54" s="5"/>
      <c r="C54" s="5"/>
      <c r="D54" s="5"/>
      <c r="E54" s="5"/>
      <c r="F54" s="5"/>
      <c r="G54" s="5"/>
      <c r="H54" s="5"/>
      <c r="I54" s="5"/>
      <c r="J54" s="5"/>
      <c r="K54" s="5"/>
      <c r="L54" s="5"/>
      <c r="M54" s="5"/>
      <c r="N54" s="5"/>
      <c r="O54" s="5"/>
      <c r="P54" s="5"/>
      <c r="Q54" s="5"/>
      <c r="R54" s="5" t="str">
        <f t="shared" si="2"/>
        <v/>
      </c>
      <c r="S54" s="5"/>
      <c r="T54" s="5"/>
      <c r="U54" s="5"/>
      <c r="V54" s="5"/>
      <c r="W54" s="5"/>
      <c r="X54" s="5"/>
      <c r="Y54" s="5"/>
      <c r="Z54" s="5"/>
      <c r="AA54" s="5"/>
      <c r="AB54" s="5"/>
      <c r="AC54" s="5"/>
      <c r="AD54" s="5"/>
      <c r="AE54" s="5"/>
      <c r="AF54" s="5"/>
      <c r="AG54" s="5"/>
      <c r="AH54" s="5"/>
      <c r="AI54" s="5"/>
      <c r="AJ54" s="5"/>
      <c r="AK54" s="5"/>
      <c r="AU54" s="5"/>
      <c r="AV54" s="5"/>
      <c r="AW54" s="5"/>
      <c r="AX54" s="3"/>
      <c r="BD54" s="5"/>
      <c r="BE54" s="3"/>
    </row>
    <row r="55" spans="1:57" ht="30.95" customHeight="1">
      <c r="A55" s="3"/>
      <c r="B55" s="5"/>
      <c r="C55" s="5"/>
      <c r="D55" s="5"/>
      <c r="E55" s="5"/>
      <c r="F55" s="5"/>
      <c r="G55" s="695" t="s">
        <v>75</v>
      </c>
      <c r="H55" s="695"/>
      <c r="I55" s="695"/>
      <c r="J55" s="695"/>
      <c r="K55" s="695"/>
      <c r="L55" s="695"/>
      <c r="M55" s="695"/>
      <c r="N55" s="695"/>
      <c r="O55" s="695"/>
      <c r="P55" s="695"/>
      <c r="Q55" s="222"/>
      <c r="R55" s="5"/>
      <c r="S55" s="5"/>
      <c r="T55" s="5"/>
      <c r="U55"/>
      <c r="V55"/>
      <c r="W55"/>
      <c r="X55"/>
      <c r="Y55"/>
      <c r="Z55" s="182"/>
      <c r="AA55" s="182"/>
      <c r="AB55" s="182"/>
      <c r="AC55" s="182"/>
      <c r="AD55" s="182"/>
      <c r="AE55" s="182"/>
      <c r="AF55" s="182"/>
      <c r="AG55" s="182"/>
      <c r="AH55" s="182"/>
      <c r="AI55" s="182"/>
      <c r="AJ55" s="182"/>
      <c r="AK55" s="5"/>
      <c r="AL55" s="822" t="s">
        <v>116</v>
      </c>
      <c r="AM55" s="823"/>
      <c r="AN55" s="823"/>
      <c r="AO55" s="823"/>
      <c r="AP55" s="823"/>
      <c r="AQ55" s="823"/>
      <c r="AR55" s="823"/>
      <c r="AS55" s="823"/>
      <c r="AT55" s="823"/>
      <c r="AU55" s="823"/>
      <c r="AV55" s="904"/>
      <c r="AW55" s="485" t="s">
        <v>179</v>
      </c>
      <c r="AX55" s="181"/>
      <c r="AY55" s="822" t="s">
        <v>147</v>
      </c>
      <c r="AZ55" s="823"/>
      <c r="BA55" s="905"/>
      <c r="BB55" s="906" t="s">
        <v>177</v>
      </c>
      <c r="BC55" s="823"/>
      <c r="BD55" s="904"/>
      <c r="BE55" s="3"/>
    </row>
    <row r="56" spans="1:57" ht="21.95" customHeight="1" thickBot="1">
      <c r="A56" s="3"/>
      <c r="B56" s="95"/>
      <c r="C56" s="95"/>
      <c r="D56" s="8"/>
      <c r="E56" s="8"/>
      <c r="F56" s="56"/>
      <c r="G56" s="695"/>
      <c r="H56" s="695"/>
      <c r="I56" s="695"/>
      <c r="J56" s="695"/>
      <c r="K56" s="695"/>
      <c r="L56" s="695"/>
      <c r="M56" s="695"/>
      <c r="N56" s="695"/>
      <c r="O56" s="695"/>
      <c r="P56" s="695"/>
      <c r="Q56" s="222"/>
      <c r="R56" s="5"/>
      <c r="S56" s="5"/>
      <c r="T56" s="56"/>
      <c r="U56"/>
      <c r="V56"/>
      <c r="W56"/>
      <c r="X56"/>
      <c r="Y56"/>
      <c r="Z56" s="182"/>
      <c r="AA56" s="182"/>
      <c r="AB56" s="182"/>
      <c r="AC56" s="182"/>
      <c r="AD56" s="182"/>
      <c r="AE56" s="182"/>
      <c r="AF56" s="182"/>
      <c r="AG56" s="182"/>
      <c r="AH56" s="182"/>
      <c r="AI56" s="182"/>
      <c r="AJ56" s="182"/>
      <c r="AK56" s="56"/>
      <c r="AL56" s="907">
        <f>COUNTIF(AL7:AL53,"●")+'（M）R03本入　R06プロ入11a '!AM48</f>
        <v>0</v>
      </c>
      <c r="AM56" s="909">
        <f>COUNTIF(AM7:AM53,"●")+'（M）R03本入　R06プロ入11a '!AN48</f>
        <v>0</v>
      </c>
      <c r="AN56" s="909">
        <f>COUNTIF(AN7:AN53,"●")+'（M）R03本入　R06プロ入11a '!AO48</f>
        <v>0</v>
      </c>
      <c r="AO56" s="909">
        <f>COUNTIF(AO7:AO53,"●")+'（M）R03本入　R06プロ入11a '!AP48</f>
        <v>0</v>
      </c>
      <c r="AP56" s="909">
        <f>COUNTIF(AP7:AP53,"●")+'（M）R03本入　R06プロ入11a '!AQ48</f>
        <v>0</v>
      </c>
      <c r="AQ56" s="911">
        <f>COUNTIF(AQ7:AQ53,"●")+'（M）R03本入　R06プロ入11a '!AR48</f>
        <v>0</v>
      </c>
      <c r="AR56" s="632">
        <f>COUNTIF(AR7:AR53,"●")+'（M）R03本入　R06プロ入11a '!AS48</f>
        <v>0</v>
      </c>
      <c r="AS56" s="633">
        <f>COUNTIF(AS7:AS53,"●")+'（M）R03本入　R06プロ入11a '!AT48</f>
        <v>0</v>
      </c>
      <c r="AT56" s="633">
        <f>COUNTIF(AT7:AT53,"●")+'（M）R03本入　R06プロ入11a '!AU48</f>
        <v>0</v>
      </c>
      <c r="AU56" s="633">
        <f>COUNTIF(AU7:AU53,"●")+'（M）R03本入　R06プロ入11a '!AV48</f>
        <v>0</v>
      </c>
      <c r="AV56" s="634">
        <f>COUNTIF(AV7:AV53,"●")+'（M）R03本入　R06プロ入11a '!AW48</f>
        <v>0</v>
      </c>
      <c r="AW56" s="913">
        <f>SUM(AW7:AW53)+'（M）R03本入　R06プロ入11a '!AX48</f>
        <v>0</v>
      </c>
      <c r="AX56" s="181"/>
      <c r="AY56" s="635">
        <f t="shared" ref="AY56:BD56" si="10">SUM(AY7:AY53)</f>
        <v>0</v>
      </c>
      <c r="AZ56" s="633">
        <f t="shared" si="10"/>
        <v>0</v>
      </c>
      <c r="BA56" s="636">
        <f t="shared" si="10"/>
        <v>0</v>
      </c>
      <c r="BB56" s="637">
        <f t="shared" si="10"/>
        <v>0</v>
      </c>
      <c r="BC56" s="633">
        <f t="shared" si="10"/>
        <v>0</v>
      </c>
      <c r="BD56" s="638">
        <f t="shared" si="10"/>
        <v>0</v>
      </c>
      <c r="BE56" s="3"/>
    </row>
    <row r="57" spans="1:57" s="55" customFormat="1" ht="21.95" customHeight="1" thickBot="1">
      <c r="A57" s="62"/>
      <c r="B57" s="95"/>
      <c r="C57" s="95"/>
      <c r="D57" s="8"/>
      <c r="E57" s="8"/>
      <c r="F57" s="56"/>
      <c r="G57" s="695"/>
      <c r="H57" s="695"/>
      <c r="I57" s="695"/>
      <c r="J57" s="695"/>
      <c r="K57" s="695"/>
      <c r="L57" s="695"/>
      <c r="M57" s="695"/>
      <c r="N57" s="695"/>
      <c r="O57" s="695"/>
      <c r="P57" s="695"/>
      <c r="Q57" s="222"/>
      <c r="R57" s="5"/>
      <c r="S57" s="5"/>
      <c r="U57"/>
      <c r="V57"/>
      <c r="W57"/>
      <c r="X57"/>
      <c r="Y57"/>
      <c r="Z57" s="182"/>
      <c r="AA57" s="182"/>
      <c r="AB57" s="182"/>
      <c r="AC57" s="182"/>
      <c r="AD57" s="182"/>
      <c r="AE57" s="182"/>
      <c r="AF57" s="182"/>
      <c r="AG57" s="182"/>
      <c r="AH57" s="182"/>
      <c r="AI57" s="182"/>
      <c r="AJ57" s="182"/>
      <c r="AL57" s="908"/>
      <c r="AM57" s="910"/>
      <c r="AN57" s="910"/>
      <c r="AO57" s="910"/>
      <c r="AP57" s="910"/>
      <c r="AQ57" s="912"/>
      <c r="AR57" s="914">
        <f>SUM(AR56:AV56)</f>
        <v>0</v>
      </c>
      <c r="AS57" s="915"/>
      <c r="AT57" s="915"/>
      <c r="AU57" s="915"/>
      <c r="AV57" s="916"/>
      <c r="AW57" s="690"/>
      <c r="AX57" s="639"/>
      <c r="AY57" s="917">
        <f>SUM(AY56:BD56)</f>
        <v>0</v>
      </c>
      <c r="AZ57" s="915"/>
      <c r="BA57" s="915"/>
      <c r="BB57" s="915"/>
      <c r="BC57" s="915"/>
      <c r="BD57" s="916"/>
      <c r="BE57" s="62"/>
    </row>
    <row r="58" spans="1:57" ht="11.1" customHeight="1">
      <c r="A58" s="3"/>
      <c r="B58" s="3"/>
      <c r="C58" s="3"/>
      <c r="D58" s="68"/>
      <c r="E58" s="68"/>
      <c r="F58" s="3"/>
      <c r="G58" s="3"/>
      <c r="H58" s="68"/>
      <c r="I58" s="68"/>
      <c r="J58" s="68"/>
      <c r="K58" s="68"/>
      <c r="L58" s="68"/>
      <c r="M58" s="68"/>
      <c r="N58" s="68"/>
      <c r="O58" s="68"/>
      <c r="P58" s="68"/>
      <c r="Q58" s="68"/>
      <c r="R58" s="68"/>
      <c r="S58" s="68"/>
      <c r="T58" s="3"/>
      <c r="U58" s="3"/>
      <c r="V58" s="3"/>
      <c r="W58" s="3"/>
      <c r="X58" s="3"/>
      <c r="Y58" s="3"/>
      <c r="Z58" s="3"/>
      <c r="AA58" s="3"/>
      <c r="AB58" s="3"/>
      <c r="AC58" s="3"/>
      <c r="AD58" s="3"/>
      <c r="AE58" s="3"/>
      <c r="AF58" s="3"/>
      <c r="AG58" s="3"/>
      <c r="AH58" s="68"/>
      <c r="AI58" s="68"/>
      <c r="AJ58" s="68"/>
      <c r="AK58" s="3"/>
      <c r="AL58" s="1"/>
      <c r="AM58" s="1"/>
      <c r="AN58" s="1"/>
      <c r="AO58" s="1"/>
      <c r="AP58" s="1"/>
      <c r="AQ58" s="1"/>
      <c r="AR58" s="1"/>
      <c r="AS58" s="1"/>
      <c r="AT58" s="1"/>
      <c r="AU58" s="3"/>
      <c r="AV58" s="3"/>
      <c r="AW58" s="62"/>
      <c r="AX58" s="3"/>
      <c r="AY58" s="1"/>
      <c r="AZ58" s="1"/>
      <c r="BA58" s="1"/>
      <c r="BB58" s="1"/>
      <c r="BC58" s="1"/>
      <c r="BD58" s="3"/>
      <c r="BE58" s="3"/>
    </row>
    <row r="59" spans="1:57" ht="15" customHeight="1" thickBot="1"/>
    <row r="60" spans="1:57" ht="21.95" customHeight="1">
      <c r="A60"/>
      <c r="B60" s="56"/>
      <c r="C60" s="56"/>
      <c r="D60" s="8"/>
      <c r="E60" s="8"/>
      <c r="F60" s="56"/>
      <c r="G60" s="222"/>
      <c r="H60" s="222"/>
      <c r="I60" s="222"/>
      <c r="J60" s="222"/>
      <c r="K60" s="222"/>
      <c r="L60" s="222"/>
      <c r="M60" s="222"/>
      <c r="N60" s="222"/>
      <c r="O60" s="222"/>
      <c r="P60" s="222"/>
      <c r="Q60" s="222"/>
      <c r="R60" s="8"/>
      <c r="S60" s="8"/>
      <c r="T60" s="56"/>
      <c r="U60" s="56"/>
      <c r="V60" s="56"/>
      <c r="W60" s="56"/>
      <c r="X60" s="56"/>
      <c r="Y60" s="56"/>
      <c r="Z60"/>
      <c r="AA60"/>
      <c r="AB60"/>
      <c r="AC60"/>
      <c r="AD60"/>
      <c r="AE60"/>
      <c r="AF60"/>
      <c r="AG60"/>
      <c r="AH60"/>
      <c r="AI60"/>
      <c r="AJ60" s="890" t="s">
        <v>317</v>
      </c>
      <c r="AK60" s="56"/>
      <c r="AL60" s="893" t="str">
        <f>IF(AL56&gt;=53,"合","-")</f>
        <v>-</v>
      </c>
      <c r="AM60" s="895" t="str">
        <f>IF(AM56&gt;=1,"合","-")</f>
        <v>-</v>
      </c>
      <c r="AN60" s="897" t="str">
        <f>IF(AN56&gt;=1,"合","-")</f>
        <v>-</v>
      </c>
      <c r="AO60" s="897" t="str">
        <f>IF(AO56&gt;=1,"合","-")</f>
        <v>-</v>
      </c>
      <c r="AP60" s="897" t="str">
        <f>IF(AP56&gt;=2,"合","-")</f>
        <v>-</v>
      </c>
      <c r="AQ60" s="902" t="str">
        <f>IF(AQ56&gt;=4,"合","-")</f>
        <v>-</v>
      </c>
      <c r="AR60" s="641" t="str">
        <f>IF(AR56&gt;=1,"合","-")</f>
        <v>-</v>
      </c>
      <c r="AS60" s="642" t="str">
        <f>IF(AS56&gt;=1,"合","-")</f>
        <v>-</v>
      </c>
      <c r="AT60" s="642" t="str">
        <f>IF(AT56&gt;=1,"合","-")</f>
        <v>-</v>
      </c>
      <c r="AU60" s="642" t="str">
        <f>IF(AU56&gt;=1,"合","-")</f>
        <v>-</v>
      </c>
      <c r="AV60" s="643" t="str">
        <f>IF(AV56&gt;=1,"合","-")</f>
        <v>-</v>
      </c>
      <c r="AW60" s="858" t="str">
        <f>IF(AW56&gt;=124,"合","-")</f>
        <v>-</v>
      </c>
      <c r="AX60" s="66"/>
      <c r="AY60" s="644" t="str">
        <f>IF(AY56&gt;=2,"合","-")</f>
        <v>-</v>
      </c>
      <c r="AZ60" s="642" t="str">
        <f>IF(AZ56&gt;=4,"合","-")</f>
        <v>-</v>
      </c>
      <c r="BA60" s="642" t="str">
        <f>IF(BA56&gt;=28,"合","-")</f>
        <v>-</v>
      </c>
      <c r="BB60" s="641" t="str">
        <f>IF(BB56&gt;=4,"合","-")</f>
        <v>-</v>
      </c>
      <c r="BC60" s="642" t="str">
        <f>IF(BC56&gt;=4,"合","-")</f>
        <v>-</v>
      </c>
      <c r="BD60" s="643" t="str">
        <f>IF(BD56&gt;=10,"合","-")</f>
        <v>-</v>
      </c>
      <c r="BE60"/>
    </row>
    <row r="61" spans="1:57" ht="21.95" customHeight="1" thickBot="1">
      <c r="A61"/>
      <c r="B61" s="56"/>
      <c r="C61" s="56"/>
      <c r="D61" s="8"/>
      <c r="E61" s="8"/>
      <c r="F61" s="56"/>
      <c r="G61" s="222"/>
      <c r="H61" s="222"/>
      <c r="I61" s="222"/>
      <c r="J61" s="222"/>
      <c r="K61" s="222"/>
      <c r="L61" s="222"/>
      <c r="M61" s="222"/>
      <c r="N61" s="222"/>
      <c r="O61" s="222"/>
      <c r="P61" s="222"/>
      <c r="Q61" s="222"/>
      <c r="R61" s="8"/>
      <c r="S61"/>
      <c r="T61"/>
      <c r="U61"/>
      <c r="V61"/>
      <c r="W61"/>
      <c r="X61"/>
      <c r="Y61"/>
      <c r="Z61"/>
      <c r="AA61"/>
      <c r="AB61"/>
      <c r="AC61"/>
      <c r="AD61"/>
      <c r="AE61"/>
      <c r="AF61"/>
      <c r="AG61"/>
      <c r="AH61"/>
      <c r="AI61"/>
      <c r="AJ61" s="891"/>
      <c r="AK61" s="56"/>
      <c r="AL61" s="894"/>
      <c r="AM61" s="896"/>
      <c r="AN61" s="898"/>
      <c r="AO61" s="898"/>
      <c r="AP61" s="898"/>
      <c r="AQ61" s="903"/>
      <c r="AR61" s="860" t="str">
        <f>IF(AR57&gt;=6,"合","-")</f>
        <v>-</v>
      </c>
      <c r="AS61" s="861"/>
      <c r="AT61" s="861"/>
      <c r="AU61" s="861"/>
      <c r="AV61" s="862"/>
      <c r="AW61" s="859"/>
      <c r="AX61" s="66"/>
      <c r="AY61" s="863" t="str">
        <f>IF(AY57&gt;=62,"合","-")</f>
        <v>-</v>
      </c>
      <c r="AZ61" s="864"/>
      <c r="BA61" s="864"/>
      <c r="BB61" s="864"/>
      <c r="BC61" s="864"/>
      <c r="BD61" s="865"/>
      <c r="BE61"/>
    </row>
    <row r="62" spans="1:57" ht="30.95" customHeight="1">
      <c r="A62"/>
      <c r="B62"/>
      <c r="C62"/>
      <c r="D62"/>
      <c r="E62"/>
      <c r="F62"/>
      <c r="G62"/>
      <c r="H62"/>
      <c r="I62"/>
      <c r="J62"/>
      <c r="K62"/>
      <c r="L62"/>
      <c r="M62"/>
      <c r="N62"/>
      <c r="O62"/>
      <c r="P62"/>
      <c r="Q62"/>
      <c r="R62"/>
      <c r="S62"/>
      <c r="T62"/>
      <c r="U62"/>
      <c r="V62"/>
      <c r="W62"/>
      <c r="X62"/>
      <c r="Y62"/>
      <c r="Z62"/>
      <c r="AA62"/>
      <c r="AB62"/>
      <c r="AC62"/>
      <c r="AD62"/>
      <c r="AE62"/>
      <c r="AF62"/>
      <c r="AG62"/>
      <c r="AH62"/>
      <c r="AI62"/>
      <c r="AJ62" s="891"/>
      <c r="AK62"/>
      <c r="AL62" s="899" t="s">
        <v>116</v>
      </c>
      <c r="AM62" s="900"/>
      <c r="AN62" s="900"/>
      <c r="AO62" s="900"/>
      <c r="AP62" s="900"/>
      <c r="AQ62" s="900"/>
      <c r="AR62" s="900"/>
      <c r="AS62" s="900"/>
      <c r="AT62" s="900"/>
      <c r="AU62" s="900"/>
      <c r="AV62" s="901"/>
      <c r="AW62" s="866" t="s">
        <v>121</v>
      </c>
      <c r="AX62" s="640"/>
      <c r="AY62" s="66"/>
      <c r="AZ62" s="640"/>
      <c r="BA62" s="640"/>
      <c r="BB62" s="640"/>
      <c r="BC62" s="640"/>
      <c r="BD62" s="640"/>
    </row>
    <row r="63" spans="1:57" ht="21.95" customHeight="1">
      <c r="S63"/>
      <c r="T63"/>
      <c r="U63"/>
      <c r="V63"/>
      <c r="W63"/>
      <c r="X63"/>
      <c r="Y63"/>
      <c r="Z63"/>
      <c r="AA63"/>
      <c r="AB63"/>
      <c r="AC63"/>
      <c r="AD63"/>
      <c r="AE63"/>
      <c r="AF63"/>
      <c r="AG63"/>
      <c r="AH63"/>
      <c r="AI63"/>
      <c r="AJ63" s="891"/>
      <c r="AL63" s="869" t="s">
        <v>322</v>
      </c>
      <c r="AM63" s="872" t="s">
        <v>323</v>
      </c>
      <c r="AN63" s="873"/>
      <c r="AO63" s="873"/>
      <c r="AP63" s="887" t="s">
        <v>324</v>
      </c>
      <c r="AQ63" s="887" t="s">
        <v>325</v>
      </c>
      <c r="AR63" s="872" t="s">
        <v>122</v>
      </c>
      <c r="AS63" s="873"/>
      <c r="AT63" s="873"/>
      <c r="AU63" s="873"/>
      <c r="AV63" s="874"/>
      <c r="AW63" s="867"/>
      <c r="AX63" s="640"/>
      <c r="AY63" s="66"/>
      <c r="AZ63" s="66"/>
      <c r="BA63" s="66"/>
      <c r="BB63" s="66"/>
      <c r="BC63" s="66"/>
      <c r="BD63" s="640"/>
    </row>
    <row r="64" spans="1:57" ht="21.95" customHeight="1">
      <c r="S64"/>
      <c r="T64"/>
      <c r="U64"/>
      <c r="V64"/>
      <c r="W64"/>
      <c r="X64"/>
      <c r="Y64"/>
      <c r="Z64"/>
      <c r="AA64"/>
      <c r="AB64"/>
      <c r="AC64"/>
      <c r="AD64"/>
      <c r="AE64"/>
      <c r="AF64"/>
      <c r="AG64"/>
      <c r="AH64"/>
      <c r="AI64"/>
      <c r="AJ64" s="891"/>
      <c r="AL64" s="870"/>
      <c r="AM64" s="882"/>
      <c r="AN64" s="883"/>
      <c r="AO64" s="884"/>
      <c r="AP64" s="888"/>
      <c r="AQ64" s="888"/>
      <c r="AR64" s="875"/>
      <c r="AS64" s="876"/>
      <c r="AT64" s="876"/>
      <c r="AU64" s="876"/>
      <c r="AV64" s="877"/>
      <c r="AW64" s="867"/>
      <c r="AX64" s="640"/>
      <c r="AY64" s="66"/>
      <c r="AZ64" s="66"/>
      <c r="BA64" s="66"/>
      <c r="BB64" s="66"/>
      <c r="BC64" s="66"/>
      <c r="BD64" s="640"/>
    </row>
    <row r="65" spans="19:56" ht="21.95" customHeight="1">
      <c r="S65"/>
      <c r="T65"/>
      <c r="U65"/>
      <c r="V65"/>
      <c r="W65"/>
      <c r="X65"/>
      <c r="Y65"/>
      <c r="Z65"/>
      <c r="AA65"/>
      <c r="AB65"/>
      <c r="AC65"/>
      <c r="AD65"/>
      <c r="AE65"/>
      <c r="AF65"/>
      <c r="AG65"/>
      <c r="AH65"/>
      <c r="AI65"/>
      <c r="AJ65" s="891"/>
      <c r="AL65" s="870"/>
      <c r="AM65" s="882"/>
      <c r="AN65" s="883"/>
      <c r="AO65" s="884"/>
      <c r="AP65" s="888"/>
      <c r="AQ65" s="888"/>
      <c r="AR65" s="878" t="s">
        <v>236</v>
      </c>
      <c r="AS65" s="878"/>
      <c r="AT65" s="878"/>
      <c r="AU65" s="878"/>
      <c r="AV65" s="879"/>
      <c r="AW65" s="867"/>
      <c r="AX65" s="640"/>
      <c r="AY65" s="66"/>
      <c r="AZ65" s="66"/>
      <c r="BA65" s="66"/>
      <c r="BB65" s="66"/>
      <c r="BC65" s="66"/>
      <c r="BD65" s="640"/>
    </row>
    <row r="66" spans="19:56" ht="21.95" customHeight="1" thickBot="1">
      <c r="S66"/>
      <c r="T66"/>
      <c r="U66"/>
      <c r="V66"/>
      <c r="W66"/>
      <c r="X66"/>
      <c r="Y66"/>
      <c r="Z66"/>
      <c r="AA66"/>
      <c r="AB66"/>
      <c r="AC66"/>
      <c r="AD66"/>
      <c r="AE66"/>
      <c r="AF66"/>
      <c r="AG66"/>
      <c r="AH66"/>
      <c r="AI66"/>
      <c r="AJ66" s="892"/>
      <c r="AL66" s="871"/>
      <c r="AM66" s="885"/>
      <c r="AN66" s="886"/>
      <c r="AO66" s="886"/>
      <c r="AP66" s="889"/>
      <c r="AQ66" s="889"/>
      <c r="AR66" s="880"/>
      <c r="AS66" s="880"/>
      <c r="AT66" s="880"/>
      <c r="AU66" s="880"/>
      <c r="AV66" s="881"/>
      <c r="AW66" s="868"/>
      <c r="AX66" s="640"/>
      <c r="AY66" s="66"/>
      <c r="AZ66" s="66"/>
      <c r="BA66" s="66"/>
      <c r="BB66" s="66"/>
      <c r="BC66" s="66"/>
      <c r="BD66" s="640"/>
    </row>
  </sheetData>
  <mergeCells count="71">
    <mergeCell ref="B1:C1"/>
    <mergeCell ref="D1:E1"/>
    <mergeCell ref="G1:L1"/>
    <mergeCell ref="N1:R1"/>
    <mergeCell ref="B4:C6"/>
    <mergeCell ref="D4:E6"/>
    <mergeCell ref="G4:G6"/>
    <mergeCell ref="H4:H6"/>
    <mergeCell ref="I4:L4"/>
    <mergeCell ref="M4:M6"/>
    <mergeCell ref="N4:Q4"/>
    <mergeCell ref="R4:R6"/>
    <mergeCell ref="N6:P6"/>
    <mergeCell ref="AY4:BD4"/>
    <mergeCell ref="AE5:AG5"/>
    <mergeCell ref="AJ5:AJ6"/>
    <mergeCell ref="AL5:AL6"/>
    <mergeCell ref="AM5:AQ5"/>
    <mergeCell ref="T4:AG4"/>
    <mergeCell ref="AI4:AI6"/>
    <mergeCell ref="AL4:AV4"/>
    <mergeCell ref="AR5:AV5"/>
    <mergeCell ref="AY6:BA6"/>
    <mergeCell ref="BB6:BD6"/>
    <mergeCell ref="T5:U5"/>
    <mergeCell ref="V5:Y5"/>
    <mergeCell ref="Z5:AD5"/>
    <mergeCell ref="B7:C13"/>
    <mergeCell ref="E8:E13"/>
    <mergeCell ref="I5:J5"/>
    <mergeCell ref="K5:L5"/>
    <mergeCell ref="Q5:Q6"/>
    <mergeCell ref="B14:B53"/>
    <mergeCell ref="C14:C23"/>
    <mergeCell ref="E14:E15"/>
    <mergeCell ref="K15:L15"/>
    <mergeCell ref="E16:E23"/>
    <mergeCell ref="C24:C53"/>
    <mergeCell ref="I29:J29"/>
    <mergeCell ref="E33:E53"/>
    <mergeCell ref="G55:P57"/>
    <mergeCell ref="AL55:AV55"/>
    <mergeCell ref="AY55:BA55"/>
    <mergeCell ref="BB55:BD55"/>
    <mergeCell ref="AL56:AL57"/>
    <mergeCell ref="AM56:AM57"/>
    <mergeCell ref="AO56:AO57"/>
    <mergeCell ref="AP56:AP57"/>
    <mergeCell ref="AQ56:AQ57"/>
    <mergeCell ref="AW56:AW57"/>
    <mergeCell ref="AR57:AV57"/>
    <mergeCell ref="AY57:BD57"/>
    <mergeCell ref="AN56:AN57"/>
    <mergeCell ref="AJ60:AJ66"/>
    <mergeCell ref="AL60:AL61"/>
    <mergeCell ref="AM60:AM61"/>
    <mergeCell ref="AO60:AO61"/>
    <mergeCell ref="AL62:AV62"/>
    <mergeCell ref="AP60:AP61"/>
    <mergeCell ref="AQ60:AQ61"/>
    <mergeCell ref="AN60:AN61"/>
    <mergeCell ref="AW60:AW61"/>
    <mergeCell ref="AR61:AV61"/>
    <mergeCell ref="AY61:BD61"/>
    <mergeCell ref="AW62:AW66"/>
    <mergeCell ref="AL63:AL66"/>
    <mergeCell ref="AR63:AV64"/>
    <mergeCell ref="AR65:AV66"/>
    <mergeCell ref="AM63:AO66"/>
    <mergeCell ref="AP63:AP66"/>
    <mergeCell ref="AQ63:AQ66"/>
  </mergeCells>
  <phoneticPr fontId="2"/>
  <conditionalFormatting sqref="AJ58:AJ59 AJ67:AJ71 AJ7:AJ54">
    <cfRule type="cellIs" dxfId="6" priority="3" stopIfTrue="1" operator="notBetween">
      <formula>100</formula>
      <formula>0</formula>
    </cfRule>
  </conditionalFormatting>
  <conditionalFormatting sqref="AJ55:AJ57">
    <cfRule type="cellIs" dxfId="5" priority="1" stopIfTrue="1" operator="notBetween">
      <formula>100</formula>
      <formula>0</formula>
    </cfRule>
  </conditionalFormatting>
  <printOptions horizontalCentered="1"/>
  <pageMargins left="0" right="0" top="0" bottom="0" header="0.39370078740157483" footer="0"/>
  <pageSetup paperSize="9" scale="8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Z39"/>
  <sheetViews>
    <sheetView zoomScale="75" zoomScaleNormal="75" zoomScalePageLayoutView="75" workbookViewId="0">
      <selection activeCell="F22" sqref="F22:H22"/>
    </sheetView>
  </sheetViews>
  <sheetFormatPr defaultColWidth="10.625" defaultRowHeight="12"/>
  <cols>
    <col min="1" max="1" width="4.375" style="99" customWidth="1"/>
    <col min="2" max="2" width="5.125" style="99" customWidth="1"/>
    <col min="3" max="3" width="15.125" style="99" customWidth="1"/>
    <col min="4" max="5" width="5.125" style="99" customWidth="1"/>
    <col min="6" max="6" width="12" style="99" customWidth="1"/>
    <col min="7" max="7" width="48.5" style="99" customWidth="1"/>
    <col min="8" max="8" width="9.5" style="99" customWidth="1"/>
    <col min="9" max="9" width="7.875" style="99" bestFit="1" customWidth="1"/>
    <col min="10" max="10" width="6.125" style="99" customWidth="1"/>
    <col min="11" max="11" width="0.875" style="99" customWidth="1"/>
    <col min="12" max="26" width="3" style="99" customWidth="1"/>
    <col min="27" max="27" width="0.875" style="99" customWidth="1"/>
    <col min="28" max="16384" width="10.625" style="99"/>
  </cols>
  <sheetData>
    <row r="1" spans="2:26" ht="6" customHeight="1"/>
    <row r="2" spans="2:26" ht="27.95" customHeight="1" thickBot="1">
      <c r="B2" s="957" t="s">
        <v>253</v>
      </c>
      <c r="C2" s="957"/>
      <c r="D2" s="957"/>
      <c r="E2" s="957"/>
      <c r="F2" s="957"/>
      <c r="G2" s="957"/>
      <c r="H2" s="957"/>
      <c r="I2" s="957"/>
      <c r="J2" s="957"/>
    </row>
    <row r="3" spans="2:26" ht="24.75" thickBot="1">
      <c r="B3" s="958" t="s">
        <v>97</v>
      </c>
      <c r="C3" s="959"/>
      <c r="D3" s="959"/>
      <c r="E3" s="960"/>
      <c r="F3" s="961" t="s">
        <v>14</v>
      </c>
      <c r="G3" s="962"/>
      <c r="H3" s="963"/>
      <c r="I3" s="142" t="s">
        <v>15</v>
      </c>
      <c r="J3" s="141" t="s">
        <v>16</v>
      </c>
    </row>
    <row r="4" spans="2:26" ht="30.95" customHeight="1">
      <c r="B4" s="964" t="s">
        <v>17</v>
      </c>
      <c r="C4" s="965"/>
      <c r="D4" s="965"/>
      <c r="E4" s="966"/>
      <c r="F4" s="967" t="s">
        <v>18</v>
      </c>
      <c r="G4" s="968"/>
      <c r="H4" s="969"/>
      <c r="I4" s="100"/>
      <c r="J4" s="101" t="str">
        <f>IF($I4="○","合格",IF($I4="△","受験","-"))</f>
        <v>-</v>
      </c>
    </row>
    <row r="5" spans="2:26" ht="65.099999999999994" customHeight="1" thickBot="1">
      <c r="B5" s="952" t="s">
        <v>19</v>
      </c>
      <c r="C5" s="953"/>
      <c r="D5" s="953"/>
      <c r="E5" s="954"/>
      <c r="F5" s="143" t="s">
        <v>20</v>
      </c>
      <c r="G5" s="955"/>
      <c r="H5" s="956"/>
      <c r="I5" s="102"/>
      <c r="J5" s="103" t="str">
        <f>IF(I5="有","合格","-")</f>
        <v>-</v>
      </c>
    </row>
    <row r="6" spans="2:26" ht="6" customHeight="1" thickBot="1"/>
    <row r="7" spans="2:26" ht="27" customHeight="1">
      <c r="B7" s="970" t="s">
        <v>21</v>
      </c>
      <c r="C7" s="973" t="s">
        <v>98</v>
      </c>
      <c r="D7" s="973" t="s">
        <v>99</v>
      </c>
      <c r="E7" s="973" t="s">
        <v>97</v>
      </c>
      <c r="F7" s="961" t="s">
        <v>22</v>
      </c>
      <c r="G7" s="962"/>
      <c r="H7" s="963"/>
      <c r="I7" s="970" t="s">
        <v>15</v>
      </c>
      <c r="J7" s="993" t="s">
        <v>16</v>
      </c>
      <c r="L7" s="964" t="s">
        <v>272</v>
      </c>
      <c r="M7" s="965"/>
      <c r="N7" s="965"/>
      <c r="O7" s="965"/>
      <c r="P7" s="965"/>
      <c r="Q7" s="965"/>
      <c r="R7" s="965"/>
      <c r="S7" s="965"/>
      <c r="T7" s="965"/>
      <c r="U7" s="965"/>
      <c r="V7" s="965"/>
      <c r="W7" s="965"/>
      <c r="X7" s="965"/>
      <c r="Y7" s="965"/>
      <c r="Z7" s="982"/>
    </row>
    <row r="8" spans="2:26">
      <c r="B8" s="971"/>
      <c r="C8" s="974"/>
      <c r="D8" s="974"/>
      <c r="E8" s="974"/>
      <c r="F8" s="976"/>
      <c r="G8" s="977"/>
      <c r="H8" s="978"/>
      <c r="I8" s="971"/>
      <c r="J8" s="994"/>
      <c r="L8" s="983" t="s">
        <v>273</v>
      </c>
      <c r="M8" s="984"/>
      <c r="N8" s="985" t="s">
        <v>274</v>
      </c>
      <c r="O8" s="986"/>
      <c r="P8" s="986"/>
      <c r="Q8" s="984"/>
      <c r="R8" s="985" t="s">
        <v>275</v>
      </c>
      <c r="S8" s="986"/>
      <c r="T8" s="986"/>
      <c r="U8" s="986"/>
      <c r="V8" s="986"/>
      <c r="W8" s="984"/>
      <c r="X8" s="987" t="s">
        <v>23</v>
      </c>
      <c r="Y8" s="988"/>
      <c r="Z8" s="989"/>
    </row>
    <row r="9" spans="2:26" ht="12.75" thickBot="1">
      <c r="B9" s="972"/>
      <c r="C9" s="975"/>
      <c r="D9" s="975"/>
      <c r="E9" s="975"/>
      <c r="F9" s="979"/>
      <c r="G9" s="980"/>
      <c r="H9" s="981"/>
      <c r="I9" s="972"/>
      <c r="J9" s="995"/>
      <c r="L9" s="104" t="s">
        <v>100</v>
      </c>
      <c r="M9" s="105" t="s">
        <v>101</v>
      </c>
      <c r="N9" s="106" t="s">
        <v>102</v>
      </c>
      <c r="O9" s="107" t="s">
        <v>103</v>
      </c>
      <c r="P9" s="107" t="s">
        <v>104</v>
      </c>
      <c r="Q9" s="105" t="s">
        <v>105</v>
      </c>
      <c r="R9" s="106" t="s">
        <v>106</v>
      </c>
      <c r="S9" s="107" t="s">
        <v>107</v>
      </c>
      <c r="T9" s="107" t="s">
        <v>108</v>
      </c>
      <c r="U9" s="107" t="s">
        <v>109</v>
      </c>
      <c r="V9" s="107" t="s">
        <v>110</v>
      </c>
      <c r="W9" s="105" t="s">
        <v>111</v>
      </c>
      <c r="X9" s="108" t="s">
        <v>112</v>
      </c>
      <c r="Y9" s="107" t="s">
        <v>113</v>
      </c>
      <c r="Z9" s="109" t="s">
        <v>114</v>
      </c>
    </row>
    <row r="10" spans="2:26" ht="30.95" customHeight="1">
      <c r="B10" s="1000" t="s">
        <v>276</v>
      </c>
      <c r="C10" s="1011" t="s">
        <v>115</v>
      </c>
      <c r="D10" s="1011"/>
      <c r="E10" s="1011"/>
      <c r="F10" s="1012" t="s">
        <v>277</v>
      </c>
      <c r="G10" s="1012"/>
      <c r="H10" s="1013"/>
      <c r="I10" s="110"/>
      <c r="J10" s="111"/>
      <c r="L10" s="112"/>
      <c r="M10" s="113"/>
      <c r="N10" s="114"/>
      <c r="O10" s="115"/>
      <c r="P10" s="115"/>
      <c r="Q10" s="113"/>
      <c r="R10" s="114"/>
      <c r="S10" s="115"/>
      <c r="T10" s="115"/>
      <c r="U10" s="115"/>
      <c r="V10" s="115"/>
      <c r="W10" s="113"/>
      <c r="X10" s="116"/>
      <c r="Y10" s="115" t="s">
        <v>31</v>
      </c>
      <c r="Z10" s="117"/>
    </row>
    <row r="11" spans="2:26" ht="30.95" customHeight="1">
      <c r="B11" s="1000"/>
      <c r="C11" s="974" t="s">
        <v>211</v>
      </c>
      <c r="D11" s="974" t="s">
        <v>278</v>
      </c>
      <c r="E11" s="122" t="s">
        <v>32</v>
      </c>
      <c r="F11" s="1014" t="s">
        <v>24</v>
      </c>
      <c r="G11" s="1015"/>
      <c r="H11" s="1016"/>
      <c r="I11" s="118"/>
      <c r="J11" s="140" t="str">
        <f>IF(ISNUMBER($I11),IF(AND($I11&gt;=2),"合格","-"),"-")</f>
        <v>-</v>
      </c>
      <c r="L11" s="119"/>
      <c r="M11" s="120"/>
      <c r="N11" s="121"/>
      <c r="O11" s="122"/>
      <c r="P11" s="122"/>
      <c r="Q11" s="120" t="s">
        <v>31</v>
      </c>
      <c r="R11" s="121"/>
      <c r="S11" s="122"/>
      <c r="T11" s="122"/>
      <c r="U11" s="122"/>
      <c r="V11" s="122"/>
      <c r="W11" s="120"/>
      <c r="X11" s="123"/>
      <c r="Y11" s="122"/>
      <c r="Z11" s="140"/>
    </row>
    <row r="12" spans="2:26" ht="30.95" customHeight="1">
      <c r="B12" s="1000"/>
      <c r="C12" s="974"/>
      <c r="D12" s="974"/>
      <c r="E12" s="124" t="s">
        <v>33</v>
      </c>
      <c r="F12" s="990" t="s">
        <v>279</v>
      </c>
      <c r="G12" s="991"/>
      <c r="H12" s="992"/>
      <c r="I12" s="118"/>
      <c r="J12" s="125" t="str">
        <f>IF(ISNUMBER($I12),IF(AND($I12&gt;=2),"合格","-"),"-")</f>
        <v>-</v>
      </c>
      <c r="L12" s="126"/>
      <c r="M12" s="127" t="s">
        <v>280</v>
      </c>
      <c r="N12" s="146"/>
      <c r="O12" s="124"/>
      <c r="P12" s="124"/>
      <c r="Q12" s="127"/>
      <c r="R12" s="146"/>
      <c r="S12" s="124"/>
      <c r="T12" s="124"/>
      <c r="U12" s="124"/>
      <c r="V12" s="124"/>
      <c r="W12" s="127"/>
      <c r="X12" s="128"/>
      <c r="Y12" s="124"/>
      <c r="Z12" s="125"/>
    </row>
    <row r="13" spans="2:26" ht="30.95" customHeight="1">
      <c r="B13" s="1000"/>
      <c r="C13" s="974"/>
      <c r="D13" s="974"/>
      <c r="E13" s="124" t="s">
        <v>34</v>
      </c>
      <c r="F13" s="990" t="s">
        <v>281</v>
      </c>
      <c r="G13" s="991"/>
      <c r="H13" s="992"/>
      <c r="I13" s="118"/>
      <c r="J13" s="125" t="str">
        <f>IF(ISNUMBER($I13),IF(AND($I13&gt;=2),"合格","-"),"-")</f>
        <v>-</v>
      </c>
      <c r="L13" s="126"/>
      <c r="M13" s="127"/>
      <c r="N13" s="146"/>
      <c r="O13" s="124"/>
      <c r="P13" s="124" t="s">
        <v>31</v>
      </c>
      <c r="Q13" s="127"/>
      <c r="R13" s="146"/>
      <c r="S13" s="124"/>
      <c r="T13" s="124"/>
      <c r="U13" s="124"/>
      <c r="V13" s="124"/>
      <c r="W13" s="127"/>
      <c r="X13" s="128"/>
      <c r="Y13" s="124"/>
      <c r="Z13" s="125"/>
    </row>
    <row r="14" spans="2:26" ht="30.95" customHeight="1">
      <c r="B14" s="1000"/>
      <c r="C14" s="974"/>
      <c r="D14" s="974"/>
      <c r="E14" s="124" t="s">
        <v>35</v>
      </c>
      <c r="F14" s="990" t="s">
        <v>282</v>
      </c>
      <c r="G14" s="991"/>
      <c r="H14" s="992"/>
      <c r="I14" s="118"/>
      <c r="J14" s="125" t="str">
        <f>IF(ISNUMBER($I14),IF(AND($I14&gt;=2),"合格","-"),"-")</f>
        <v>-</v>
      </c>
      <c r="L14" s="126"/>
      <c r="M14" s="127"/>
      <c r="N14" s="146"/>
      <c r="O14" s="124"/>
      <c r="P14" s="124"/>
      <c r="Q14" s="127"/>
      <c r="R14" s="146"/>
      <c r="S14" s="124"/>
      <c r="T14" s="124"/>
      <c r="U14" s="124"/>
      <c r="V14" s="124"/>
      <c r="W14" s="127"/>
      <c r="X14" s="128"/>
      <c r="Y14" s="124" t="s">
        <v>31</v>
      </c>
      <c r="Z14" s="125"/>
    </row>
    <row r="15" spans="2:26" ht="30.95" customHeight="1">
      <c r="B15" s="1000"/>
      <c r="C15" s="974"/>
      <c r="D15" s="974"/>
      <c r="E15" s="124" t="s">
        <v>36</v>
      </c>
      <c r="F15" s="990" t="s">
        <v>283</v>
      </c>
      <c r="G15" s="991"/>
      <c r="H15" s="992"/>
      <c r="I15" s="118"/>
      <c r="J15" s="125" t="str">
        <f>IF(ISNUMBER($I15),IF(AND($I15&gt;=2),"合格","-"),"-")</f>
        <v>-</v>
      </c>
      <c r="L15" s="126"/>
      <c r="M15" s="127"/>
      <c r="N15" s="146"/>
      <c r="O15" s="124"/>
      <c r="P15" s="124"/>
      <c r="Q15" s="127"/>
      <c r="R15" s="146"/>
      <c r="S15" s="124"/>
      <c r="T15" s="124"/>
      <c r="U15" s="124"/>
      <c r="V15" s="124"/>
      <c r="W15" s="127" t="s">
        <v>31</v>
      </c>
      <c r="X15" s="128"/>
      <c r="Y15" s="124"/>
      <c r="Z15" s="125"/>
    </row>
    <row r="16" spans="2:26" ht="30.95" customHeight="1">
      <c r="B16" s="1000"/>
      <c r="C16" s="974"/>
      <c r="D16" s="974"/>
      <c r="E16" s="124" t="s">
        <v>37</v>
      </c>
      <c r="F16" s="990" t="s">
        <v>25</v>
      </c>
      <c r="G16" s="991"/>
      <c r="H16" s="992"/>
      <c r="I16" s="129"/>
      <c r="J16" s="125" t="str">
        <f>IF(ISNUMBER($I16),IF(AND($I16&gt;=60,$I16&lt;=100),"合格","-"),"-")</f>
        <v>-</v>
      </c>
      <c r="L16" s="126"/>
      <c r="M16" s="127"/>
      <c r="N16" s="146"/>
      <c r="O16" s="124"/>
      <c r="P16" s="124"/>
      <c r="Q16" s="127"/>
      <c r="R16" s="146"/>
      <c r="S16" s="124"/>
      <c r="T16" s="124"/>
      <c r="U16" s="124"/>
      <c r="V16" s="124"/>
      <c r="W16" s="127"/>
      <c r="X16" s="128"/>
      <c r="Y16" s="124" t="s">
        <v>31</v>
      </c>
      <c r="Z16" s="125" t="s">
        <v>31</v>
      </c>
    </row>
    <row r="17" spans="2:26" ht="30.95" customHeight="1" thickBot="1">
      <c r="B17" s="1000"/>
      <c r="C17" s="974"/>
      <c r="D17" s="974"/>
      <c r="E17" s="658" t="s">
        <v>38</v>
      </c>
      <c r="F17" s="996" t="s">
        <v>284</v>
      </c>
      <c r="G17" s="997"/>
      <c r="H17" s="998"/>
      <c r="I17" s="661"/>
      <c r="J17" s="659" t="str">
        <f>IF(ISNUMBER($I17),IF(AND($I17&gt;=60,$I17&lt;=100),"合格","-"),"-")</f>
        <v>-</v>
      </c>
      <c r="L17" s="662"/>
      <c r="M17" s="663"/>
      <c r="N17" s="664"/>
      <c r="O17" s="658"/>
      <c r="P17" s="658"/>
      <c r="Q17" s="663"/>
      <c r="R17" s="664"/>
      <c r="S17" s="658"/>
      <c r="T17" s="658"/>
      <c r="U17" s="658"/>
      <c r="V17" s="658"/>
      <c r="W17" s="663" t="s">
        <v>31</v>
      </c>
      <c r="X17" s="665"/>
      <c r="Y17" s="658"/>
      <c r="Z17" s="659"/>
    </row>
    <row r="18" spans="2:26" ht="30.95" customHeight="1">
      <c r="B18" s="999" t="s">
        <v>285</v>
      </c>
      <c r="C18" s="1002" t="s">
        <v>39</v>
      </c>
      <c r="D18" s="1003"/>
      <c r="E18" s="1004"/>
      <c r="F18" s="1005" t="s">
        <v>26</v>
      </c>
      <c r="G18" s="1006"/>
      <c r="H18" s="1007"/>
      <c r="I18" s="110"/>
      <c r="J18" s="111"/>
      <c r="K18" s="666"/>
      <c r="L18" s="112"/>
      <c r="M18" s="113"/>
      <c r="N18" s="114"/>
      <c r="O18" s="660"/>
      <c r="P18" s="660"/>
      <c r="Q18" s="113"/>
      <c r="R18" s="114"/>
      <c r="S18" s="660"/>
      <c r="T18" s="660"/>
      <c r="U18" s="660"/>
      <c r="V18" s="660"/>
      <c r="W18" s="113"/>
      <c r="X18" s="116"/>
      <c r="Y18" s="660" t="s">
        <v>31</v>
      </c>
      <c r="Z18" s="117"/>
    </row>
    <row r="19" spans="2:26" ht="30.95" customHeight="1">
      <c r="B19" s="1000"/>
      <c r="C19" s="1008" t="s">
        <v>286</v>
      </c>
      <c r="D19" s="1008" t="s">
        <v>287</v>
      </c>
      <c r="E19" s="667" t="s">
        <v>288</v>
      </c>
      <c r="F19" s="1010" t="s">
        <v>289</v>
      </c>
      <c r="G19" s="991"/>
      <c r="H19" s="992"/>
      <c r="I19" s="1017"/>
      <c r="J19" s="1019" t="str">
        <f>IF(ISNUMBER($I19),IF(AND($I19&gt;=30,$I19&lt;=50),"合格","-"),"-")</f>
        <v>-</v>
      </c>
      <c r="K19" s="668"/>
      <c r="L19" s="669" t="s">
        <v>29</v>
      </c>
      <c r="M19" s="670"/>
      <c r="N19" s="671"/>
      <c r="O19" s="672"/>
      <c r="P19" s="672"/>
      <c r="Q19" s="670"/>
      <c r="R19" s="671"/>
      <c r="S19" s="672"/>
      <c r="T19" s="672"/>
      <c r="U19" s="672"/>
      <c r="V19" s="672"/>
      <c r="W19" s="670"/>
      <c r="X19" s="657"/>
      <c r="Y19" s="672"/>
      <c r="Z19" s="673"/>
    </row>
    <row r="20" spans="2:26" ht="30.95" customHeight="1">
      <c r="B20" s="1000"/>
      <c r="C20" s="974"/>
      <c r="D20" s="974"/>
      <c r="E20" s="672" t="s">
        <v>33</v>
      </c>
      <c r="F20" s="1010" t="s">
        <v>290</v>
      </c>
      <c r="G20" s="991"/>
      <c r="H20" s="992"/>
      <c r="I20" s="1018"/>
      <c r="J20" s="1020" t="str">
        <f t="shared" ref="J20" si="0">IF(ISNUMBER($I20),IF(AND($I20&gt;=15,$I20&lt;=25),"合格","-"),"-")</f>
        <v>-</v>
      </c>
      <c r="K20" s="668"/>
      <c r="L20" s="674" t="s">
        <v>29</v>
      </c>
      <c r="M20" s="675"/>
      <c r="N20" s="676"/>
      <c r="O20" s="677"/>
      <c r="P20" s="677"/>
      <c r="Q20" s="675"/>
      <c r="R20" s="676"/>
      <c r="S20" s="677"/>
      <c r="T20" s="677"/>
      <c r="U20" s="677"/>
      <c r="V20" s="677"/>
      <c r="W20" s="675"/>
      <c r="X20" s="123"/>
      <c r="Y20" s="677"/>
      <c r="Z20" s="678"/>
    </row>
    <row r="21" spans="2:26" ht="30.95" customHeight="1">
      <c r="B21" s="1000"/>
      <c r="C21" s="1009"/>
      <c r="D21" s="1009"/>
      <c r="E21" s="672" t="s">
        <v>34</v>
      </c>
      <c r="F21" s="1010" t="s">
        <v>291</v>
      </c>
      <c r="G21" s="991"/>
      <c r="H21" s="992"/>
      <c r="I21" s="679"/>
      <c r="J21" s="673" t="str">
        <f>IF(ISNUMBER($I21),IF(AND($I21&gt;=15,$I21&lt;=25),"合格","-"),"-")</f>
        <v>-</v>
      </c>
      <c r="K21" s="668"/>
      <c r="L21" s="669"/>
      <c r="M21" s="670"/>
      <c r="N21" s="671"/>
      <c r="O21" s="672"/>
      <c r="P21" s="672" t="s">
        <v>29</v>
      </c>
      <c r="Q21" s="670"/>
      <c r="R21" s="671"/>
      <c r="S21" s="672"/>
      <c r="T21" s="672"/>
      <c r="U21" s="672"/>
      <c r="V21" s="672"/>
      <c r="W21" s="670"/>
      <c r="X21" s="657"/>
      <c r="Y21" s="672"/>
      <c r="Z21" s="673"/>
    </row>
    <row r="22" spans="2:26" ht="30.95" customHeight="1">
      <c r="B22" s="1000"/>
      <c r="C22" s="974" t="s">
        <v>292</v>
      </c>
      <c r="D22" s="1008" t="s">
        <v>30</v>
      </c>
      <c r="E22" s="672" t="s">
        <v>32</v>
      </c>
      <c r="F22" s="1010" t="s">
        <v>0</v>
      </c>
      <c r="G22" s="991"/>
      <c r="H22" s="992"/>
      <c r="I22" s="680"/>
      <c r="J22" s="678" t="str">
        <f t="shared" ref="J22:J27" si="1">IF(ISNUMBER($I22),IF(AND($I22&gt;=2),"合格","-"),"-")</f>
        <v>-</v>
      </c>
      <c r="K22" s="668"/>
      <c r="L22" s="669" t="s">
        <v>1</v>
      </c>
      <c r="M22" s="670"/>
      <c r="N22" s="671"/>
      <c r="O22" s="672"/>
      <c r="P22" s="672"/>
      <c r="Q22" s="670"/>
      <c r="R22" s="671"/>
      <c r="S22" s="672"/>
      <c r="T22" s="672"/>
      <c r="U22" s="672"/>
      <c r="V22" s="672"/>
      <c r="W22" s="670"/>
      <c r="X22" s="657"/>
      <c r="Y22" s="672"/>
      <c r="Z22" s="673"/>
    </row>
    <row r="23" spans="2:26" ht="30.95" customHeight="1">
      <c r="B23" s="1000"/>
      <c r="C23" s="974"/>
      <c r="D23" s="974"/>
      <c r="E23" s="672" t="s">
        <v>35</v>
      </c>
      <c r="F23" s="1010" t="s">
        <v>2</v>
      </c>
      <c r="G23" s="991"/>
      <c r="H23" s="992"/>
      <c r="I23" s="680"/>
      <c r="J23" s="673" t="str">
        <f t="shared" si="1"/>
        <v>-</v>
      </c>
      <c r="K23" s="668"/>
      <c r="L23" s="669"/>
      <c r="M23" s="670"/>
      <c r="N23" s="671"/>
      <c r="O23" s="672"/>
      <c r="P23" s="672"/>
      <c r="Q23" s="670" t="s">
        <v>31</v>
      </c>
      <c r="R23" s="671"/>
      <c r="S23" s="672"/>
      <c r="T23" s="672"/>
      <c r="U23" s="672"/>
      <c r="V23" s="672"/>
      <c r="W23" s="670"/>
      <c r="X23" s="657"/>
      <c r="Y23" s="672"/>
      <c r="Z23" s="673"/>
    </row>
    <row r="24" spans="2:26" ht="30.95" customHeight="1">
      <c r="B24" s="1000"/>
      <c r="C24" s="974"/>
      <c r="D24" s="974"/>
      <c r="E24" s="672" t="s">
        <v>36</v>
      </c>
      <c r="F24" s="1010" t="s">
        <v>3</v>
      </c>
      <c r="G24" s="991"/>
      <c r="H24" s="992"/>
      <c r="I24" s="680"/>
      <c r="J24" s="673" t="str">
        <f t="shared" si="1"/>
        <v>-</v>
      </c>
      <c r="K24" s="668"/>
      <c r="L24" s="669"/>
      <c r="M24" s="670" t="s">
        <v>31</v>
      </c>
      <c r="N24" s="671"/>
      <c r="O24" s="672"/>
      <c r="P24" s="672"/>
      <c r="Q24" s="670"/>
      <c r="R24" s="671"/>
      <c r="S24" s="672"/>
      <c r="T24" s="672"/>
      <c r="U24" s="672"/>
      <c r="V24" s="672"/>
      <c r="W24" s="670"/>
      <c r="X24" s="657"/>
      <c r="Y24" s="672"/>
      <c r="Z24" s="673"/>
    </row>
    <row r="25" spans="2:26" ht="30.95" customHeight="1">
      <c r="B25" s="1000"/>
      <c r="C25" s="974"/>
      <c r="D25" s="974"/>
      <c r="E25" s="672" t="s">
        <v>37</v>
      </c>
      <c r="F25" s="1010" t="s">
        <v>4</v>
      </c>
      <c r="G25" s="991"/>
      <c r="H25" s="992"/>
      <c r="I25" s="680"/>
      <c r="J25" s="673" t="str">
        <f t="shared" si="1"/>
        <v>-</v>
      </c>
      <c r="K25" s="668"/>
      <c r="L25" s="669"/>
      <c r="M25" s="670"/>
      <c r="N25" s="671"/>
      <c r="O25" s="672"/>
      <c r="P25" s="672" t="s">
        <v>1</v>
      </c>
      <c r="Q25" s="670"/>
      <c r="R25" s="671"/>
      <c r="S25" s="672"/>
      <c r="T25" s="672"/>
      <c r="U25" s="672"/>
      <c r="V25" s="672"/>
      <c r="W25" s="670"/>
      <c r="X25" s="657"/>
      <c r="Y25" s="672"/>
      <c r="Z25" s="673"/>
    </row>
    <row r="26" spans="2:26" ht="30.95" customHeight="1">
      <c r="B26" s="1000"/>
      <c r="C26" s="974"/>
      <c r="D26" s="974"/>
      <c r="E26" s="672" t="s">
        <v>38</v>
      </c>
      <c r="F26" s="1010" t="s">
        <v>5</v>
      </c>
      <c r="G26" s="991"/>
      <c r="H26" s="992"/>
      <c r="I26" s="680"/>
      <c r="J26" s="673" t="str">
        <f t="shared" si="1"/>
        <v>-</v>
      </c>
      <c r="K26" s="668"/>
      <c r="L26" s="669"/>
      <c r="M26" s="670"/>
      <c r="N26" s="671"/>
      <c r="O26" s="672"/>
      <c r="P26" s="672"/>
      <c r="Q26" s="670"/>
      <c r="R26" s="671"/>
      <c r="S26" s="672"/>
      <c r="T26" s="672"/>
      <c r="U26" s="672"/>
      <c r="V26" s="672"/>
      <c r="W26" s="670"/>
      <c r="X26" s="657"/>
      <c r="Y26" s="672" t="s">
        <v>31</v>
      </c>
      <c r="Z26" s="673"/>
    </row>
    <row r="27" spans="2:26" ht="30.95" customHeight="1">
      <c r="B27" s="1000"/>
      <c r="C27" s="974"/>
      <c r="D27" s="974"/>
      <c r="E27" s="672" t="s">
        <v>40</v>
      </c>
      <c r="F27" s="1010" t="s">
        <v>6</v>
      </c>
      <c r="G27" s="991"/>
      <c r="H27" s="992"/>
      <c r="I27" s="680"/>
      <c r="J27" s="673" t="str">
        <f t="shared" si="1"/>
        <v>-</v>
      </c>
      <c r="K27" s="668"/>
      <c r="L27" s="669"/>
      <c r="M27" s="670"/>
      <c r="N27" s="671"/>
      <c r="O27" s="672"/>
      <c r="P27" s="672"/>
      <c r="Q27" s="670"/>
      <c r="R27" s="671"/>
      <c r="S27" s="672"/>
      <c r="T27" s="672"/>
      <c r="U27" s="672"/>
      <c r="V27" s="672"/>
      <c r="W27" s="670" t="s">
        <v>31</v>
      </c>
      <c r="X27" s="657"/>
      <c r="Y27" s="672"/>
      <c r="Z27" s="673"/>
    </row>
    <row r="28" spans="2:26" ht="30.95" customHeight="1">
      <c r="B28" s="1000"/>
      <c r="C28" s="974"/>
      <c r="D28" s="974"/>
      <c r="E28" s="672" t="s">
        <v>41</v>
      </c>
      <c r="F28" s="1010" t="s">
        <v>7</v>
      </c>
      <c r="G28" s="991"/>
      <c r="H28" s="992"/>
      <c r="I28" s="681"/>
      <c r="J28" s="673" t="str">
        <f>IF(ISNUMBER($I28),IF(AND($I28&gt;=30,$I28&lt;=50),"合格","-"),"-")</f>
        <v>-</v>
      </c>
      <c r="K28" s="668"/>
      <c r="L28" s="669"/>
      <c r="M28" s="670"/>
      <c r="N28" s="671"/>
      <c r="O28" s="672"/>
      <c r="P28" s="672"/>
      <c r="Q28" s="670"/>
      <c r="R28" s="671"/>
      <c r="S28" s="672"/>
      <c r="T28" s="672"/>
      <c r="U28" s="672"/>
      <c r="V28" s="672"/>
      <c r="W28" s="670"/>
      <c r="X28" s="657"/>
      <c r="Y28" s="672" t="s">
        <v>31</v>
      </c>
      <c r="Z28" s="673" t="s">
        <v>31</v>
      </c>
    </row>
    <row r="29" spans="2:26" ht="30.95" customHeight="1">
      <c r="B29" s="1000"/>
      <c r="C29" s="974"/>
      <c r="D29" s="974"/>
      <c r="E29" s="672" t="s">
        <v>42</v>
      </c>
      <c r="F29" s="1010" t="s">
        <v>8</v>
      </c>
      <c r="G29" s="991"/>
      <c r="H29" s="992"/>
      <c r="I29" s="681"/>
      <c r="J29" s="673" t="str">
        <f>IF(ISNUMBER($I29),IF(AND($I29&gt;=15,$I29&lt;=25),"合格","-"),"-")</f>
        <v>-</v>
      </c>
      <c r="K29" s="668"/>
      <c r="L29" s="669"/>
      <c r="M29" s="670"/>
      <c r="N29" s="671"/>
      <c r="O29" s="672"/>
      <c r="P29" s="672"/>
      <c r="Q29" s="670"/>
      <c r="R29" s="671"/>
      <c r="S29" s="672"/>
      <c r="T29" s="672"/>
      <c r="U29" s="672"/>
      <c r="V29" s="672"/>
      <c r="W29" s="670"/>
      <c r="X29" s="657"/>
      <c r="Y29" s="672"/>
      <c r="Z29" s="673" t="s">
        <v>31</v>
      </c>
    </row>
    <row r="30" spans="2:26" ht="30.95" customHeight="1">
      <c r="B30" s="1000"/>
      <c r="C30" s="1009"/>
      <c r="D30" s="1009"/>
      <c r="E30" s="672" t="s">
        <v>43</v>
      </c>
      <c r="F30" s="1010" t="s">
        <v>9</v>
      </c>
      <c r="G30" s="991"/>
      <c r="H30" s="992"/>
      <c r="I30" s="681"/>
      <c r="J30" s="673" t="str">
        <f>IF(ISNUMBER($I30),IF(AND($I30&gt;=15,$I30&lt;=25),"合格","-"),"-")</f>
        <v>-</v>
      </c>
      <c r="K30" s="668"/>
      <c r="L30" s="669"/>
      <c r="M30" s="670"/>
      <c r="N30" s="671"/>
      <c r="O30" s="672"/>
      <c r="P30" s="672"/>
      <c r="Q30" s="670"/>
      <c r="R30" s="671"/>
      <c r="S30" s="672"/>
      <c r="T30" s="672"/>
      <c r="U30" s="672"/>
      <c r="V30" s="672"/>
      <c r="W30" s="670" t="s">
        <v>31</v>
      </c>
      <c r="X30" s="657"/>
      <c r="Y30" s="672"/>
      <c r="Z30" s="673"/>
    </row>
    <row r="31" spans="2:26" ht="30.95" customHeight="1">
      <c r="B31" s="1000"/>
      <c r="C31" s="1008" t="s">
        <v>155</v>
      </c>
      <c r="D31" s="1008" t="s">
        <v>27</v>
      </c>
      <c r="E31" s="672" t="s">
        <v>32</v>
      </c>
      <c r="F31" s="1010" t="s">
        <v>10</v>
      </c>
      <c r="G31" s="991"/>
      <c r="H31" s="992"/>
      <c r="I31" s="681"/>
      <c r="J31" s="673" t="str">
        <f t="shared" ref="J31:J35" si="2">IF(ISNUMBER($I31),IF(AND($I31&gt;=60,$I31&lt;=100),"合格","-"),"-")</f>
        <v>-</v>
      </c>
      <c r="K31" s="668"/>
      <c r="L31" s="669"/>
      <c r="M31" s="670"/>
      <c r="N31" s="671"/>
      <c r="O31" s="672"/>
      <c r="P31" s="672"/>
      <c r="Q31" s="670"/>
      <c r="R31" s="671"/>
      <c r="S31" s="672"/>
      <c r="T31" s="672"/>
      <c r="U31" s="672"/>
      <c r="V31" s="672"/>
      <c r="W31" s="670" t="s">
        <v>31</v>
      </c>
      <c r="X31" s="657"/>
      <c r="Y31" s="672"/>
      <c r="Z31" s="673" t="s">
        <v>31</v>
      </c>
    </row>
    <row r="32" spans="2:26" ht="30.95" customHeight="1">
      <c r="B32" s="1000"/>
      <c r="C32" s="1009"/>
      <c r="D32" s="1009"/>
      <c r="E32" s="672" t="s">
        <v>33</v>
      </c>
      <c r="F32" s="1010" t="s">
        <v>11</v>
      </c>
      <c r="G32" s="991"/>
      <c r="H32" s="992"/>
      <c r="I32" s="681"/>
      <c r="J32" s="673" t="str">
        <f t="shared" si="2"/>
        <v>-</v>
      </c>
      <c r="K32" s="668"/>
      <c r="L32" s="669"/>
      <c r="M32" s="670"/>
      <c r="N32" s="671"/>
      <c r="O32" s="672"/>
      <c r="P32" s="672"/>
      <c r="Q32" s="670"/>
      <c r="R32" s="671"/>
      <c r="S32" s="672"/>
      <c r="T32" s="672"/>
      <c r="U32" s="672"/>
      <c r="V32" s="672"/>
      <c r="W32" s="670" t="s">
        <v>31</v>
      </c>
      <c r="X32" s="657"/>
      <c r="Y32" s="672"/>
      <c r="Z32" s="673"/>
    </row>
    <row r="33" spans="2:26" s="656" customFormat="1" ht="26.1" customHeight="1">
      <c r="B33" s="1000"/>
      <c r="C33" s="682" t="s">
        <v>293</v>
      </c>
      <c r="D33" s="1022" t="s">
        <v>27</v>
      </c>
      <c r="E33" s="1023"/>
      <c r="F33" s="1010" t="s">
        <v>294</v>
      </c>
      <c r="G33" s="991"/>
      <c r="H33" s="992"/>
      <c r="I33" s="681"/>
      <c r="J33" s="673" t="str">
        <f t="shared" si="2"/>
        <v>-</v>
      </c>
      <c r="K33" s="668"/>
      <c r="L33" s="669"/>
      <c r="M33" s="670" t="s">
        <v>1</v>
      </c>
      <c r="N33" s="671"/>
      <c r="O33" s="672"/>
      <c r="P33" s="672"/>
      <c r="Q33" s="670"/>
      <c r="R33" s="671"/>
      <c r="S33" s="672"/>
      <c r="T33" s="672"/>
      <c r="U33" s="672"/>
      <c r="V33" s="672"/>
      <c r="W33" s="670"/>
      <c r="X33" s="657"/>
      <c r="Y33" s="672"/>
      <c r="Z33" s="673"/>
    </row>
    <row r="34" spans="2:26" ht="26.1" customHeight="1">
      <c r="B34" s="1000"/>
      <c r="C34" s="682" t="s">
        <v>326</v>
      </c>
      <c r="D34" s="1022" t="s">
        <v>27</v>
      </c>
      <c r="E34" s="1023"/>
      <c r="F34" s="1010" t="s">
        <v>327</v>
      </c>
      <c r="G34" s="991"/>
      <c r="H34" s="992"/>
      <c r="I34" s="681"/>
      <c r="J34" s="673" t="str">
        <f t="shared" si="2"/>
        <v>-</v>
      </c>
      <c r="K34" s="668"/>
      <c r="L34" s="669"/>
      <c r="M34" s="670" t="s">
        <v>331</v>
      </c>
      <c r="N34" s="671"/>
      <c r="O34" s="672"/>
      <c r="P34" s="672"/>
      <c r="Q34" s="670"/>
      <c r="R34" s="671"/>
      <c r="S34" s="672"/>
      <c r="T34" s="672"/>
      <c r="U34" s="672"/>
      <c r="V34" s="672"/>
      <c r="W34" s="670"/>
      <c r="X34" s="657"/>
      <c r="Y34" s="672"/>
      <c r="Z34" s="673"/>
    </row>
    <row r="35" spans="2:26" ht="26.1" customHeight="1" thickBot="1">
      <c r="B35" s="1001"/>
      <c r="C35" s="107" t="s">
        <v>320</v>
      </c>
      <c r="D35" s="1025" t="s">
        <v>30</v>
      </c>
      <c r="E35" s="1026"/>
      <c r="F35" s="1027" t="s">
        <v>12</v>
      </c>
      <c r="G35" s="1028"/>
      <c r="H35" s="1029"/>
      <c r="I35" s="683"/>
      <c r="J35" s="109" t="str">
        <f t="shared" si="2"/>
        <v>-</v>
      </c>
      <c r="K35" s="685"/>
      <c r="L35" s="104"/>
      <c r="M35" s="684" t="s">
        <v>1</v>
      </c>
      <c r="N35" s="106"/>
      <c r="O35" s="107"/>
      <c r="P35" s="107"/>
      <c r="Q35" s="684"/>
      <c r="R35" s="106"/>
      <c r="S35" s="107"/>
      <c r="T35" s="107"/>
      <c r="U35" s="107"/>
      <c r="V35" s="107"/>
      <c r="W35" s="684"/>
      <c r="X35" s="108"/>
      <c r="Y35" s="107"/>
      <c r="Z35" s="109"/>
    </row>
    <row r="36" spans="2:26" ht="6" customHeight="1"/>
    <row r="37" spans="2:26" ht="12.75" thickBot="1">
      <c r="B37" s="1021" t="s">
        <v>329</v>
      </c>
      <c r="C37" s="1021"/>
      <c r="D37" s="1021"/>
      <c r="E37" s="1021"/>
      <c r="F37" s="1021"/>
      <c r="G37" s="1021"/>
      <c r="H37" s="1021"/>
      <c r="J37" s="130"/>
    </row>
    <row r="38" spans="2:26" ht="35.1" customHeight="1" thickBot="1">
      <c r="B38" s="1024"/>
      <c r="C38" s="1024"/>
      <c r="D38" s="1024"/>
      <c r="E38" s="1024"/>
      <c r="F38" s="1024"/>
      <c r="G38" s="1024"/>
      <c r="H38" s="1024"/>
      <c r="I38" s="131" t="s">
        <v>13</v>
      </c>
      <c r="J38" s="132" t="str">
        <f>IF(COUNTIF(J4:J35,"合格")&gt;=25,"合格","-")</f>
        <v>-</v>
      </c>
      <c r="L38" s="133"/>
      <c r="M38" s="133"/>
      <c r="N38" s="133"/>
      <c r="O38" s="133"/>
      <c r="P38" s="133"/>
      <c r="Q38" s="133"/>
      <c r="R38" s="133"/>
      <c r="S38" s="133"/>
      <c r="T38" s="133"/>
      <c r="U38" s="133"/>
      <c r="V38" s="133"/>
      <c r="W38" s="133"/>
      <c r="X38" s="133"/>
      <c r="Y38" s="133"/>
      <c r="Z38" s="133"/>
    </row>
    <row r="39" spans="2:26" ht="6" customHeight="1">
      <c r="B39" s="133"/>
      <c r="C39" s="133"/>
      <c r="D39" s="133"/>
      <c r="E39" s="133"/>
      <c r="F39" s="133"/>
      <c r="G39" s="133"/>
      <c r="H39" s="133"/>
      <c r="I39" s="133"/>
      <c r="J39" s="133"/>
      <c r="L39" s="133"/>
      <c r="M39" s="133"/>
      <c r="N39" s="133"/>
      <c r="O39" s="133"/>
      <c r="P39" s="133"/>
      <c r="Q39" s="133"/>
      <c r="R39" s="133"/>
      <c r="S39" s="133"/>
      <c r="T39" s="133"/>
      <c r="U39" s="133"/>
      <c r="V39" s="133"/>
      <c r="W39" s="133"/>
      <c r="X39" s="133"/>
      <c r="Y39" s="133"/>
      <c r="Z39" s="133"/>
    </row>
  </sheetData>
  <mergeCells count="64">
    <mergeCell ref="B38:H38"/>
    <mergeCell ref="D34:E34"/>
    <mergeCell ref="F34:H34"/>
    <mergeCell ref="D35:E35"/>
    <mergeCell ref="F35:H35"/>
    <mergeCell ref="C31:C32"/>
    <mergeCell ref="D31:D32"/>
    <mergeCell ref="F31:H31"/>
    <mergeCell ref="F32:H32"/>
    <mergeCell ref="B37:H37"/>
    <mergeCell ref="D33:E33"/>
    <mergeCell ref="F33:H33"/>
    <mergeCell ref="I19:I20"/>
    <mergeCell ref="J19:J20"/>
    <mergeCell ref="F20:H20"/>
    <mergeCell ref="F21:H21"/>
    <mergeCell ref="C22:C30"/>
    <mergeCell ref="D22:D30"/>
    <mergeCell ref="F22:H22"/>
    <mergeCell ref="F23:H23"/>
    <mergeCell ref="F24:H24"/>
    <mergeCell ref="F25:H25"/>
    <mergeCell ref="F28:H28"/>
    <mergeCell ref="F29:H29"/>
    <mergeCell ref="F30:H30"/>
    <mergeCell ref="F16:H16"/>
    <mergeCell ref="F17:H17"/>
    <mergeCell ref="B18:B35"/>
    <mergeCell ref="C18:E18"/>
    <mergeCell ref="F18:H18"/>
    <mergeCell ref="C19:C21"/>
    <mergeCell ref="D19:D21"/>
    <mergeCell ref="F19:H19"/>
    <mergeCell ref="F26:H26"/>
    <mergeCell ref="F27:H27"/>
    <mergeCell ref="B10:B17"/>
    <mergeCell ref="C10:E10"/>
    <mergeCell ref="F10:H10"/>
    <mergeCell ref="C11:C17"/>
    <mergeCell ref="D11:D17"/>
    <mergeCell ref="F11:H11"/>
    <mergeCell ref="F12:H12"/>
    <mergeCell ref="F13:H13"/>
    <mergeCell ref="F14:H14"/>
    <mergeCell ref="F15:H15"/>
    <mergeCell ref="J7:J9"/>
    <mergeCell ref="I7:I9"/>
    <mergeCell ref="L7:Z7"/>
    <mergeCell ref="L8:M8"/>
    <mergeCell ref="N8:Q8"/>
    <mergeCell ref="R8:W8"/>
    <mergeCell ref="X8:Z8"/>
    <mergeCell ref="B7:B9"/>
    <mergeCell ref="C7:C9"/>
    <mergeCell ref="D7:D9"/>
    <mergeCell ref="E7:E9"/>
    <mergeCell ref="F7:H9"/>
    <mergeCell ref="B5:E5"/>
    <mergeCell ref="G5:H5"/>
    <mergeCell ref="B2:J2"/>
    <mergeCell ref="B3:E3"/>
    <mergeCell ref="F3:H3"/>
    <mergeCell ref="B4:E4"/>
    <mergeCell ref="F4:H4"/>
  </mergeCells>
  <phoneticPr fontId="2"/>
  <conditionalFormatting sqref="J50 J46:J48 J18:J20 J4:J6 J41:J43 J22:J32 J35:J36">
    <cfRule type="cellIs" dxfId="4" priority="4" stopIfTrue="1" operator="equal">
      <formula>"合格"</formula>
    </cfRule>
  </conditionalFormatting>
  <conditionalFormatting sqref="J11:J17">
    <cfRule type="cellIs" dxfId="3" priority="5" stopIfTrue="1" operator="equal">
      <formula>"合格"</formula>
    </cfRule>
  </conditionalFormatting>
  <conditionalFormatting sqref="J21">
    <cfRule type="cellIs" dxfId="2" priority="3" stopIfTrue="1" operator="equal">
      <formula>"合格"</formula>
    </cfRule>
  </conditionalFormatting>
  <conditionalFormatting sqref="J34">
    <cfRule type="cellIs" dxfId="1" priority="2" stopIfTrue="1" operator="equal">
      <formula>"合格"</formula>
    </cfRule>
  </conditionalFormatting>
  <conditionalFormatting sqref="J33">
    <cfRule type="cellIs" dxfId="0" priority="1" stopIfTrue="1" operator="equal">
      <formula>"合格"</formula>
    </cfRule>
  </conditionalFormatting>
  <dataValidations disablePrompts="1" count="4">
    <dataValidation type="list" allowBlank="1" showInputMessage="1" showErrorMessage="1" sqref="I5" xr:uid="{00000000-0002-0000-0200-000000000000}">
      <formula1>"　,有,無"</formula1>
    </dataValidation>
    <dataValidation type="list" showInputMessage="1" showErrorMessage="1" sqref="I11:I15 I22:I27" xr:uid="{00000000-0002-0000-0200-000001000000}">
      <formula1>"　,1,2,3"</formula1>
    </dataValidation>
    <dataValidation type="list" allowBlank="1" showInputMessage="1" showErrorMessage="1" sqref="I6" xr:uid="{00000000-0002-0000-0200-000003000000}">
      <formula1>$AC$5:$AE$5</formula1>
    </dataValidation>
    <dataValidation type="list" showInputMessage="1" showErrorMessage="1" sqref="I4" xr:uid="{00000000-0002-0000-0200-000004000000}">
      <formula1>"　,○,△,×"</formula1>
    </dataValidation>
  </dataValidations>
  <printOptions horizontalCentered="1" verticalCentered="1"/>
  <pageMargins left="0.78740157480314965" right="0.78740157480314965" top="0.59055118110236227" bottom="0.59055118110236227" header="0.39370078740157483" footer="0.3937007874015748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（M）R03本入　R06プロ入11a </vt:lpstr>
      <vt:lpstr>（M）R08専攻科入学12a</vt:lpstr>
      <vt:lpstr>R06年度以降（その他の評価一覧）</vt:lpstr>
      <vt:lpstr>'（M）R03本入　R06プロ入11a '!Print_Area</vt:lpstr>
      <vt:lpstr>'（M）R08専攻科入学12a'!Print_Area</vt:lpstr>
      <vt:lpstr>'R06年度以降（その他の評価一覧）'!Print_Area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kawabata</dc:creator>
  <cp:lastModifiedBy>kyoumu@jim.miyakonojo-nct.ac.jp</cp:lastModifiedBy>
  <cp:lastPrinted>2025-05-15T23:55:56Z</cp:lastPrinted>
  <dcterms:created xsi:type="dcterms:W3CDTF">2002-04-29T05:28:51Z</dcterms:created>
  <dcterms:modified xsi:type="dcterms:W3CDTF">2025-05-16T00:16:28Z</dcterms:modified>
</cp:coreProperties>
</file>