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autoCompressPictures="0"/>
  <mc:AlternateContent xmlns:mc="http://schemas.openxmlformats.org/markup-compatibility/2006">
    <mc:Choice Requires="x15">
      <x15ac:absPath xmlns:x15ac="http://schemas.microsoft.com/office/spreadsheetml/2010/11/ac" url="\\10.10.0.112\03教務係\30 岡元さん用　　★令和４年度修学簿あり\30 生産デザイン工学プログラム（JABEE）\R7年度\01_表６\"/>
    </mc:Choice>
  </mc:AlternateContent>
  <xr:revisionPtr revIDLastSave="0" documentId="13_ncr:1_{3710AF5C-1E2F-4FF2-A33F-2AEEC5228BC7}" xr6:coauthVersionLast="47" xr6:coauthVersionMax="47" xr10:uidLastSave="{00000000-0000-0000-0000-000000000000}"/>
  <bookViews>
    <workbookView xWindow="-28920" yWindow="-15" windowWidth="29040" windowHeight="15720" tabRatio="794" xr2:uid="{00000000-000D-0000-FFFF-FFFF00000000}"/>
  </bookViews>
  <sheets>
    <sheet name="（C）R04本入　R07プログラム入学31a" sheetId="27" r:id="rId1"/>
    <sheet name="（C）R09専攻科入学32a" sheetId="28" r:id="rId2"/>
    <sheet name="R06年度以降（その他の評価一覧）" sheetId="29" r:id="rId3"/>
  </sheets>
  <definedNames>
    <definedName name="_xlnm.Print_Area" localSheetId="0">'（C）R04本入　R07プログラム入学31a'!$B$3:$R$59</definedName>
    <definedName name="_xlnm.Print_Area" localSheetId="1">'（C）R09専攻科入学32a'!$B$3:$R$60</definedName>
    <definedName name="_xlnm.Print_Area" localSheetId="2">'R06年度以降（その他の評価一覧）'!$B$3:$H$38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38" i="29" l="1"/>
  <c r="J33" i="29"/>
  <c r="J35" i="29"/>
  <c r="J34" i="29"/>
  <c r="J32" i="29"/>
  <c r="J31" i="29"/>
  <c r="J30" i="29"/>
  <c r="J29" i="29"/>
  <c r="J28" i="29"/>
  <c r="J27" i="29"/>
  <c r="J26" i="29"/>
  <c r="J25" i="29"/>
  <c r="J24" i="29"/>
  <c r="J23" i="29"/>
  <c r="J22" i="29"/>
  <c r="J21" i="29"/>
  <c r="J20" i="29"/>
  <c r="J19" i="29"/>
  <c r="J17" i="29"/>
  <c r="J16" i="29"/>
  <c r="J15" i="29"/>
  <c r="J14" i="29"/>
  <c r="J13" i="29"/>
  <c r="J12" i="29"/>
  <c r="J11" i="29"/>
  <c r="J5" i="29"/>
  <c r="J4" i="29"/>
  <c r="AU18" i="27" l="1"/>
  <c r="AM18" i="27"/>
  <c r="R18" i="27"/>
  <c r="H18" i="27"/>
  <c r="AL27" i="28" l="1"/>
  <c r="R27" i="28" l="1"/>
  <c r="H27" i="28"/>
  <c r="AP47" i="28"/>
  <c r="AL47" i="28"/>
  <c r="R47" i="28"/>
  <c r="H47" i="28"/>
  <c r="BB47" i="28" s="1"/>
  <c r="AT46" i="28"/>
  <c r="AL46" i="28"/>
  <c r="R46" i="28"/>
  <c r="H46" i="28"/>
  <c r="BB46" i="28" s="1"/>
  <c r="BB45" i="28"/>
  <c r="AU45" i="28"/>
  <c r="AR45" i="28"/>
  <c r="R45" i="28"/>
  <c r="H45" i="28"/>
  <c r="BB44" i="28"/>
  <c r="AU44" i="28"/>
  <c r="AR44" i="28"/>
  <c r="R44" i="28"/>
  <c r="H44" i="28"/>
  <c r="AR43" i="28"/>
  <c r="AL43" i="28"/>
  <c r="R43" i="28"/>
  <c r="H43" i="28"/>
  <c r="BB43" i="28" s="1"/>
  <c r="BB42" i="28"/>
  <c r="AU42" i="28"/>
  <c r="AR42" i="28"/>
  <c r="R42" i="28"/>
  <c r="H42" i="28"/>
  <c r="BB41" i="28"/>
  <c r="AU41" i="28"/>
  <c r="AR41" i="28"/>
  <c r="R41" i="28"/>
  <c r="H41" i="28"/>
  <c r="BB40" i="28"/>
  <c r="AU40" i="28"/>
  <c r="R40" i="28"/>
  <c r="H40" i="28"/>
  <c r="BB39" i="28"/>
  <c r="AU39" i="28"/>
  <c r="AR39" i="28"/>
  <c r="R39" i="28"/>
  <c r="H39" i="28"/>
  <c r="BB38" i="28"/>
  <c r="AU38" i="28"/>
  <c r="AR38" i="28"/>
  <c r="R38" i="28"/>
  <c r="H38" i="28"/>
  <c r="BB37" i="28"/>
  <c r="AU37" i="28"/>
  <c r="AR37" i="28"/>
  <c r="R37" i="28"/>
  <c r="H37" i="28"/>
  <c r="BB36" i="28"/>
  <c r="AU36" i="28"/>
  <c r="R36" i="28"/>
  <c r="H36" i="28"/>
  <c r="BB35" i="28"/>
  <c r="AU35" i="28"/>
  <c r="R35" i="28"/>
  <c r="H35" i="28"/>
  <c r="BB34" i="28"/>
  <c r="AU34" i="28"/>
  <c r="R34" i="28"/>
  <c r="H34" i="28"/>
  <c r="BB33" i="28"/>
  <c r="AU33" i="28"/>
  <c r="R33" i="28"/>
  <c r="H33" i="28"/>
  <c r="AL32" i="28"/>
  <c r="R32" i="28"/>
  <c r="H32" i="28"/>
  <c r="AU32" i="28" s="1"/>
  <c r="AL31" i="28"/>
  <c r="R31" i="28"/>
  <c r="H31" i="28"/>
  <c r="AY31" i="28" s="1"/>
  <c r="AL30" i="28"/>
  <c r="R30" i="28"/>
  <c r="H30" i="28"/>
  <c r="AU30" i="28" s="1"/>
  <c r="AL29" i="28"/>
  <c r="R29" i="28"/>
  <c r="H29" i="28"/>
  <c r="AY29" i="28" s="1"/>
  <c r="AY28" i="28"/>
  <c r="AL28" i="28"/>
  <c r="R28" i="28"/>
  <c r="H28" i="28"/>
  <c r="AU28" i="28" s="1"/>
  <c r="AL26" i="28"/>
  <c r="R26" i="28"/>
  <c r="H26" i="28"/>
  <c r="AY26" i="28" s="1"/>
  <c r="AL25" i="28"/>
  <c r="R25" i="28"/>
  <c r="H25" i="28"/>
  <c r="AY25" i="28" s="1"/>
  <c r="AY24" i="28"/>
  <c r="AU24" i="28"/>
  <c r="AL24" i="28"/>
  <c r="R24" i="28"/>
  <c r="H24" i="28"/>
  <c r="BA23" i="28"/>
  <c r="AU23" i="28"/>
  <c r="R23" i="28"/>
  <c r="AQ22" i="28"/>
  <c r="AL22" i="28"/>
  <c r="R22" i="28"/>
  <c r="H22" i="28"/>
  <c r="AU22" i="28" s="1"/>
  <c r="BA21" i="28"/>
  <c r="AU21" i="28"/>
  <c r="AL21" i="28"/>
  <c r="R21" i="28"/>
  <c r="H21" i="28"/>
  <c r="AS20" i="28"/>
  <c r="AL20" i="28"/>
  <c r="R20" i="28"/>
  <c r="H20" i="28"/>
  <c r="BA20" i="28" s="1"/>
  <c r="BA19" i="28"/>
  <c r="AU19" i="28"/>
  <c r="R19" i="28"/>
  <c r="H19" i="28"/>
  <c r="AL18" i="28"/>
  <c r="R18" i="28"/>
  <c r="H18" i="28"/>
  <c r="BA18" i="28" s="1"/>
  <c r="BA17" i="28"/>
  <c r="AU17" i="28"/>
  <c r="R17" i="28"/>
  <c r="H17" i="28"/>
  <c r="AL16" i="28"/>
  <c r="R16" i="28"/>
  <c r="H16" i="28"/>
  <c r="BA16" i="28" s="1"/>
  <c r="AL15" i="28"/>
  <c r="R15" i="28"/>
  <c r="H15" i="28"/>
  <c r="AU15" i="28" s="1"/>
  <c r="AX14" i="28"/>
  <c r="AU14" i="28"/>
  <c r="AT14" i="28"/>
  <c r="AL14" i="28"/>
  <c r="R14" i="28"/>
  <c r="H14" i="28"/>
  <c r="AZ13" i="28"/>
  <c r="AU13" i="28"/>
  <c r="R13" i="28"/>
  <c r="H13" i="28"/>
  <c r="AZ12" i="28"/>
  <c r="AU12" i="28"/>
  <c r="R12" i="28"/>
  <c r="H12" i="28"/>
  <c r="AZ11" i="28"/>
  <c r="AU11" i="28"/>
  <c r="AL11" i="28"/>
  <c r="R11" i="28"/>
  <c r="H11" i="28"/>
  <c r="AL10" i="28"/>
  <c r="R10" i="28"/>
  <c r="H10" i="28"/>
  <c r="AZ10" i="28" s="1"/>
  <c r="AZ9" i="28"/>
  <c r="AU9" i="28"/>
  <c r="R9" i="28"/>
  <c r="H9" i="28"/>
  <c r="AL8" i="28"/>
  <c r="R8" i="28"/>
  <c r="H8" i="28"/>
  <c r="AZ8" i="28" s="1"/>
  <c r="AW7" i="28"/>
  <c r="AW50" i="28" s="1"/>
  <c r="AL7" i="28"/>
  <c r="R7" i="28"/>
  <c r="H7" i="28"/>
  <c r="AU7" i="28" s="1"/>
  <c r="AS58" i="27"/>
  <c r="AQ58" i="27"/>
  <c r="AP58" i="27"/>
  <c r="AL55" i="27"/>
  <c r="R55" i="27"/>
  <c r="H55" i="27"/>
  <c r="AU55" i="27" s="1"/>
  <c r="AL54" i="27"/>
  <c r="R54" i="27"/>
  <c r="H54" i="27"/>
  <c r="AU54" i="27" s="1"/>
  <c r="AU53" i="27"/>
  <c r="AL53" i="27"/>
  <c r="R53" i="27"/>
  <c r="H53" i="27"/>
  <c r="AT52" i="27"/>
  <c r="AT58" i="27" s="1"/>
  <c r="AL52" i="27"/>
  <c r="R52" i="27"/>
  <c r="H52" i="27"/>
  <c r="AU52" i="27" s="1"/>
  <c r="AU51" i="27"/>
  <c r="AR51" i="27"/>
  <c r="AL51" i="27"/>
  <c r="R51" i="27"/>
  <c r="H51" i="27"/>
  <c r="AR50" i="27"/>
  <c r="AL50" i="27"/>
  <c r="R50" i="27"/>
  <c r="H50" i="27"/>
  <c r="AU50" i="27" s="1"/>
  <c r="AU49" i="27"/>
  <c r="AR49" i="27"/>
  <c r="R49" i="27"/>
  <c r="H49" i="27"/>
  <c r="AR48" i="27"/>
  <c r="AL48" i="27"/>
  <c r="R48" i="27"/>
  <c r="H48" i="27"/>
  <c r="AU48" i="27" s="1"/>
  <c r="AL47" i="27"/>
  <c r="R47" i="27"/>
  <c r="H47" i="27"/>
  <c r="AU47" i="27" s="1"/>
  <c r="AU46" i="27"/>
  <c r="AL46" i="27"/>
  <c r="R46" i="27"/>
  <c r="H46" i="27"/>
  <c r="AL45" i="27"/>
  <c r="R45" i="27"/>
  <c r="H45" i="27"/>
  <c r="AU45" i="27" s="1"/>
  <c r="AL44" i="27"/>
  <c r="R44" i="27"/>
  <c r="H44" i="27"/>
  <c r="AU44" i="27" s="1"/>
  <c r="AL43" i="27"/>
  <c r="R43" i="27"/>
  <c r="H43" i="27"/>
  <c r="AU43" i="27" s="1"/>
  <c r="AU42" i="27"/>
  <c r="AR42" i="27"/>
  <c r="R42" i="27"/>
  <c r="H42" i="27"/>
  <c r="AR41" i="27"/>
  <c r="AL41" i="27"/>
  <c r="R41" i="27"/>
  <c r="H41" i="27"/>
  <c r="AU41" i="27" s="1"/>
  <c r="AU40" i="27"/>
  <c r="AR40" i="27"/>
  <c r="AL40" i="27"/>
  <c r="R40" i="27"/>
  <c r="H40" i="27"/>
  <c r="AL39" i="27"/>
  <c r="R39" i="27"/>
  <c r="H39" i="27"/>
  <c r="AU39" i="27" s="1"/>
  <c r="AU38" i="27"/>
  <c r="AL38" i="27"/>
  <c r="R38" i="27"/>
  <c r="H38" i="27"/>
  <c r="AL37" i="27"/>
  <c r="R37" i="27"/>
  <c r="H37" i="27"/>
  <c r="AU37" i="27" s="1"/>
  <c r="AU36" i="27"/>
  <c r="R36" i="27"/>
  <c r="H36" i="27"/>
  <c r="AU35" i="27"/>
  <c r="R35" i="27"/>
  <c r="H35" i="27"/>
  <c r="AU34" i="27"/>
  <c r="AR34" i="27"/>
  <c r="R34" i="27"/>
  <c r="H34" i="27"/>
  <c r="AU33" i="27"/>
  <c r="R33" i="27"/>
  <c r="H33" i="27"/>
  <c r="AL32" i="27"/>
  <c r="R32" i="27"/>
  <c r="H32" i="27"/>
  <c r="AU32" i="27" s="1"/>
  <c r="AL31" i="27"/>
  <c r="R31" i="27"/>
  <c r="H31" i="27"/>
  <c r="AU31" i="27" s="1"/>
  <c r="AL30" i="27"/>
  <c r="R30" i="27"/>
  <c r="H30" i="27"/>
  <c r="AU30" i="27" s="1"/>
  <c r="AL29" i="27"/>
  <c r="R29" i="27"/>
  <c r="H29" i="27"/>
  <c r="AU29" i="27" s="1"/>
  <c r="AR28" i="27"/>
  <c r="AL28" i="27"/>
  <c r="R28" i="27"/>
  <c r="H28" i="27"/>
  <c r="AU28" i="27" s="1"/>
  <c r="AL27" i="27"/>
  <c r="R27" i="27"/>
  <c r="H27" i="27"/>
  <c r="AU27" i="27" s="1"/>
  <c r="AU26" i="27"/>
  <c r="AL26" i="27"/>
  <c r="R26" i="27"/>
  <c r="H26" i="27"/>
  <c r="AL25" i="27"/>
  <c r="R25" i="27"/>
  <c r="H25" i="27"/>
  <c r="AU25" i="27" s="1"/>
  <c r="AL24" i="27"/>
  <c r="R24" i="27"/>
  <c r="H24" i="27"/>
  <c r="AU24" i="27" s="1"/>
  <c r="AL23" i="27"/>
  <c r="R23" i="27"/>
  <c r="H23" i="27"/>
  <c r="AU23" i="27" s="1"/>
  <c r="AU22" i="27"/>
  <c r="AL22" i="27"/>
  <c r="R22" i="27"/>
  <c r="H22" i="27"/>
  <c r="AL21" i="27"/>
  <c r="R21" i="27"/>
  <c r="H21" i="27"/>
  <c r="AU21" i="27" s="1"/>
  <c r="AL20" i="27"/>
  <c r="R20" i="27"/>
  <c r="H20" i="27"/>
  <c r="AU20" i="27" s="1"/>
  <c r="AU19" i="27"/>
  <c r="AM19" i="27"/>
  <c r="R19" i="27"/>
  <c r="H19" i="27"/>
  <c r="AU17" i="27"/>
  <c r="AM17" i="27"/>
  <c r="R17" i="27"/>
  <c r="H17" i="27"/>
  <c r="AM16" i="27"/>
  <c r="R16" i="27"/>
  <c r="H16" i="27"/>
  <c r="AU16" i="27" s="1"/>
  <c r="AU15" i="27"/>
  <c r="AO15" i="27"/>
  <c r="R15" i="27"/>
  <c r="H15" i="27"/>
  <c r="AU14" i="27"/>
  <c r="AO14" i="27"/>
  <c r="R14" i="27"/>
  <c r="H14" i="27"/>
  <c r="AU13" i="27"/>
  <c r="AO13" i="27"/>
  <c r="R13" i="27"/>
  <c r="H13" i="27"/>
  <c r="AO12" i="27"/>
  <c r="R12" i="27"/>
  <c r="H12" i="27"/>
  <c r="AU12" i="27" s="1"/>
  <c r="AU11" i="27"/>
  <c r="AN11" i="27"/>
  <c r="R11" i="27"/>
  <c r="H11" i="27"/>
  <c r="AU10" i="27"/>
  <c r="AN10" i="27"/>
  <c r="R10" i="27"/>
  <c r="H10" i="27"/>
  <c r="AL9" i="27"/>
  <c r="R9" i="27"/>
  <c r="H9" i="27"/>
  <c r="AU9" i="27" s="1"/>
  <c r="AL8" i="27"/>
  <c r="R8" i="27"/>
  <c r="H8" i="27"/>
  <c r="AU8" i="27" s="1"/>
  <c r="AL7" i="27"/>
  <c r="R7" i="27"/>
  <c r="H7" i="27"/>
  <c r="AU7" i="27" s="1"/>
  <c r="AN58" i="27" l="1"/>
  <c r="AN50" i="28" s="1"/>
  <c r="AN54" i="28" s="1"/>
  <c r="AM58" i="27"/>
  <c r="AM50" i="28" s="1"/>
  <c r="AU8" i="28"/>
  <c r="AU29" i="28"/>
  <c r="AY32" i="28"/>
  <c r="AU25" i="28"/>
  <c r="BA22" i="28"/>
  <c r="AY30" i="28"/>
  <c r="AX15" i="28"/>
  <c r="AU43" i="28"/>
  <c r="AU26" i="28"/>
  <c r="AU47" i="28"/>
  <c r="AU10" i="28"/>
  <c r="AU20" i="28"/>
  <c r="AU46" i="28"/>
  <c r="AU16" i="28"/>
  <c r="AY27" i="28"/>
  <c r="AY50" i="28" s="1"/>
  <c r="AY54" i="28" s="1"/>
  <c r="AU27" i="28"/>
  <c r="AU18" i="28"/>
  <c r="AU31" i="28"/>
  <c r="AQ50" i="28"/>
  <c r="AS50" i="28"/>
  <c r="AP50" i="28"/>
  <c r="AT50" i="28"/>
  <c r="AL58" i="27"/>
  <c r="AL50" i="28" s="1"/>
  <c r="AL54" i="28" s="1"/>
  <c r="BA50" i="28"/>
  <c r="BA54" i="28" s="1"/>
  <c r="BB50" i="28"/>
  <c r="BB54" i="28" s="1"/>
  <c r="AZ50" i="28"/>
  <c r="AZ54" i="28" s="1"/>
  <c r="AX50" i="28"/>
  <c r="AX54" i="28" s="1"/>
  <c r="AO58" i="27"/>
  <c r="AO50" i="28" s="1"/>
  <c r="AR58" i="27"/>
  <c r="AP59" i="27" s="1"/>
  <c r="AU58" i="27"/>
  <c r="AW54" i="28"/>
  <c r="AU50" i="28" l="1"/>
  <c r="AR50" i="28"/>
  <c r="AW51" i="28"/>
  <c r="AW55" i="28" s="1"/>
  <c r="AP54" i="28" l="1"/>
  <c r="AS54" i="28" l="1"/>
  <c r="AM54" i="28"/>
  <c r="AO54" i="28"/>
  <c r="AR54" i="28"/>
  <c r="AT54" i="28" l="1"/>
  <c r="AU54" i="28"/>
  <c r="AQ54" i="28" l="1"/>
  <c r="AP51" i="28"/>
  <c r="AP55" i="28" s="1"/>
</calcChain>
</file>

<file path=xl/sharedStrings.xml><?xml version="1.0" encoding="utf-8"?>
<sst xmlns="http://schemas.openxmlformats.org/spreadsheetml/2006/main" count="945" uniqueCount="324">
  <si>
    <t>◎</t>
    <phoneticPr fontId="6"/>
  </si>
  <si>
    <t>○</t>
    <phoneticPr fontId="6"/>
  </si>
  <si>
    <t>※ 教育目標達成度評価科目【△A,△B,△C】から、それぞれ1科目以上を修得
※ 基礎工学の科目【△①〜△⑤】から、それぞれ１科目以上、全体で６科目以上を修得
※ 上記選択必修科目はプログラム1年〜4年を対象とする。</t>
    <rPh sb="82" eb="84">
      <t>ジョウキ</t>
    </rPh>
    <rPh sb="84" eb="88">
      <t>センタクヒッシュウ</t>
    </rPh>
    <rPh sb="88" eb="90">
      <t>カモク</t>
    </rPh>
    <rPh sb="97" eb="98">
      <t>ネン</t>
    </rPh>
    <rPh sb="100" eb="101">
      <t>ネン</t>
    </rPh>
    <rPh sb="102" eb="104">
      <t>タイショウ</t>
    </rPh>
    <phoneticPr fontId="6"/>
  </si>
  <si>
    <t>○②</t>
  </si>
  <si>
    <t>△③</t>
  </si>
  <si>
    <t>○③</t>
  </si>
  <si>
    <t>○①</t>
  </si>
  <si>
    <t>　　</t>
    <phoneticPr fontId="4"/>
  </si>
  <si>
    <t>地球環境科学</t>
    <phoneticPr fontId="4"/>
  </si>
  <si>
    <t>技術者倫理</t>
    <phoneticPr fontId="4"/>
  </si>
  <si>
    <t>解析学特論</t>
    <phoneticPr fontId="4"/>
  </si>
  <si>
    <t>△④</t>
    <phoneticPr fontId="6"/>
  </si>
  <si>
    <t>選択必修科目</t>
  </si>
  <si>
    <t>実用英語</t>
  </si>
  <si>
    <t>食品工学</t>
  </si>
  <si>
    <t>演習</t>
  </si>
  <si>
    <t>酵素工学</t>
  </si>
  <si>
    <t>微生物工学</t>
  </si>
  <si>
    <t>細胞・遺伝子工学</t>
  </si>
  <si>
    <t>本科５年（２年）</t>
    <rPh sb="0" eb="2">
      <t>ホンカ</t>
    </rPh>
    <rPh sb="3" eb="4">
      <t>ネン</t>
    </rPh>
    <rPh sb="6" eb="7">
      <t>ネン</t>
    </rPh>
    <phoneticPr fontId="4"/>
  </si>
  <si>
    <t>専攻科目</t>
    <rPh sb="0" eb="4">
      <t>センコウカモク</t>
    </rPh>
    <phoneticPr fontId="4"/>
  </si>
  <si>
    <t>△B</t>
  </si>
  <si>
    <t>△A</t>
  </si>
  <si>
    <t>○⑤</t>
  </si>
  <si>
    <t>ドイツ語</t>
    <rPh sb="3" eb="4">
      <t>ゴ</t>
    </rPh>
    <phoneticPr fontId="2"/>
  </si>
  <si>
    <t>Ⅲ・Ⅳ・Ⅴ
修得チェック表</t>
    <rPh sb="6" eb="8">
      <t>シュウトク</t>
    </rPh>
    <rPh sb="12" eb="13">
      <t>ヒョウ</t>
    </rPh>
    <phoneticPr fontId="6"/>
  </si>
  <si>
    <t>生物物理化学</t>
  </si>
  <si>
    <t>移動現象論</t>
  </si>
  <si>
    <t>微粒子工学</t>
  </si>
  <si>
    <t>新素材論</t>
  </si>
  <si>
    <t>水質環境工学</t>
  </si>
  <si>
    <t>10単位以上</t>
    <rPh sb="2" eb="6">
      <t>タンイイジョウ</t>
    </rPh>
    <phoneticPr fontId="4"/>
  </si>
  <si>
    <t>専攻科の
修了要件</t>
    <rPh sb="0" eb="3">
      <t>センコウカ</t>
    </rPh>
    <rPh sb="5" eb="9">
      <t>シュウリョウヨウケン</t>
    </rPh>
    <phoneticPr fontId="6"/>
  </si>
  <si>
    <t>一般科目</t>
    <rPh sb="0" eb="2">
      <t>イッパン</t>
    </rPh>
    <rPh sb="2" eb="4">
      <t>カモク</t>
    </rPh>
    <phoneticPr fontId="6"/>
  </si>
  <si>
    <t>共通科目</t>
    <rPh sb="0" eb="4">
      <t>キョウツウカモク</t>
    </rPh>
    <phoneticPr fontId="6"/>
  </si>
  <si>
    <t>専攻科目</t>
    <rPh sb="0" eb="4">
      <t>センコウカモク</t>
    </rPh>
    <phoneticPr fontId="6"/>
  </si>
  <si>
    <t>成績</t>
    <phoneticPr fontId="6"/>
  </si>
  <si>
    <t>Ⅴ・専門工学科目</t>
    <rPh sb="2" eb="4">
      <t>センモン</t>
    </rPh>
    <rPh sb="4" eb="8">
      <t>コウガクカモク</t>
    </rPh>
    <phoneticPr fontId="4"/>
  </si>
  <si>
    <t>○:必修、△:選択必修</t>
    <phoneticPr fontId="6"/>
  </si>
  <si>
    <t>反応有機化学</t>
  </si>
  <si>
    <t>分子生態学</t>
  </si>
  <si>
    <t>蛋白質工学</t>
  </si>
  <si>
    <t>応用触媒工学</t>
  </si>
  <si>
    <t>無機機能性材料</t>
  </si>
  <si>
    <t>機能性高分子</t>
  </si>
  <si>
    <t>実務実習</t>
  </si>
  <si>
    <t>知的財産権</t>
    <rPh sb="2" eb="4">
      <t>ザイサン</t>
    </rPh>
    <phoneticPr fontId="4"/>
  </si>
  <si>
    <t>必修科目</t>
    <rPh sb="0" eb="2">
      <t>ヒッシュウ</t>
    </rPh>
    <rPh sb="2" eb="4">
      <t>カモク</t>
    </rPh>
    <phoneticPr fontId="6"/>
  </si>
  <si>
    <t>○④</t>
    <phoneticPr fontId="6"/>
  </si>
  <si>
    <t>応用物理特論</t>
    <phoneticPr fontId="4"/>
  </si>
  <si>
    <t>応用情報工学</t>
    <phoneticPr fontId="4"/>
  </si>
  <si>
    <t>△②</t>
    <phoneticPr fontId="6"/>
  </si>
  <si>
    <t>○②</t>
    <phoneticPr fontId="6"/>
  </si>
  <si>
    <t>△①</t>
    <phoneticPr fontId="6"/>
  </si>
  <si>
    <t>○①</t>
    <phoneticPr fontId="6"/>
  </si>
  <si>
    <t>Ⅳ２・選択必修科目</t>
    <phoneticPr fontId="6"/>
  </si>
  <si>
    <t>△B</t>
    <phoneticPr fontId="4"/>
  </si>
  <si>
    <t>６科目以上</t>
    <rPh sb="1" eb="3">
      <t>カモク</t>
    </rPh>
    <rPh sb="3" eb="5">
      <t>イジョウ</t>
    </rPh>
    <phoneticPr fontId="6"/>
  </si>
  <si>
    <t>選択</t>
  </si>
  <si>
    <t>倫理学</t>
  </si>
  <si>
    <t>豊かな人間性
確かな実行力</t>
    <rPh sb="0" eb="1">
      <t>ユタ</t>
    </rPh>
    <rPh sb="3" eb="6">
      <t>ニンゲンセイ</t>
    </rPh>
    <rPh sb="7" eb="8">
      <t>タシ</t>
    </rPh>
    <rPh sb="10" eb="13">
      <t>ジッコウリョク</t>
    </rPh>
    <phoneticPr fontId="6"/>
  </si>
  <si>
    <t>生体高分子</t>
  </si>
  <si>
    <t>実験</t>
  </si>
  <si>
    <t>実習</t>
  </si>
  <si>
    <t>必修科目・選択必修科目 修得状況</t>
    <rPh sb="0" eb="2">
      <t>ヒッシュウ</t>
    </rPh>
    <rPh sb="2" eb="4">
      <t>カモク</t>
    </rPh>
    <rPh sb="5" eb="9">
      <t>センタクヒッシュウウ</t>
    </rPh>
    <rPh sb="9" eb="11">
      <t>カモク</t>
    </rPh>
    <rPh sb="12" eb="16">
      <t>シュウトクジョウキョウ</t>
    </rPh>
    <phoneticPr fontId="6"/>
  </si>
  <si>
    <t>専攻科での区分</t>
    <rPh sb="0" eb="2">
      <t>センコウ</t>
    </rPh>
    <rPh sb="2" eb="3">
      <t>ホンカ</t>
    </rPh>
    <rPh sb="5" eb="7">
      <t>クブン</t>
    </rPh>
    <phoneticPr fontId="2"/>
  </si>
  <si>
    <t>分子生物学</t>
  </si>
  <si>
    <t>環境工学</t>
  </si>
  <si>
    <t>生物工学演習</t>
  </si>
  <si>
    <t>物質工学特別実験</t>
  </si>
  <si>
    <t>物質工学特論</t>
  </si>
  <si>
    <t>化学反応論</t>
  </si>
  <si>
    <t>無機合成化学</t>
  </si>
  <si>
    <t>有機光化学</t>
  </si>
  <si>
    <t>優れた知性</t>
    <rPh sb="0" eb="1">
      <t>スグ</t>
    </rPh>
    <rPh sb="3" eb="5">
      <t>チセイ</t>
    </rPh>
    <phoneticPr fontId="6"/>
  </si>
  <si>
    <t>本科での区分</t>
    <rPh sb="0" eb="2">
      <t>ホンカ</t>
    </rPh>
    <rPh sb="4" eb="6">
      <t>クブン</t>
    </rPh>
    <phoneticPr fontId="2"/>
  </si>
  <si>
    <t>本科での選択・必修の別</t>
    <rPh sb="0" eb="2">
      <t>ホンカ</t>
    </rPh>
    <rPh sb="10" eb="11">
      <t>ベツ</t>
    </rPh>
    <phoneticPr fontId="6"/>
  </si>
  <si>
    <t>B2</t>
    <phoneticPr fontId="4"/>
  </si>
  <si>
    <t>B3</t>
    <phoneticPr fontId="4"/>
  </si>
  <si>
    <t>B4</t>
    <phoneticPr fontId="4"/>
  </si>
  <si>
    <t>C1</t>
    <phoneticPr fontId="4"/>
  </si>
  <si>
    <t>D1</t>
    <phoneticPr fontId="4"/>
  </si>
  <si>
    <t>D2</t>
    <phoneticPr fontId="4"/>
  </si>
  <si>
    <t>D3</t>
    <phoneticPr fontId="4"/>
  </si>
  <si>
    <t>A</t>
    <phoneticPr fontId="6"/>
  </si>
  <si>
    <t>B</t>
    <phoneticPr fontId="6"/>
  </si>
  <si>
    <r>
      <t>「生産デザイン工学」
プログラム修了要件</t>
    </r>
    <r>
      <rPr>
        <sz val="10"/>
        <rFont val="Century"/>
        <family val="1"/>
      </rPr>
      <t/>
    </r>
    <rPh sb="1" eb="3">
      <t>セイサン</t>
    </rPh>
    <rPh sb="7" eb="9">
      <t>コウガク</t>
    </rPh>
    <rPh sb="16" eb="18">
      <t>シュウリョウ</t>
    </rPh>
    <rPh sb="18" eb="20">
      <t>ヨウケン</t>
    </rPh>
    <phoneticPr fontId="4"/>
  </si>
  <si>
    <t>専門科目</t>
    <rPh sb="0" eb="4">
      <t>センモンカモク</t>
    </rPh>
    <phoneticPr fontId="4"/>
  </si>
  <si>
    <t>後期</t>
    <rPh sb="0" eb="2">
      <t>コウキ</t>
    </rPh>
    <phoneticPr fontId="4"/>
  </si>
  <si>
    <t>C</t>
    <phoneticPr fontId="6"/>
  </si>
  <si>
    <t>①</t>
    <phoneticPr fontId="6"/>
  </si>
  <si>
    <t>②</t>
    <phoneticPr fontId="6"/>
  </si>
  <si>
    <t>③</t>
    <phoneticPr fontId="6"/>
  </si>
  <si>
    <t>④</t>
    <phoneticPr fontId="6"/>
  </si>
  <si>
    <t>⑤</t>
    <phoneticPr fontId="6"/>
  </si>
  <si>
    <t>○</t>
    <phoneticPr fontId="4"/>
  </si>
  <si>
    <t>応用物理</t>
  </si>
  <si>
    <t>一般化学</t>
  </si>
  <si>
    <t>一般力学</t>
  </si>
  <si>
    <t>合否判定</t>
    <rPh sb="0" eb="2">
      <t>ゴウヒ</t>
    </rPh>
    <rPh sb="2" eb="4">
      <t>ハンテイ</t>
    </rPh>
    <phoneticPr fontId="2"/>
  </si>
  <si>
    <t>△B</t>
    <phoneticPr fontId="6"/>
  </si>
  <si>
    <t>△C</t>
    <phoneticPr fontId="4"/>
  </si>
  <si>
    <t>△A</t>
    <phoneticPr fontId="4"/>
  </si>
  <si>
    <t>国際文化論Ⅱ</t>
    <phoneticPr fontId="2"/>
  </si>
  <si>
    <t>△A</t>
    <phoneticPr fontId="6"/>
  </si>
  <si>
    <t>○</t>
    <phoneticPr fontId="2"/>
  </si>
  <si>
    <t>物　理　化　学</t>
    <phoneticPr fontId="6"/>
  </si>
  <si>
    <t>生　物　工　学</t>
    <phoneticPr fontId="6"/>
  </si>
  <si>
    <t>△③</t>
    <phoneticPr fontId="6"/>
  </si>
  <si>
    <t>○③</t>
    <phoneticPr fontId="6"/>
  </si>
  <si>
    <t>電子材料工学</t>
    <phoneticPr fontId="6"/>
  </si>
  <si>
    <t>△⑤</t>
    <phoneticPr fontId="6"/>
  </si>
  <si>
    <t>○⑤</t>
    <phoneticPr fontId="6"/>
  </si>
  <si>
    <t>Ⅲ・教育目標達成度
　　評価科目</t>
    <phoneticPr fontId="4"/>
  </si>
  <si>
    <t>必修科目</t>
    <phoneticPr fontId="6"/>
  </si>
  <si>
    <t>選択必修科目</t>
    <phoneticPr fontId="6"/>
  </si>
  <si>
    <t>それぞれ
１科目以上</t>
    <phoneticPr fontId="6"/>
  </si>
  <si>
    <t>高度な社会性</t>
    <rPh sb="0" eb="2">
      <t>コウド</t>
    </rPh>
    <rPh sb="3" eb="6">
      <t>シャカイセイ</t>
    </rPh>
    <phoneticPr fontId="6"/>
  </si>
  <si>
    <t>専攻科１年（３年）</t>
    <rPh sb="0" eb="3">
      <t>センコウカ</t>
    </rPh>
    <rPh sb="4" eb="5">
      <t>ネン</t>
    </rPh>
    <phoneticPr fontId="4"/>
  </si>
  <si>
    <t>専攻科２年（４年）</t>
    <rPh sb="0" eb="3">
      <t>センコウカ</t>
    </rPh>
    <rPh sb="4" eb="5">
      <t>ネン</t>
    </rPh>
    <rPh sb="7" eb="8">
      <t>ネン</t>
    </rPh>
    <phoneticPr fontId="4"/>
  </si>
  <si>
    <t>化 学 工 学 Ⅱ</t>
  </si>
  <si>
    <t>機　器　分　析</t>
  </si>
  <si>
    <t>高 分 子 化 学</t>
  </si>
  <si>
    <t>電　気　化　学</t>
  </si>
  <si>
    <t>工　業　英　語</t>
  </si>
  <si>
    <t>学年別配当
（単位数）</t>
    <rPh sb="0" eb="5">
      <t>ガクネンベツハイトウ</t>
    </rPh>
    <rPh sb="7" eb="10">
      <t>タンイスウ</t>
    </rPh>
    <phoneticPr fontId="4"/>
  </si>
  <si>
    <t>工業熱力学</t>
  </si>
  <si>
    <t>輸送現象論</t>
  </si>
  <si>
    <t>前期</t>
    <rPh sb="0" eb="2">
      <t>ゼンキ</t>
    </rPh>
    <phoneticPr fontId="4"/>
  </si>
  <si>
    <t>生物コース</t>
    <rPh sb="0" eb="2">
      <t>セイブツ</t>
    </rPh>
    <phoneticPr fontId="6"/>
  </si>
  <si>
    <t>歴史学</t>
    <rPh sb="0" eb="3">
      <t>レキシガク</t>
    </rPh>
    <phoneticPr fontId="4"/>
  </si>
  <si>
    <t>必修・選択必修のまとめ</t>
  </si>
  <si>
    <t>国際文化論Ⅰ</t>
    <rPh sb="0" eb="2">
      <t>コクサイ</t>
    </rPh>
    <rPh sb="2" eb="5">
      <t>ブンカロン</t>
    </rPh>
    <phoneticPr fontId="4"/>
  </si>
  <si>
    <t>機械設計特論</t>
  </si>
  <si>
    <t>微分方程式</t>
  </si>
  <si>
    <t>応用数学</t>
  </si>
  <si>
    <t>反　応　工　学</t>
  </si>
  <si>
    <t>安　全　工　学</t>
  </si>
  <si>
    <t>４Ⅱ・選択必修科目</t>
    <phoneticPr fontId="6"/>
  </si>
  <si>
    <t>Ⅵ・修得単位数</t>
    <phoneticPr fontId="6"/>
  </si>
  <si>
    <t>　</t>
    <phoneticPr fontId="4"/>
  </si>
  <si>
    <t>◎</t>
    <phoneticPr fontId="4"/>
  </si>
  <si>
    <t>単位数</t>
    <rPh sb="0" eb="2">
      <t>シュウトクタンイ</t>
    </rPh>
    <rPh sb="2" eb="3">
      <t>スウ</t>
    </rPh>
    <phoneticPr fontId="6"/>
  </si>
  <si>
    <t>一般科目</t>
    <rPh sb="0" eb="2">
      <t>イッパン</t>
    </rPh>
    <phoneticPr fontId="4"/>
  </si>
  <si>
    <t>講義</t>
    <rPh sb="0" eb="2">
      <t>コウギ</t>
    </rPh>
    <phoneticPr fontId="4"/>
  </si>
  <si>
    <t>科学技術英語</t>
  </si>
  <si>
    <t>氏　名</t>
    <rPh sb="0" eb="3">
      <t>シメイ</t>
    </rPh>
    <phoneticPr fontId="6"/>
  </si>
  <si>
    <t>N0.</t>
    <phoneticPr fontId="6"/>
  </si>
  <si>
    <t>分類　</t>
    <phoneticPr fontId="4"/>
  </si>
  <si>
    <t>入力部分</t>
    <rPh sb="0" eb="2">
      <t>ニュウリョク</t>
    </rPh>
    <rPh sb="2" eb="4">
      <t>ブブン</t>
    </rPh>
    <phoneticPr fontId="6"/>
  </si>
  <si>
    <t>Ⅳ・基礎工学の科目</t>
    <rPh sb="2" eb="6">
      <t>キソコウガク</t>
    </rPh>
    <rPh sb="7" eb="9">
      <t>カモク</t>
    </rPh>
    <phoneticPr fontId="4"/>
  </si>
  <si>
    <t>必修</t>
    <rPh sb="0" eb="2">
      <t>ヒッシュウ</t>
    </rPh>
    <phoneticPr fontId="6"/>
  </si>
  <si>
    <t>選択</t>
    <rPh sb="0" eb="2">
      <t>センタク</t>
    </rPh>
    <phoneticPr fontId="6"/>
  </si>
  <si>
    <t>有機材料化学</t>
  </si>
  <si>
    <t>無機材料化学</t>
  </si>
  <si>
    <t>選択英語</t>
    <rPh sb="0" eb="4">
      <t>センタクエイゴ</t>
    </rPh>
    <phoneticPr fontId="4"/>
  </si>
  <si>
    <t>分離工学</t>
  </si>
  <si>
    <t>本科専門科目</t>
    <rPh sb="0" eb="1">
      <t>ホン</t>
    </rPh>
    <rPh sb="1" eb="2">
      <t>カ</t>
    </rPh>
    <rPh sb="2" eb="4">
      <t>センモン</t>
    </rPh>
    <rPh sb="4" eb="6">
      <t>カモク</t>
    </rPh>
    <phoneticPr fontId="2"/>
  </si>
  <si>
    <t>物質コース</t>
    <rPh sb="0" eb="2">
      <t>ブッシツ</t>
    </rPh>
    <phoneticPr fontId="6"/>
  </si>
  <si>
    <t>修得状況</t>
    <rPh sb="0" eb="4">
      <t>シュウトクジョウキョウ</t>
    </rPh>
    <phoneticPr fontId="6"/>
  </si>
  <si>
    <t>本科４年（1年）</t>
    <rPh sb="0" eb="1">
      <t>ホン</t>
    </rPh>
    <rPh sb="1" eb="2">
      <t>センコウカ</t>
    </rPh>
    <rPh sb="3" eb="4">
      <t>ネン</t>
    </rPh>
    <phoneticPr fontId="4"/>
  </si>
  <si>
    <t>4単位以上</t>
    <rPh sb="1" eb="5">
      <t>タンイイジョウ</t>
    </rPh>
    <phoneticPr fontId="4"/>
  </si>
  <si>
    <t>4単位以上</t>
    <rPh sb="1" eb="3">
      <t>タンイ</t>
    </rPh>
    <rPh sb="3" eb="5">
      <t>イジョウ</t>
    </rPh>
    <phoneticPr fontId="4"/>
  </si>
  <si>
    <t>文章表現法</t>
  </si>
  <si>
    <t>共通科目</t>
  </si>
  <si>
    <t>線形数学</t>
  </si>
  <si>
    <t>統計学特論</t>
  </si>
  <si>
    <t>選択科目</t>
    <rPh sb="0" eb="4">
      <t>センタクカモク</t>
    </rPh>
    <phoneticPr fontId="6"/>
  </si>
  <si>
    <t>専攻科での選択・必修の別</t>
    <rPh sb="0" eb="2">
      <t>センコウ</t>
    </rPh>
    <rPh sb="2" eb="3">
      <t>ホンカ</t>
    </rPh>
    <rPh sb="11" eb="12">
      <t>ベツ</t>
    </rPh>
    <phoneticPr fontId="6"/>
  </si>
  <si>
    <t>○</t>
  </si>
  <si>
    <t>総合英語</t>
  </si>
  <si>
    <t>必修</t>
  </si>
  <si>
    <t>講義</t>
  </si>
  <si>
    <t>豊かな創造性</t>
    <rPh sb="0" eb="1">
      <t>ユタ</t>
    </rPh>
    <rPh sb="3" eb="6">
      <t>ソウゾウセイ</t>
    </rPh>
    <phoneticPr fontId="6"/>
  </si>
  <si>
    <t>修得
単位数
124
単位
以上</t>
    <rPh sb="0" eb="5">
      <t>シュウトクタンイ</t>
    </rPh>
    <rPh sb="5" eb="6">
      <t>スウ</t>
    </rPh>
    <rPh sb="11" eb="13">
      <t>タンイ</t>
    </rPh>
    <rPh sb="14" eb="16">
      <t>イジョウ</t>
    </rPh>
    <phoneticPr fontId="6"/>
  </si>
  <si>
    <t>１科目以上</t>
    <rPh sb="1" eb="3">
      <t>カモク</t>
    </rPh>
    <rPh sb="3" eb="5">
      <t>イジョウ</t>
    </rPh>
    <phoneticPr fontId="6"/>
  </si>
  <si>
    <t>A1</t>
    <phoneticPr fontId="4"/>
  </si>
  <si>
    <t>A2</t>
    <phoneticPr fontId="4"/>
  </si>
  <si>
    <t>B1</t>
    <phoneticPr fontId="4"/>
  </si>
  <si>
    <t>中国古典学</t>
  </si>
  <si>
    <t>本科一般科目</t>
    <rPh sb="0" eb="2">
      <t>ホンカ</t>
    </rPh>
    <rPh sb="2" eb="4">
      <t>イッパン</t>
    </rPh>
    <phoneticPr fontId="4"/>
  </si>
  <si>
    <t>国語</t>
    <rPh sb="0" eb="2">
      <t>コクゴ</t>
    </rPh>
    <phoneticPr fontId="4"/>
  </si>
  <si>
    <t>量子化学</t>
  </si>
  <si>
    <t>授業科目</t>
    <rPh sb="0" eb="2">
      <t>ジュギョウ</t>
    </rPh>
    <rPh sb="2" eb="4">
      <t>カモク</t>
    </rPh>
    <phoneticPr fontId="2"/>
  </si>
  <si>
    <t>単位数</t>
    <rPh sb="0" eb="3">
      <t>タンイスウ</t>
    </rPh>
    <phoneticPr fontId="2"/>
  </si>
  <si>
    <t>修得科目</t>
    <rPh sb="0" eb="2">
      <t>シュウトク</t>
    </rPh>
    <phoneticPr fontId="6"/>
  </si>
  <si>
    <t>各科目の学習・教育到達目標との関連</t>
    <rPh sb="0" eb="3">
      <t>カクカモク</t>
    </rPh>
    <rPh sb="4" eb="6">
      <t>ガクシュウ</t>
    </rPh>
    <rPh sb="7" eb="13">
      <t>キョウイクモクヒョウ</t>
    </rPh>
    <rPh sb="15" eb="17">
      <t>カンレン</t>
    </rPh>
    <phoneticPr fontId="4"/>
  </si>
  <si>
    <t>C2</t>
    <phoneticPr fontId="4"/>
  </si>
  <si>
    <t>C3</t>
    <phoneticPr fontId="4"/>
  </si>
  <si>
    <t>C4</t>
    <phoneticPr fontId="4"/>
  </si>
  <si>
    <t>C5</t>
    <phoneticPr fontId="4"/>
  </si>
  <si>
    <t>１科目
選択</t>
    <rPh sb="1" eb="3">
      <t>カモク</t>
    </rPh>
    <rPh sb="4" eb="6">
      <t>センタク</t>
    </rPh>
    <phoneticPr fontId="4"/>
  </si>
  <si>
    <t>１科目
選択</t>
    <rPh sb="1" eb="3">
      <t>カモク</t>
    </rPh>
    <phoneticPr fontId="4"/>
  </si>
  <si>
    <t>専攻科特別研究I</t>
    <phoneticPr fontId="6"/>
  </si>
  <si>
    <t>専攻科特別研究II</t>
    <phoneticPr fontId="6"/>
  </si>
  <si>
    <t>創造デザイン基礎演習</t>
    <rPh sb="0" eb="10">
      <t>ソウゾウ</t>
    </rPh>
    <phoneticPr fontId="6"/>
  </si>
  <si>
    <t>演習</t>
    <rPh sb="0" eb="2">
      <t>エンシュ</t>
    </rPh>
    <phoneticPr fontId="6"/>
  </si>
  <si>
    <t>Ⅰ群科目</t>
    <rPh sb="1" eb="2">
      <t>グン</t>
    </rPh>
    <rPh sb="2" eb="4">
      <t>カモク</t>
    </rPh>
    <phoneticPr fontId="6"/>
  </si>
  <si>
    <t>Ⅱ群科目</t>
    <rPh sb="1" eb="2">
      <t>グン</t>
    </rPh>
    <rPh sb="2" eb="4">
      <t>カモク</t>
    </rPh>
    <phoneticPr fontId="4"/>
  </si>
  <si>
    <t>電気工学基礎</t>
    <phoneticPr fontId="2"/>
  </si>
  <si>
    <t>物質工学演習</t>
    <phoneticPr fontId="2"/>
  </si>
  <si>
    <t>必修科目</t>
    <rPh sb="2" eb="4">
      <t>カモク</t>
    </rPh>
    <phoneticPr fontId="2"/>
  </si>
  <si>
    <t>Ⅰ群科目</t>
    <rPh sb="0" eb="2">
      <t>イチグン</t>
    </rPh>
    <rPh sb="2" eb="4">
      <t>カモク</t>
    </rPh>
    <phoneticPr fontId="6"/>
  </si>
  <si>
    <t>化学工学実験</t>
    <phoneticPr fontId="2"/>
  </si>
  <si>
    <t>物質工学実験</t>
    <phoneticPr fontId="2"/>
  </si>
  <si>
    <t>物理化学実験</t>
    <phoneticPr fontId="2"/>
  </si>
  <si>
    <t>機器分析実験</t>
    <phoneticPr fontId="2"/>
  </si>
  <si>
    <t>卒　業　研　究</t>
    <phoneticPr fontId="2"/>
  </si>
  <si>
    <t>生物反応工学実験</t>
    <phoneticPr fontId="2"/>
  </si>
  <si>
    <t>生物工学実験</t>
    <phoneticPr fontId="2"/>
  </si>
  <si>
    <t xml:space="preserve"> </t>
    <phoneticPr fontId="2"/>
  </si>
  <si>
    <t>○④</t>
  </si>
  <si>
    <t>　</t>
    <phoneticPr fontId="2"/>
  </si>
  <si>
    <t>表６ (3)-①a   プログラム教育課程表　物質工学科４,５年用</t>
    <phoneticPr fontId="6"/>
  </si>
  <si>
    <t>表６ (3)-②a　プログラム教育課程表　物質工学専攻１,２年用</t>
    <rPh sb="21" eb="23">
      <t>ブッシツ</t>
    </rPh>
    <rPh sb="23" eb="25">
      <t>コウガク</t>
    </rPh>
    <phoneticPr fontId="4"/>
  </si>
  <si>
    <t>国際文化論Ⅲ</t>
    <rPh sb="0" eb="2">
      <t>テツガク</t>
    </rPh>
    <phoneticPr fontId="4"/>
  </si>
  <si>
    <t>選択</t>
    <phoneticPr fontId="2"/>
  </si>
  <si>
    <t>農学概論</t>
    <rPh sb="0" eb="2">
      <t xml:space="preserve">ノウガク </t>
    </rPh>
    <rPh sb="2" eb="4">
      <t xml:space="preserve">ガイロン </t>
    </rPh>
    <phoneticPr fontId="2"/>
  </si>
  <si>
    <t>講義</t>
    <phoneticPr fontId="2"/>
  </si>
  <si>
    <t>英語IV</t>
    <rPh sb="0" eb="2">
      <t>エイゴネン</t>
    </rPh>
    <phoneticPr fontId="4"/>
  </si>
  <si>
    <t>英語V</t>
    <rPh sb="0" eb="2">
      <t>エイゴネン</t>
    </rPh>
    <phoneticPr fontId="4"/>
  </si>
  <si>
    <r>
      <t>※ 教育目標達成度評価科目【△A,△B</t>
    </r>
    <r>
      <rPr>
        <sz val="10"/>
        <rFont val="ＭＳ Ｐゴシック"/>
        <family val="3"/>
        <charset val="128"/>
      </rPr>
      <t xml:space="preserve">】から、それぞれ1科目以上を修得
※ 基礎工学の科目【△①〜△⑤】から、それぞれ１科目以上、全体で６科目以上を修得
※ 上記選択必修科目はプログラム1年〜4年を対象とする。 </t>
    </r>
    <rPh sb="79" eb="81">
      <t>ジョウキ</t>
    </rPh>
    <rPh sb="81" eb="85">
      <t>センタクヒッシュウ</t>
    </rPh>
    <rPh sb="85" eb="87">
      <t>カモク</t>
    </rPh>
    <rPh sb="94" eb="95">
      <t>ネン</t>
    </rPh>
    <rPh sb="97" eb="98">
      <t>ネン</t>
    </rPh>
    <rPh sb="99" eb="101">
      <t>タイショウ</t>
    </rPh>
    <phoneticPr fontId="6"/>
  </si>
  <si>
    <r>
      <t>この表の使い方：　　「青色」の「入力部分</t>
    </r>
    <r>
      <rPr>
        <sz val="12"/>
        <color indexed="10"/>
        <rFont val="ＭＳ Ｐゴシック"/>
        <family val="3"/>
        <charset val="128"/>
      </rPr>
      <t>、</t>
    </r>
    <r>
      <rPr>
        <sz val="14"/>
        <color indexed="10"/>
        <rFont val="ＭＳ Ｐゴシック"/>
        <family val="3"/>
        <charset val="128"/>
      </rPr>
      <t>「成績」の欄に、「60-100」点を入力</t>
    </r>
    <r>
      <rPr>
        <sz val="12"/>
        <rFont val="ＭＳ Ｐゴシック"/>
        <family val="3"/>
        <charset val="128"/>
      </rPr>
      <t>すれば、修得単位数が自動的に計算されます。</t>
    </r>
    <rPh sb="2" eb="3">
      <t>ヒョウ</t>
    </rPh>
    <rPh sb="4" eb="5">
      <t>ツカ</t>
    </rPh>
    <rPh sb="6" eb="7">
      <t>カタ</t>
    </rPh>
    <rPh sb="11" eb="13">
      <t>アオイロ</t>
    </rPh>
    <rPh sb="16" eb="20">
      <t>ニュウリョクブブン</t>
    </rPh>
    <rPh sb="22" eb="24">
      <t>セイセキ</t>
    </rPh>
    <rPh sb="26" eb="27">
      <t>ラン</t>
    </rPh>
    <rPh sb="37" eb="38">
      <t>テン</t>
    </rPh>
    <rPh sb="39" eb="41">
      <t>ニュウリョク</t>
    </rPh>
    <rPh sb="45" eb="47">
      <t>シュウトク</t>
    </rPh>
    <rPh sb="47" eb="50">
      <t>タンイスウケイサン</t>
    </rPh>
    <rPh sb="51" eb="54">
      <t>ジドウテキ</t>
    </rPh>
    <rPh sb="55" eb="57">
      <t>ケイサン</t>
    </rPh>
    <phoneticPr fontId="6"/>
  </si>
  <si>
    <r>
      <t>この表の使い方：「青色」の「入力部分</t>
    </r>
    <r>
      <rPr>
        <sz val="12"/>
        <color indexed="10"/>
        <rFont val="ＭＳ Ｐゴシック"/>
        <family val="3"/>
        <charset val="128"/>
      </rPr>
      <t>、</t>
    </r>
    <r>
      <rPr>
        <sz val="14"/>
        <color indexed="10"/>
        <rFont val="ＭＳ Ｐゴシック"/>
        <family val="3"/>
        <charset val="128"/>
      </rPr>
      <t>「成績」の欄に、「60-100」点を入力</t>
    </r>
    <r>
      <rPr>
        <sz val="12"/>
        <rFont val="ＭＳ Ｐゴシック"/>
        <family val="3"/>
        <charset val="128"/>
      </rPr>
      <t>すれば、修得単位数が自動的に計算されます。</t>
    </r>
    <rPh sb="2" eb="3">
      <t>ヒョウ</t>
    </rPh>
    <rPh sb="4" eb="5">
      <t>ツカ</t>
    </rPh>
    <rPh sb="6" eb="7">
      <t>カタ</t>
    </rPh>
    <rPh sb="9" eb="11">
      <t>アオイロ</t>
    </rPh>
    <rPh sb="14" eb="18">
      <t>ニュウリョクブブン</t>
    </rPh>
    <rPh sb="20" eb="22">
      <t>セイセキ</t>
    </rPh>
    <rPh sb="24" eb="25">
      <t>ラン</t>
    </rPh>
    <rPh sb="35" eb="36">
      <t>テン</t>
    </rPh>
    <rPh sb="37" eb="39">
      <t>ニュウリョク</t>
    </rPh>
    <rPh sb="43" eb="45">
      <t>シュウトク</t>
    </rPh>
    <rPh sb="45" eb="48">
      <t>タンイスウケイサン</t>
    </rPh>
    <rPh sb="49" eb="52">
      <t>ジドウテキ</t>
    </rPh>
    <rPh sb="53" eb="55">
      <t>ケイサン</t>
    </rPh>
    <phoneticPr fontId="6"/>
  </si>
  <si>
    <t>△C</t>
    <phoneticPr fontId="2"/>
  </si>
  <si>
    <t>中国文化論</t>
    <rPh sb="0" eb="2">
      <t>チュウゴク</t>
    </rPh>
    <phoneticPr fontId="2"/>
  </si>
  <si>
    <t>比較文化論</t>
    <rPh sb="0" eb="2">
      <t>ヒカク</t>
    </rPh>
    <phoneticPr fontId="2"/>
  </si>
  <si>
    <t>国際文化論Ⅳ</t>
    <rPh sb="0" eb="2">
      <t>コクサイ</t>
    </rPh>
    <phoneticPr fontId="4"/>
  </si>
  <si>
    <t>必修</t>
    <rPh sb="0" eb="1">
      <t xml:space="preserve">ヒッシュウ </t>
    </rPh>
    <phoneticPr fontId="2"/>
  </si>
  <si>
    <t>創造デザイン演習Ⅰ</t>
    <rPh sb="0" eb="1">
      <t>ソウ</t>
    </rPh>
    <phoneticPr fontId="2"/>
  </si>
  <si>
    <t>演習</t>
    <rPh sb="0" eb="2">
      <t xml:space="preserve">エンシュウ </t>
    </rPh>
    <phoneticPr fontId="2"/>
  </si>
  <si>
    <t>創造デザイン演習Ⅱ</t>
    <phoneticPr fontId="2"/>
  </si>
  <si>
    <t>49
科目以上</t>
    <rPh sb="3" eb="5">
      <t>カモク</t>
    </rPh>
    <rPh sb="5" eb="7">
      <t>イジョウ</t>
    </rPh>
    <phoneticPr fontId="6"/>
  </si>
  <si>
    <t>表３付表 学習・教育目標の達成度を履修科目の総合評価で判定する以外の修了要件及び達成度評価一覧</t>
    <rPh sb="2" eb="4">
      <t>フヒョウ</t>
    </rPh>
    <phoneticPr fontId="6"/>
  </si>
  <si>
    <t>項目</t>
  </si>
  <si>
    <t>修了要件　Ⅰ、Ⅱ</t>
    <rPh sb="0" eb="4">
      <t>シュウリョウヨウケン</t>
    </rPh>
    <phoneticPr fontId="6"/>
  </si>
  <si>
    <t>評価</t>
    <rPh sb="0" eb="2">
      <t>ヒョウカ</t>
    </rPh>
    <phoneticPr fontId="6"/>
  </si>
  <si>
    <t>合否
判定</t>
    <rPh sb="3" eb="5">
      <t>ハンテイ</t>
    </rPh>
    <phoneticPr fontId="6"/>
  </si>
  <si>
    <t>学士の取得</t>
    <rPh sb="3" eb="5">
      <t>シュトク</t>
    </rPh>
    <phoneticPr fontId="6"/>
  </si>
  <si>
    <t>学士取得（○）、受験したが学士は取得できていない（△）、受験していない（×）</t>
    <rPh sb="0" eb="2">
      <t>ガクシ</t>
    </rPh>
    <rPh sb="2" eb="4">
      <t>シュトク</t>
    </rPh>
    <rPh sb="8" eb="10">
      <t>ジュケン</t>
    </rPh>
    <rPh sb="13" eb="15">
      <t>ガクシ</t>
    </rPh>
    <rPh sb="16" eb="18">
      <t>シュトク</t>
    </rPh>
    <rPh sb="28" eb="30">
      <t>ジュケン</t>
    </rPh>
    <phoneticPr fontId="6"/>
  </si>
  <si>
    <t>　</t>
  </si>
  <si>
    <t>学協会での発表</t>
    <phoneticPr fontId="6"/>
  </si>
  <si>
    <t>学協会名
（発表日時）</t>
    <rPh sb="0" eb="3">
      <t>ガクキョウカイ</t>
    </rPh>
    <rPh sb="3" eb="4">
      <t>メイ</t>
    </rPh>
    <rPh sb="6" eb="8">
      <t>ハッピョウ</t>
    </rPh>
    <rPh sb="8" eb="10">
      <t>ニチジ</t>
    </rPh>
    <phoneticPr fontId="6"/>
  </si>
  <si>
    <t>科</t>
    <rPh sb="0" eb="1">
      <t>カ</t>
    </rPh>
    <phoneticPr fontId="6"/>
  </si>
  <si>
    <t>科目</t>
  </si>
  <si>
    <t>学年</t>
  </si>
  <si>
    <t>達成度を総合評価で評価する以外の各達成度評価項目（表４より抜粋）</t>
    <rPh sb="22" eb="24">
      <t>コウモク</t>
    </rPh>
    <phoneticPr fontId="6"/>
  </si>
  <si>
    <t>各科目の学習・教育目標との関連</t>
    <phoneticPr fontId="6"/>
  </si>
  <si>
    <t>創造性</t>
    <phoneticPr fontId="6"/>
  </si>
  <si>
    <t>知性</t>
    <phoneticPr fontId="6"/>
  </si>
  <si>
    <t>社会性</t>
    <phoneticPr fontId="6"/>
  </si>
  <si>
    <t>実行力・人間性</t>
    <rPh sb="4" eb="7">
      <t>ニンゲンセイ</t>
    </rPh>
    <phoneticPr fontId="6"/>
  </si>
  <si>
    <t>A1</t>
  </si>
  <si>
    <t>A2</t>
  </si>
  <si>
    <t>B1</t>
  </si>
  <si>
    <t>B2</t>
  </si>
  <si>
    <t>B3</t>
  </si>
  <si>
    <t>B4</t>
  </si>
  <si>
    <t>C1</t>
  </si>
  <si>
    <t>C2</t>
  </si>
  <si>
    <t>C3</t>
  </si>
  <si>
    <t>C4</t>
  </si>
  <si>
    <t>C5</t>
  </si>
  <si>
    <t>C6</t>
  </si>
  <si>
    <t>D1</t>
  </si>
  <si>
    <t>D2</t>
  </si>
  <si>
    <t>D3</t>
  </si>
  <si>
    <t>本科</t>
    <phoneticPr fontId="6"/>
  </si>
  <si>
    <t>工学実験</t>
  </si>
  <si>
    <t>調査した情報（参考書、インターネット、文献など）とその出典をレポートに記載すること
 （評価は各実験ごとで異なる）（各実験の総合評価で評価する）</t>
    <phoneticPr fontId="6"/>
  </si>
  <si>
    <t>◎</t>
  </si>
  <si>
    <t>卒業研究</t>
  </si>
  <si>
    <t>５年</t>
    <phoneticPr fontId="6"/>
  </si>
  <si>
    <t>①</t>
  </si>
  <si>
    <t>卒業研究論文の緒言では、デザイン化における、性能・環境への影響・安全性・経済性または審美性などについて明確に記載すること（６割以上の評価が必要）（３段階法）</t>
    <rPh sb="76" eb="77">
      <t>ホウ</t>
    </rPh>
    <phoneticPr fontId="6"/>
  </si>
  <si>
    <t>②</t>
  </si>
  <si>
    <t>卒業研究論文はアイデアを基にした具体的な研究計画・方法に留意して作成すること
 （デザイン化とその具現化に関する評価が６割以上必要）（３段階法）</t>
    <phoneticPr fontId="6"/>
  </si>
  <si>
    <t>③</t>
  </si>
  <si>
    <t>中間発表会で指摘されたり、明らかになった問題点があれば、その点に留意して卒業論文を作成すること （問題解決に関する評価が６割以上必要）（３段階法）</t>
    <phoneticPr fontId="6"/>
  </si>
  <si>
    <t>④</t>
  </si>
  <si>
    <t>研究論文には研究に必要な参考文献を記載すること
 （情報収集についての評価が６割以上必要）（３段階法）</t>
    <phoneticPr fontId="6"/>
  </si>
  <si>
    <t>⑤</t>
  </si>
  <si>
    <t>研究論文は、科学技術論文としてふさわしい表現で論理的に記述すること
 （論理的記述の評価が６割以上必要）（３段階法）</t>
    <phoneticPr fontId="6"/>
  </si>
  <si>
    <t>⑥</t>
  </si>
  <si>
    <t>卒業研究論文の評価が6割以上であること。（100点法）</t>
    <rPh sb="24" eb="26">
      <t>テンホウ</t>
    </rPh>
    <phoneticPr fontId="6"/>
  </si>
  <si>
    <t>⑦</t>
  </si>
  <si>
    <t>発表会のプレゼンテーション能力(質疑応答能力を含む)の評価が６割以上であること（100点法）</t>
    <phoneticPr fontId="6"/>
  </si>
  <si>
    <t>専攻科</t>
    <phoneticPr fontId="6"/>
  </si>
  <si>
    <t>特別実験</t>
  </si>
  <si>
    <t>調査した情報（参考書、インターネット、文献など）とその出典をレポートに記載するこ
 と（評価は各実験ごとで異なる）（各実験の総合評価で評価する）</t>
    <rPh sb="58" eb="59">
      <t>カク</t>
    </rPh>
    <rPh sb="59" eb="61">
      <t>カクジッケン</t>
    </rPh>
    <rPh sb="62" eb="66">
      <t>ソウゴウヒョウカ</t>
    </rPh>
    <rPh sb="67" eb="69">
      <t>ヒョウカ</t>
    </rPh>
    <phoneticPr fontId="6"/>
  </si>
  <si>
    <t>専攻科特別研究Ⅰ</t>
    <phoneticPr fontId="6"/>
  </si>
  <si>
    <t>１年</t>
    <phoneticPr fontId="6"/>
  </si>
  <si>
    <t>アイデアの提案（研究目的）に関するレポートを提出すること
 （期限内に提出すること、①,②あわせて評価）</t>
    <rPh sb="31" eb="34">
      <t>キゲンナイ</t>
    </rPh>
    <rPh sb="35" eb="37">
      <t>テイシュツ</t>
    </rPh>
    <rPh sb="49" eb="51">
      <t>ヒョウカ</t>
    </rPh>
    <phoneticPr fontId="6"/>
  </si>
  <si>
    <t>中間発表会後、アイデアの検証・改善に関するレポートを提出すること
 （評価が6割以上であること、①,②あわせて評価）（50点法）</t>
    <rPh sb="61" eb="62">
      <t>テン</t>
    </rPh>
    <rPh sb="62" eb="63">
      <t>ホウ</t>
    </rPh>
    <phoneticPr fontId="6"/>
  </si>
  <si>
    <t>発表会のプレゼンテーション能力（質疑応答能力も含む）の評価が6割以上であること（25点法）</t>
    <rPh sb="13" eb="15">
      <t>ノウリョク</t>
    </rPh>
    <rPh sb="16" eb="18">
      <t>シツギ</t>
    </rPh>
    <rPh sb="18" eb="20">
      <t>オウトウ</t>
    </rPh>
    <rPh sb="20" eb="22">
      <t>ノウリョク</t>
    </rPh>
    <rPh sb="23" eb="24">
      <t>フク</t>
    </rPh>
    <rPh sb="27" eb="29">
      <t>ヒョウカ</t>
    </rPh>
    <rPh sb="31" eb="32">
      <t>ワリ</t>
    </rPh>
    <rPh sb="32" eb="34">
      <t>イジョウ</t>
    </rPh>
    <rPh sb="42" eb="43">
      <t>テン</t>
    </rPh>
    <rPh sb="43" eb="44">
      <t>ホウ</t>
    </rPh>
    <phoneticPr fontId="6"/>
  </si>
  <si>
    <t>専攻科特別研究Ⅱ</t>
    <phoneticPr fontId="6"/>
  </si>
  <si>
    <t>２年</t>
    <phoneticPr fontId="6"/>
  </si>
  <si>
    <t>特別研究論文の緒言では、社会の要求あるいは学究的関心に基づいたアイデアについて記載すること（評価が６割以上必要）（３段階法）</t>
    <rPh sb="46" eb="48">
      <t>ヒョウカ</t>
    </rPh>
    <phoneticPr fontId="6"/>
  </si>
  <si>
    <t>特別研究論文の緒言では、デザイン化における、性能・環境への影響・安全性・経済性または審美性などについて明確に記載すること（評価が６割以上必要）（３段階法）</t>
    <phoneticPr fontId="6"/>
  </si>
  <si>
    <t>特別研究論文は、アイデアを基にした具体的な研究計画や方法に留意して作成すること
 （デザイン化とその具現化に関する評価が６割以上必要）（３段階法）</t>
    <phoneticPr fontId="6"/>
  </si>
  <si>
    <t>中間発表会で指摘されたり、明らかになった問題点があれば、その点に留意して研究論文を作成すること（問題解決に関する評価が６割以上必要）（３段階法）</t>
    <phoneticPr fontId="6"/>
  </si>
  <si>
    <t>特別研究論文には研究に必要な参考文献を記載すること 
 （情報収集についての評価が６割以上必要）（３段階法）</t>
    <phoneticPr fontId="6"/>
  </si>
  <si>
    <t>⑧</t>
  </si>
  <si>
    <t>特別研究論文は、科学技術論文としてふさわしい表現で論理的に記述すること
 （論理的記述の評価が６割以上必要）（３段階法）</t>
    <phoneticPr fontId="6"/>
  </si>
  <si>
    <t>⑨</t>
  </si>
  <si>
    <t>特別研究論文の評価が６割以上であること（50点法）</t>
    <rPh sb="22" eb="23">
      <t>テン</t>
    </rPh>
    <phoneticPr fontId="6"/>
  </si>
  <si>
    <t>⑩</t>
  </si>
  <si>
    <t>特別研究論文の概要（梗概）の評価が６割以上であること（25点法）</t>
    <phoneticPr fontId="6"/>
  </si>
  <si>
    <t>⑪</t>
  </si>
  <si>
    <t>発表会のプレゼンテーション能力(質疑応答能力を含む)の評価が６割以上であること（25点法）</t>
    <phoneticPr fontId="6"/>
  </si>
  <si>
    <t>実務実習報告書の評価が６割以上であること（100点法）</t>
    <phoneticPr fontId="6"/>
  </si>
  <si>
    <t>創造デザイン基礎演習</t>
    <rPh sb="6" eb="8">
      <t>キソ</t>
    </rPh>
    <phoneticPr fontId="6"/>
  </si>
  <si>
    <t>レポートの評価の平均が６割以上であること（100点法）</t>
    <phoneticPr fontId="6"/>
  </si>
  <si>
    <t>レポートと製作物の評価の平均が６割以上であること（100点法）</t>
    <phoneticPr fontId="6"/>
  </si>
  <si>
    <t>※1 専攻科特別研究（１年）①、②においては、「期限内の提出」を持って「合格」とする。</t>
    <rPh sb="24" eb="27">
      <t>キゲンナイ</t>
    </rPh>
    <rPh sb="28" eb="30">
      <t>テイシュツ</t>
    </rPh>
    <rPh sb="32" eb="33">
      <t>モ</t>
    </rPh>
    <phoneticPr fontId="6"/>
  </si>
  <si>
    <t>※2 「TOEIC試験で400点相当」とは、 1）本校で実施するTOEIC IPテストあるいは公開のTOEICスコアが375点以上の場合
　　 　2）実用英語検定試験準２級に合格した場合 　3）工業英語検定試験３級に合格した場合　のいずれかを満たした場合</t>
    <phoneticPr fontId="6"/>
  </si>
  <si>
    <t>総合
判定</t>
    <rPh sb="0" eb="2">
      <t>ソウゴウ</t>
    </rPh>
    <rPh sb="3" eb="5">
      <t>ハンテイ</t>
    </rPh>
    <phoneticPr fontId="6"/>
  </si>
  <si>
    <t>（最終確認日：2025年1月16日）</t>
    <rPh sb="1" eb="3">
      <t>サイシュウ</t>
    </rPh>
    <rPh sb="3" eb="6">
      <t>カクニンビ</t>
    </rPh>
    <rPh sb="11" eb="12">
      <t>ネン</t>
    </rPh>
    <rPh sb="13" eb="14">
      <t>ガツ</t>
    </rPh>
    <rPh sb="16" eb="17">
      <t>ニチ</t>
    </rPh>
    <phoneticPr fontId="6"/>
  </si>
  <si>
    <t>創造デザイン演習Ⅰ</t>
    <phoneticPr fontId="2"/>
  </si>
  <si>
    <t>報告会の評価が６割以上であること（100点法）</t>
    <rPh sb="0" eb="3">
      <t>ホウコクカイ</t>
    </rPh>
    <rPh sb="4" eb="6">
      <t>ヒョウカ</t>
    </rPh>
    <phoneticPr fontId="6"/>
  </si>
  <si>
    <t>思想文化論</t>
    <rPh sb="0" eb="5">
      <t>シソウブンカロン</t>
    </rPh>
    <phoneticPr fontId="4"/>
  </si>
  <si>
    <t>（令和7年度のプログラム入学者に適用）</t>
    <rPh sb="1" eb="3">
      <t xml:space="preserve">レイワ </t>
    </rPh>
    <rPh sb="4" eb="6">
      <t xml:space="preserve">ネンド </t>
    </rPh>
    <phoneticPr fontId="6"/>
  </si>
  <si>
    <t>英米文化論</t>
    <rPh sb="0" eb="2">
      <t>エイベイ</t>
    </rPh>
    <rPh sb="2" eb="5">
      <t>ブンカロン</t>
    </rPh>
    <phoneticPr fontId="4"/>
  </si>
  <si>
    <t>（令和9年度の専攻科入学者に適用）</t>
    <rPh sb="1" eb="3">
      <t xml:space="preserve">レイワ </t>
    </rPh>
    <rPh sb="5" eb="6">
      <t>ド</t>
    </rPh>
    <rPh sb="14" eb="16">
      <t>テキヨウ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</si>
</sst>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_ #,##0;[Red]_ \-#,##0"/>
    <numFmt numFmtId="177" formatCode="\ @"/>
    <numFmt numFmtId="178" formatCode="0_);[Red]\(0\)"/>
  </numFmts>
  <fonts count="29">
    <font>
      <sz val="11"/>
      <name val="ＭＳ Ｐゴシック"/>
      <family val="3"/>
      <charset val="128"/>
    </font>
    <font>
      <sz val="11"/>
      <name val="ＭＳ Ｐゴシック"/>
      <family val="3"/>
      <charset val="128"/>
    </font>
    <font>
      <sz val="6"/>
      <name val="ＭＳ Ｐゴシック"/>
      <family val="3"/>
      <charset val="128"/>
    </font>
    <font>
      <sz val="10"/>
      <name val="Osaka"/>
      <family val="3"/>
      <charset val="128"/>
    </font>
    <font>
      <sz val="6"/>
      <name val="Osaka"/>
      <family val="3"/>
      <charset val="128"/>
    </font>
    <font>
      <sz val="10"/>
      <name val="Century"/>
      <family val="1"/>
    </font>
    <font>
      <sz val="6"/>
      <name val="ＭＳ ゴシック"/>
      <family val="3"/>
      <charset val="128"/>
    </font>
    <font>
      <sz val="10"/>
      <name val="ＭＳ Ｐゴシック"/>
      <family val="3"/>
      <charset val="128"/>
    </font>
    <font>
      <sz val="9"/>
      <name val="ＭＳ Ｐゴシック"/>
      <family val="3"/>
      <charset val="128"/>
    </font>
    <font>
      <sz val="18"/>
      <name val="ＭＳ Ｐゴシック"/>
      <family val="3"/>
      <charset val="128"/>
    </font>
    <font>
      <sz val="14"/>
      <color indexed="10"/>
      <name val="ＭＳ Ｐゴシック"/>
      <family val="3"/>
      <charset val="128"/>
    </font>
    <font>
      <sz val="11"/>
      <name val="ＭＳ Ｐゴシック"/>
      <family val="3"/>
      <charset val="128"/>
    </font>
    <font>
      <b/>
      <sz val="12"/>
      <name val="ＭＳ Ｐゴシック"/>
      <family val="3"/>
      <charset val="128"/>
    </font>
    <font>
      <sz val="16"/>
      <name val="ＭＳ Ｐゴシック"/>
      <family val="3"/>
      <charset val="128"/>
    </font>
    <font>
      <sz val="12"/>
      <name val="ＭＳ Ｐゴシック"/>
      <family val="3"/>
      <charset val="128"/>
    </font>
    <font>
      <sz val="10"/>
      <color indexed="10"/>
      <name val="ＭＳ Ｐゴシック"/>
      <family val="3"/>
      <charset val="128"/>
    </font>
    <font>
      <sz val="11"/>
      <name val="ＭＳ Ｐゴシック"/>
      <family val="3"/>
      <charset val="128"/>
    </font>
    <font>
      <sz val="12"/>
      <color indexed="10"/>
      <name val="ＭＳ Ｐゴシック"/>
      <family val="3"/>
      <charset val="128"/>
    </font>
    <font>
      <sz val="14"/>
      <name val="ＭＳ Ｐゴシック"/>
      <family val="3"/>
      <charset val="128"/>
    </font>
    <font>
      <sz val="12"/>
      <color indexed="48"/>
      <name val="ＭＳ Ｐゴシック"/>
      <family val="3"/>
      <charset val="128"/>
    </font>
    <font>
      <u/>
      <sz val="11"/>
      <color theme="10"/>
      <name val="ＭＳ Ｐゴシック"/>
      <family val="3"/>
      <charset val="128"/>
    </font>
    <font>
      <u/>
      <sz val="11"/>
      <color theme="11"/>
      <name val="ＭＳ Ｐゴシック"/>
      <family val="3"/>
      <charset val="128"/>
    </font>
    <font>
      <sz val="10"/>
      <color theme="1"/>
      <name val="ＭＳ Ｐゴシック"/>
      <family val="3"/>
      <charset val="128"/>
    </font>
    <font>
      <sz val="10"/>
      <color rgb="FFFF0000"/>
      <name val="ＭＳ Ｐゴシック"/>
      <family val="2"/>
      <charset val="128"/>
    </font>
    <font>
      <sz val="11"/>
      <color theme="1"/>
      <name val="ＭＳ Ｐゴシック"/>
      <family val="3"/>
      <charset val="128"/>
    </font>
    <font>
      <sz val="11"/>
      <color indexed="10"/>
      <name val="ＭＳ Ｐゴシック"/>
      <family val="3"/>
      <charset val="128"/>
    </font>
    <font>
      <sz val="11"/>
      <color rgb="FFFF0000"/>
      <name val="ＭＳ Ｐゴシック"/>
      <family val="3"/>
      <charset val="128"/>
    </font>
    <font>
      <sz val="10"/>
      <name val="ＭＳ ゴシック"/>
      <family val="3"/>
      <charset val="128"/>
    </font>
    <font>
      <sz val="8"/>
      <name val="ＭＳ Ｐゴシック"/>
      <family val="3"/>
      <charset val="128"/>
    </font>
  </fonts>
  <fills count="11">
    <fill>
      <patternFill patternType="none"/>
    </fill>
    <fill>
      <patternFill patternType="gray125"/>
    </fill>
    <fill>
      <patternFill patternType="solid">
        <fgColor indexed="12"/>
        <bgColor indexed="64"/>
      </patternFill>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theme="0" tint="-0.249977111117893"/>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indexed="44"/>
        <bgColor indexed="64"/>
      </patternFill>
    </fill>
  </fills>
  <borders count="199">
    <border>
      <left/>
      <right/>
      <top/>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bottom style="medium">
        <color auto="1"/>
      </bottom>
      <diagonal/>
    </border>
    <border>
      <left style="medium">
        <color auto="1"/>
      </left>
      <right style="hair">
        <color auto="1"/>
      </right>
      <top/>
      <bottom style="medium">
        <color auto="1"/>
      </bottom>
      <diagonal/>
    </border>
    <border>
      <left style="hair">
        <color auto="1"/>
      </left>
      <right style="thin">
        <color auto="1"/>
      </right>
      <top/>
      <bottom style="medium">
        <color auto="1"/>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right style="hair">
        <color auto="1"/>
      </right>
      <top/>
      <bottom style="medium">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style="medium">
        <color auto="1"/>
      </right>
      <top style="thin">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thin">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right style="thin">
        <color auto="1"/>
      </right>
      <top style="hair">
        <color auto="1"/>
      </top>
      <bottom/>
      <diagonal/>
    </border>
    <border>
      <left style="thin">
        <color auto="1"/>
      </left>
      <right style="thin">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style="thin">
        <color auto="1"/>
      </left>
      <right style="thin">
        <color auto="1"/>
      </right>
      <top style="hair">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thin">
        <color auto="1"/>
      </right>
      <top style="hair">
        <color auto="1"/>
      </top>
      <bottom style="hair">
        <color auto="1"/>
      </bottom>
      <diagonal/>
    </border>
    <border>
      <left style="medium">
        <color auto="1"/>
      </left>
      <right style="medium">
        <color auto="1"/>
      </right>
      <top style="hair">
        <color auto="1"/>
      </top>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thin">
        <color auto="1"/>
      </right>
      <top style="hair">
        <color auto="1"/>
      </top>
      <bottom style="thin">
        <color auto="1"/>
      </bottom>
      <diagonal/>
    </border>
    <border>
      <left/>
      <right/>
      <top style="hair">
        <color auto="1"/>
      </top>
      <bottom style="thin">
        <color auto="1"/>
      </bottom>
      <diagonal/>
    </border>
    <border>
      <left style="thin">
        <color auto="1"/>
      </left>
      <right style="thin">
        <color auto="1"/>
      </right>
      <top style="hair">
        <color auto="1"/>
      </top>
      <bottom style="thin">
        <color auto="1"/>
      </bottom>
      <diagonal/>
    </border>
    <border>
      <left style="medium">
        <color auto="1"/>
      </left>
      <right style="medium">
        <color auto="1"/>
      </right>
      <top style="hair">
        <color auto="1"/>
      </top>
      <bottom style="thin">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medium">
        <color auto="1"/>
      </left>
      <right style="thin">
        <color auto="1"/>
      </right>
      <top style="hair">
        <color auto="1"/>
      </top>
      <bottom/>
      <diagonal/>
    </border>
    <border>
      <left/>
      <right style="hair">
        <color auto="1"/>
      </right>
      <top style="hair">
        <color auto="1"/>
      </top>
      <bottom/>
      <diagonal/>
    </border>
    <border>
      <left style="medium">
        <color auto="1"/>
      </left>
      <right style="thin">
        <color auto="1"/>
      </right>
      <top/>
      <bottom style="hair">
        <color auto="1"/>
      </bottom>
      <diagonal/>
    </border>
    <border>
      <left style="medium">
        <color auto="1"/>
      </left>
      <right style="medium">
        <color auto="1"/>
      </right>
      <top/>
      <bottom style="hair">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thin">
        <color auto="1"/>
      </right>
      <top style="hair">
        <color indexed="8"/>
      </top>
      <bottom/>
      <diagonal/>
    </border>
    <border>
      <left style="medium">
        <color auto="1"/>
      </left>
      <right style="thin">
        <color auto="1"/>
      </right>
      <top style="hair">
        <color indexed="8"/>
      </top>
      <bottom style="thin">
        <color auto="1"/>
      </bottom>
      <diagonal/>
    </border>
    <border>
      <left style="medium">
        <color auto="1"/>
      </left>
      <right style="hair">
        <color auto="1"/>
      </right>
      <top/>
      <bottom/>
      <diagonal/>
    </border>
    <border>
      <left style="thin">
        <color auto="1"/>
      </left>
      <right style="thin">
        <color auto="1"/>
      </right>
      <top/>
      <bottom/>
      <diagonal/>
    </border>
    <border>
      <left style="medium">
        <color auto="1"/>
      </left>
      <right style="medium">
        <color auto="1"/>
      </right>
      <top/>
      <bottom/>
      <diagonal/>
    </border>
    <border>
      <left style="medium">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thin">
        <color auto="1"/>
      </left>
      <right style="thin">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medium">
        <color auto="1"/>
      </left>
      <right style="hair">
        <color auto="1"/>
      </right>
      <top style="hair">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style="medium">
        <color auto="1"/>
      </left>
      <right/>
      <top/>
      <bottom/>
      <diagonal/>
    </border>
    <border>
      <left style="thin">
        <color auto="1"/>
      </left>
      <right style="thin">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medium">
        <color auto="1"/>
      </top>
      <bottom style="hair">
        <color auto="1"/>
      </bottom>
      <diagonal/>
    </border>
    <border>
      <left style="medium">
        <color auto="1"/>
      </left>
      <right style="medium">
        <color auto="1"/>
      </right>
      <top style="medium">
        <color auto="1"/>
      </top>
      <bottom style="hair">
        <color auto="1"/>
      </bottom>
      <diagonal/>
    </border>
    <border>
      <left style="medium">
        <color auto="1"/>
      </left>
      <right style="thin">
        <color auto="1"/>
      </right>
      <top style="medium">
        <color auto="1"/>
      </top>
      <bottom style="hair">
        <color auto="1"/>
      </bottom>
      <diagonal/>
    </border>
    <border>
      <left/>
      <right style="hair">
        <color auto="1"/>
      </right>
      <top style="medium">
        <color auto="1"/>
      </top>
      <bottom style="hair">
        <color auto="1"/>
      </bottom>
      <diagonal/>
    </border>
    <border>
      <left style="medium">
        <color auto="1"/>
      </left>
      <right/>
      <top style="hair">
        <color auto="1"/>
      </top>
      <bottom style="hair">
        <color auto="1"/>
      </bottom>
      <diagonal/>
    </border>
    <border>
      <left style="medium">
        <color auto="1"/>
      </left>
      <right style="hair">
        <color auto="1"/>
      </right>
      <top/>
      <bottom style="thin">
        <color auto="1"/>
      </bottom>
      <diagonal/>
    </border>
    <border>
      <left style="medium">
        <color auto="1"/>
      </left>
      <right style="hair">
        <color auto="1"/>
      </right>
      <top style="thin">
        <color auto="1"/>
      </top>
      <bottom/>
      <diagonal/>
    </border>
    <border>
      <left/>
      <right style="medium">
        <color auto="1"/>
      </right>
      <top style="thin">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style="medium">
        <color auto="1"/>
      </left>
      <right style="hair">
        <color auto="1"/>
      </right>
      <top style="hair">
        <color auto="1"/>
      </top>
      <bottom/>
      <diagonal/>
    </border>
    <border>
      <left style="hair">
        <color auto="1"/>
      </left>
      <right style="thin">
        <color auto="1"/>
      </right>
      <top style="hair">
        <color auto="1"/>
      </top>
      <bottom/>
      <diagonal/>
    </border>
    <border>
      <left/>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right style="hair">
        <color auto="1"/>
      </right>
      <top/>
      <bottom style="hair">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thin">
        <color auto="1"/>
      </left>
      <right style="hair">
        <color auto="1"/>
      </right>
      <top style="medium">
        <color auto="1"/>
      </top>
      <bottom style="thin">
        <color auto="1"/>
      </bottom>
      <diagonal/>
    </border>
    <border>
      <left/>
      <right/>
      <top style="medium">
        <color auto="1"/>
      </top>
      <bottom style="thin">
        <color auto="1"/>
      </bottom>
      <diagonal/>
    </border>
    <border>
      <left style="hair">
        <color auto="1"/>
      </left>
      <right style="thin">
        <color auto="1"/>
      </right>
      <top style="medium">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top style="medium">
        <color auto="1"/>
      </top>
      <bottom style="hair">
        <color auto="1"/>
      </bottom>
      <diagonal/>
    </border>
    <border>
      <left style="thin">
        <color auto="1"/>
      </left>
      <right/>
      <top/>
      <bottom style="hair">
        <color auto="1"/>
      </bottom>
      <diagonal/>
    </border>
    <border>
      <left style="thin">
        <color auto="1"/>
      </left>
      <right/>
      <top style="thin">
        <color auto="1"/>
      </top>
      <bottom style="hair">
        <color auto="1"/>
      </bottom>
      <diagonal/>
    </border>
    <border>
      <left style="thin">
        <color auto="1"/>
      </left>
      <right/>
      <top style="hair">
        <color auto="1"/>
      </top>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thin">
        <color auto="1"/>
      </left>
      <right style="medium">
        <color auto="1"/>
      </right>
      <top style="thin">
        <color auto="1"/>
      </top>
      <bottom style="hair">
        <color auto="1"/>
      </bottom>
      <diagonal/>
    </border>
    <border>
      <left/>
      <right style="medium">
        <color auto="1"/>
      </right>
      <top style="hair">
        <color auto="1"/>
      </top>
      <bottom style="medium">
        <color auto="1"/>
      </bottom>
      <diagonal/>
    </border>
    <border>
      <left style="medium">
        <color auto="1"/>
      </left>
      <right style="hair">
        <color auto="1"/>
      </right>
      <top style="medium">
        <color auto="1"/>
      </top>
      <bottom/>
      <diagonal/>
    </border>
    <border>
      <left style="hair">
        <color auto="1"/>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style="thin">
        <color auto="1"/>
      </top>
      <bottom/>
      <diagonal/>
    </border>
    <border>
      <left style="medium">
        <color auto="1"/>
      </left>
      <right/>
      <top/>
      <bottom style="medium">
        <color auto="1"/>
      </bottom>
      <diagonal/>
    </border>
    <border>
      <left style="medium">
        <color auto="1"/>
      </left>
      <right/>
      <top style="thin">
        <color auto="1"/>
      </top>
      <bottom style="hair">
        <color auto="1"/>
      </bottom>
      <diagonal/>
    </border>
    <border>
      <left style="medium">
        <color auto="1"/>
      </left>
      <right style="thin">
        <color auto="1"/>
      </right>
      <top style="thin">
        <color auto="1"/>
      </top>
      <bottom/>
      <diagonal/>
    </border>
    <border>
      <left style="medium">
        <color auto="1"/>
      </left>
      <right style="medium">
        <color auto="1"/>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hair">
        <color auto="1"/>
      </top>
      <bottom/>
      <diagonal/>
    </border>
    <border>
      <left/>
      <right style="medium">
        <color auto="1"/>
      </right>
      <top/>
      <bottom style="hair">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style="thin">
        <color auto="1"/>
      </right>
      <top style="thin">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hair">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diagonal/>
    </border>
    <border>
      <left/>
      <right style="medium">
        <color auto="1"/>
      </right>
      <top/>
      <bottom/>
      <diagonal/>
    </border>
    <border>
      <left style="thin">
        <color auto="1"/>
      </left>
      <right/>
      <top/>
      <bottom style="thin">
        <color auto="1"/>
      </bottom>
      <diagonal/>
    </border>
    <border>
      <left/>
      <right style="thin">
        <color auto="1"/>
      </right>
      <top/>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top style="thin">
        <color auto="1"/>
      </top>
      <bottom style="medium">
        <color auto="1"/>
      </bottom>
      <diagonal/>
    </border>
    <border>
      <left style="hair">
        <color auto="1"/>
      </left>
      <right style="hair">
        <color auto="1"/>
      </right>
      <top style="medium">
        <color auto="1"/>
      </top>
      <bottom/>
      <diagonal/>
    </border>
    <border>
      <left style="hair">
        <color auto="1"/>
      </left>
      <right style="medium">
        <color auto="1"/>
      </right>
      <top/>
      <bottom/>
      <diagonal/>
    </border>
    <border>
      <left style="hair">
        <color auto="1"/>
      </left>
      <right style="medium">
        <color auto="1"/>
      </right>
      <top style="thin">
        <color auto="1"/>
      </top>
      <bottom/>
      <diagonal/>
    </border>
    <border>
      <left style="hair">
        <color auto="1"/>
      </left>
      <right style="medium">
        <color auto="1"/>
      </right>
      <top/>
      <bottom style="thin">
        <color auto="1"/>
      </bottom>
      <diagonal/>
    </border>
    <border>
      <left/>
      <right/>
      <top/>
      <bottom style="hair">
        <color auto="1"/>
      </bottom>
      <diagonal/>
    </border>
    <border>
      <left/>
      <right/>
      <top style="hair">
        <color auto="1"/>
      </top>
      <bottom/>
      <diagonal/>
    </border>
    <border>
      <left/>
      <right/>
      <top style="thin">
        <color auto="1"/>
      </top>
      <bottom/>
      <diagonal/>
    </border>
    <border>
      <left/>
      <right style="hair">
        <color auto="1"/>
      </right>
      <top/>
      <bottom/>
      <diagonal/>
    </border>
    <border>
      <left/>
      <right style="thin">
        <color auto="1"/>
      </right>
      <top/>
      <bottom style="hair">
        <color auto="1"/>
      </bottom>
      <diagonal/>
    </border>
    <border>
      <left style="thin">
        <color auto="1"/>
      </left>
      <right style="hair">
        <color auto="1"/>
      </right>
      <top/>
      <bottom/>
      <diagonal/>
    </border>
    <border>
      <left style="thin">
        <color auto="1"/>
      </left>
      <right style="hair">
        <color auto="1"/>
      </right>
      <top/>
      <bottom style="thin">
        <color auto="1"/>
      </bottom>
      <diagonal/>
    </border>
    <border>
      <left style="thin">
        <color auto="1"/>
      </left>
      <right style="hair">
        <color auto="1"/>
      </right>
      <top style="thin">
        <color auto="1"/>
      </top>
      <bottom/>
      <diagonal/>
    </border>
    <border>
      <left style="medium">
        <color auto="1"/>
      </left>
      <right style="hair">
        <color auto="1"/>
      </right>
      <top style="hair">
        <color indexed="8"/>
      </top>
      <bottom/>
      <diagonal/>
    </border>
    <border>
      <left/>
      <right/>
      <top/>
      <bottom style="thin">
        <color auto="1"/>
      </bottom>
      <diagonal/>
    </border>
    <border>
      <left style="thin">
        <color auto="1"/>
      </left>
      <right/>
      <top style="hair">
        <color auto="1"/>
      </top>
      <bottom style="medium">
        <color auto="1"/>
      </bottom>
      <diagonal/>
    </border>
    <border>
      <left style="hair">
        <color auto="1"/>
      </left>
      <right style="hair">
        <color auto="1"/>
      </right>
      <top/>
      <bottom/>
      <diagonal/>
    </border>
    <border>
      <left style="hair">
        <color auto="1"/>
      </left>
      <right style="thin">
        <color auto="1"/>
      </right>
      <top/>
      <bottom/>
      <diagonal/>
    </border>
    <border>
      <left style="hair">
        <color auto="1"/>
      </left>
      <right/>
      <top/>
      <bottom/>
      <diagonal/>
    </border>
    <border>
      <left/>
      <right style="hair">
        <color auto="1"/>
      </right>
      <top style="medium">
        <color auto="1"/>
      </top>
      <bottom style="medium">
        <color auto="1"/>
      </bottom>
      <diagonal/>
    </border>
    <border>
      <left style="hair">
        <color auto="1"/>
      </left>
      <right/>
      <top style="medium">
        <color auto="1"/>
      </top>
      <bottom/>
      <diagonal/>
    </border>
    <border>
      <left/>
      <right style="hair">
        <color auto="1"/>
      </right>
      <top style="medium">
        <color auto="1"/>
      </top>
      <bottom style="thin">
        <color auto="1"/>
      </bottom>
      <diagonal/>
    </border>
    <border>
      <left style="hair">
        <color auto="1"/>
      </left>
      <right/>
      <top style="medium">
        <color auto="1"/>
      </top>
      <bottom style="thin">
        <color auto="1"/>
      </bottom>
      <diagonal/>
    </border>
    <border>
      <left style="medium">
        <color auto="1"/>
      </left>
      <right/>
      <top style="thin">
        <color auto="1"/>
      </top>
      <bottom style="medium">
        <color auto="1"/>
      </bottom>
      <diagonal/>
    </border>
    <border>
      <left style="hair">
        <color auto="1"/>
      </left>
      <right/>
      <top style="thin">
        <color auto="1"/>
      </top>
      <bottom style="medium">
        <color auto="1"/>
      </bottom>
      <diagonal/>
    </border>
    <border>
      <left style="medium">
        <color auto="1"/>
      </left>
      <right style="hair">
        <color auto="1"/>
      </right>
      <top style="thin">
        <color auto="1"/>
      </top>
      <bottom style="medium">
        <color auto="1"/>
      </bottom>
      <diagonal/>
    </border>
    <border>
      <left style="medium">
        <color auto="1"/>
      </left>
      <right/>
      <top/>
      <bottom style="hair">
        <color auto="1"/>
      </bottom>
      <diagonal/>
    </border>
    <border>
      <left style="hair">
        <color auto="1"/>
      </left>
      <right/>
      <top/>
      <bottom style="medium">
        <color auto="1"/>
      </bottom>
      <diagonal/>
    </border>
    <border>
      <left style="hair">
        <color auto="1"/>
      </left>
      <right style="hair">
        <color auto="1"/>
      </right>
      <top/>
      <bottom style="thin">
        <color auto="1"/>
      </bottom>
      <diagonal/>
    </border>
    <border>
      <left style="medium">
        <color auto="1"/>
      </left>
      <right style="medium">
        <color auto="1"/>
      </right>
      <top style="medium">
        <color auto="1"/>
      </top>
      <bottom style="medium">
        <color auto="1"/>
      </bottom>
      <diagonal/>
    </border>
  </borders>
  <cellStyleXfs count="24">
    <xf numFmtId="0" fontId="0" fillId="0" borderId="0">
      <alignment vertical="center"/>
    </xf>
    <xf numFmtId="6" fontId="1" fillId="0" borderId="0" applyFont="0" applyFill="0" applyBorder="0" applyAlignment="0" applyProtection="0">
      <alignment vertical="center"/>
    </xf>
    <xf numFmtId="0" fontId="3" fillId="0" borderId="0"/>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0"/>
  </cellStyleXfs>
  <cellXfs count="874">
    <xf numFmtId="0" fontId="0" fillId="0" borderId="0" xfId="0">
      <alignment vertical="center"/>
    </xf>
    <xf numFmtId="0" fontId="7" fillId="2" borderId="0" xfId="0" applyFont="1" applyFill="1">
      <alignment vertical="center"/>
    </xf>
    <xf numFmtId="0" fontId="7" fillId="2" borderId="0" xfId="0" applyFont="1" applyFill="1" applyAlignment="1">
      <alignment horizontal="distributed" vertical="center"/>
    </xf>
    <xf numFmtId="0" fontId="8" fillId="2" borderId="0" xfId="2" applyFont="1" applyFill="1" applyAlignment="1">
      <alignment vertical="center"/>
    </xf>
    <xf numFmtId="0" fontId="8" fillId="0" borderId="0" xfId="2" applyFont="1" applyAlignment="1">
      <alignment vertical="center"/>
    </xf>
    <xf numFmtId="0" fontId="7" fillId="0" borderId="0" xfId="0" applyFont="1">
      <alignment vertical="center"/>
    </xf>
    <xf numFmtId="0" fontId="10" fillId="0" borderId="0" xfId="2" applyFont="1" applyAlignment="1">
      <alignment horizontal="left" vertical="center"/>
    </xf>
    <xf numFmtId="0" fontId="7" fillId="0" borderId="0" xfId="2" applyFont="1" applyAlignment="1">
      <alignment horizontal="left" vertical="center"/>
    </xf>
    <xf numFmtId="0" fontId="15" fillId="0" borderId="0" xfId="2" applyFont="1" applyAlignment="1">
      <alignment horizontal="left" vertical="center"/>
    </xf>
    <xf numFmtId="0" fontId="7" fillId="0" borderId="0" xfId="2"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textRotation="255"/>
    </xf>
    <xf numFmtId="176" fontId="7" fillId="0" borderId="0" xfId="0" applyNumberFormat="1" applyFont="1" applyAlignment="1">
      <alignment horizontal="center" vertical="center" shrinkToFit="1"/>
    </xf>
    <xf numFmtId="0" fontId="7" fillId="0" borderId="0" xfId="2" applyFont="1" applyAlignment="1">
      <alignment vertical="center" wrapText="1"/>
    </xf>
    <xf numFmtId="0" fontId="7" fillId="0" borderId="0" xfId="2" applyFont="1" applyAlignment="1">
      <alignment vertical="center"/>
    </xf>
    <xf numFmtId="176" fontId="7" fillId="0" borderId="0" xfId="0" applyNumberFormat="1" applyFont="1" applyAlignment="1">
      <alignment horizontal="distributed" vertical="center" shrinkToFit="1"/>
    </xf>
    <xf numFmtId="0" fontId="7" fillId="0" borderId="0" xfId="0" applyFont="1" applyAlignment="1">
      <alignment horizontal="distributed" vertical="center"/>
    </xf>
    <xf numFmtId="0" fontId="8" fillId="2" borderId="0" xfId="2" applyFont="1" applyFill="1" applyAlignment="1">
      <alignment horizontal="center" vertical="center"/>
    </xf>
    <xf numFmtId="0" fontId="7" fillId="2" borderId="0" xfId="0" applyFont="1" applyFill="1" applyAlignment="1">
      <alignment horizontal="center" vertical="center"/>
    </xf>
    <xf numFmtId="0" fontId="11" fillId="2" borderId="0" xfId="2" applyFont="1" applyFill="1" applyAlignment="1">
      <alignment vertical="center"/>
    </xf>
    <xf numFmtId="0" fontId="11" fillId="0" borderId="0" xfId="2" applyFont="1" applyAlignment="1">
      <alignment vertical="center"/>
    </xf>
    <xf numFmtId="0" fontId="7" fillId="0" borderId="0" xfId="2" applyFont="1" applyAlignment="1">
      <alignment horizontal="center" vertical="center" wrapText="1"/>
    </xf>
    <xf numFmtId="0" fontId="15" fillId="0" borderId="0" xfId="2" applyFont="1" applyAlignment="1">
      <alignment vertical="top" wrapText="1"/>
    </xf>
    <xf numFmtId="0" fontId="8" fillId="0" borderId="0" xfId="2" applyFont="1" applyAlignment="1">
      <alignment horizontal="center" vertical="center"/>
    </xf>
    <xf numFmtId="0" fontId="16" fillId="0" borderId="0" xfId="0" applyFont="1">
      <alignment vertical="center"/>
    </xf>
    <xf numFmtId="0" fontId="7" fillId="0" borderId="0" xfId="0" applyFont="1" applyAlignment="1">
      <alignment horizontal="right" vertical="top" wrapText="1"/>
    </xf>
    <xf numFmtId="0" fontId="7" fillId="0" borderId="0" xfId="0" applyFont="1" applyAlignment="1">
      <alignment vertical="top" wrapText="1"/>
    </xf>
    <xf numFmtId="0" fontId="18" fillId="0" borderId="100" xfId="0" applyFont="1" applyBorder="1" applyAlignment="1">
      <alignment horizontal="center" vertical="center"/>
    </xf>
    <xf numFmtId="0" fontId="12" fillId="0" borderId="0" xfId="2" applyFont="1" applyAlignment="1">
      <alignment horizontal="center" vertical="center"/>
    </xf>
    <xf numFmtId="0" fontId="7" fillId="0" borderId="176" xfId="0" applyFont="1" applyBorder="1">
      <alignment vertical="center"/>
    </xf>
    <xf numFmtId="0" fontId="1" fillId="0" borderId="0" xfId="0" applyFont="1">
      <alignment vertical="center"/>
    </xf>
    <xf numFmtId="0" fontId="1" fillId="0" borderId="0" xfId="2" applyFont="1" applyAlignment="1">
      <alignment vertical="center"/>
    </xf>
    <xf numFmtId="0" fontId="1" fillId="2" borderId="0" xfId="0" applyFont="1" applyFill="1" applyAlignment="1">
      <alignment horizontal="center" vertical="center" textRotation="255"/>
    </xf>
    <xf numFmtId="176" fontId="1" fillId="2" borderId="0" xfId="0" applyNumberFormat="1" applyFont="1" applyFill="1" applyAlignment="1">
      <alignment horizontal="center" vertical="center" shrinkToFit="1"/>
    </xf>
    <xf numFmtId="176" fontId="1" fillId="2" borderId="0" xfId="0" applyNumberFormat="1" applyFont="1" applyFill="1" applyAlignment="1">
      <alignment horizontal="distributed" vertical="center" shrinkToFit="1"/>
    </xf>
    <xf numFmtId="0" fontId="1" fillId="2" borderId="0" xfId="0" applyFont="1" applyFill="1" applyAlignment="1">
      <alignment horizontal="center" vertical="center" shrinkToFit="1"/>
    </xf>
    <xf numFmtId="0" fontId="1" fillId="2" borderId="0" xfId="0" applyFont="1" applyFill="1" applyAlignment="1">
      <alignment horizontal="center" vertical="center"/>
    </xf>
    <xf numFmtId="0" fontId="23" fillId="0" borderId="0" xfId="2" applyFont="1" applyAlignment="1">
      <alignment vertical="center"/>
    </xf>
    <xf numFmtId="0" fontId="9" fillId="0" borderId="0" xfId="2" applyFont="1" applyAlignment="1">
      <alignment horizontal="left" vertical="center"/>
    </xf>
    <xf numFmtId="0" fontId="7" fillId="4" borderId="122" xfId="0" applyFont="1" applyFill="1" applyBorder="1" applyAlignment="1">
      <alignment horizontal="center" vertical="center" wrapText="1"/>
    </xf>
    <xf numFmtId="0" fontId="14" fillId="0" borderId="0" xfId="0" applyFont="1">
      <alignment vertical="center"/>
    </xf>
    <xf numFmtId="0" fontId="22" fillId="0" borderId="100" xfId="2" applyFont="1" applyBorder="1" applyAlignment="1">
      <alignment vertical="center"/>
    </xf>
    <xf numFmtId="0" fontId="9" fillId="0" borderId="100" xfId="2" applyFont="1" applyBorder="1" applyAlignment="1">
      <alignment vertical="center"/>
    </xf>
    <xf numFmtId="0" fontId="9" fillId="0" borderId="0" xfId="2" applyFont="1" applyAlignment="1">
      <alignment vertical="center"/>
    </xf>
    <xf numFmtId="0" fontId="7" fillId="0" borderId="153" xfId="0" applyFont="1" applyBorder="1">
      <alignment vertical="center"/>
    </xf>
    <xf numFmtId="0" fontId="24" fillId="0" borderId="26" xfId="0" applyFont="1" applyBorder="1" applyAlignment="1">
      <alignment horizontal="center" vertical="center"/>
    </xf>
    <xf numFmtId="0" fontId="25" fillId="0" borderId="0" xfId="2" applyFont="1" applyAlignment="1">
      <alignment horizontal="center" vertical="center" textRotation="255" wrapText="1"/>
    </xf>
    <xf numFmtId="0" fontId="1" fillId="0" borderId="0" xfId="2" applyFont="1" applyAlignment="1">
      <alignment horizontal="center" vertical="center"/>
    </xf>
    <xf numFmtId="0" fontId="1" fillId="0" borderId="1" xfId="2" applyFont="1" applyBorder="1" applyAlignment="1">
      <alignment horizontal="center" vertical="top" textRotation="255" wrapText="1"/>
    </xf>
    <xf numFmtId="0" fontId="1" fillId="0" borderId="2" xfId="2" applyFont="1" applyBorder="1" applyAlignment="1">
      <alignment horizontal="center" vertical="top" textRotation="255" wrapText="1"/>
    </xf>
    <xf numFmtId="0" fontId="1" fillId="0" borderId="3" xfId="2" applyFont="1" applyBorder="1" applyAlignment="1">
      <alignment horizontal="center" vertical="top" textRotation="255" wrapText="1"/>
    </xf>
    <xf numFmtId="0" fontId="1" fillId="0" borderId="0" xfId="2" applyFont="1" applyAlignment="1">
      <alignment horizontal="center" vertical="center" textRotation="255" wrapText="1"/>
    </xf>
    <xf numFmtId="0" fontId="1" fillId="0" borderId="71" xfId="2" applyFont="1" applyBorder="1" applyAlignment="1">
      <alignment horizontal="center" vertical="top" textRotation="255" wrapText="1"/>
    </xf>
    <xf numFmtId="0" fontId="1" fillId="0" borderId="78" xfId="2" applyFont="1" applyBorder="1" applyAlignment="1">
      <alignment horizontal="center" vertical="top" textRotation="255" wrapText="1"/>
    </xf>
    <xf numFmtId="0" fontId="1" fillId="0" borderId="5" xfId="2" applyFont="1" applyBorder="1" applyAlignment="1">
      <alignment horizontal="center" vertical="center"/>
    </xf>
    <xf numFmtId="0" fontId="1" fillId="0" borderId="6" xfId="2" applyFont="1" applyBorder="1" applyAlignment="1">
      <alignment horizontal="center" vertical="center"/>
    </xf>
    <xf numFmtId="0" fontId="1" fillId="0" borderId="7" xfId="2" applyFont="1" applyBorder="1" applyAlignment="1">
      <alignment horizontal="center" vertical="center"/>
    </xf>
    <xf numFmtId="0" fontId="1" fillId="0" borderId="8" xfId="2" applyFont="1" applyBorder="1" applyAlignment="1">
      <alignment horizontal="center" vertical="center"/>
    </xf>
    <xf numFmtId="0" fontId="1" fillId="0" borderId="9" xfId="2" applyFont="1" applyBorder="1" applyAlignment="1">
      <alignment horizontal="center" vertical="center"/>
    </xf>
    <xf numFmtId="0" fontId="1" fillId="0" borderId="113" xfId="0" applyFont="1" applyBorder="1" applyAlignment="1">
      <alignment horizontal="center" vertical="center" wrapText="1"/>
    </xf>
    <xf numFmtId="0" fontId="1" fillId="0" borderId="10" xfId="2"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xf>
    <xf numFmtId="0" fontId="1" fillId="3" borderId="19"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2" xfId="0" applyFont="1" applyFill="1" applyBorder="1" applyAlignment="1">
      <alignment horizontal="center" vertical="center"/>
    </xf>
    <xf numFmtId="0" fontId="1" fillId="0" borderId="12" xfId="0" applyFont="1" applyBorder="1" applyAlignment="1">
      <alignment horizontal="center" vertical="center"/>
    </xf>
    <xf numFmtId="0" fontId="1" fillId="0" borderId="23" xfId="0" applyFont="1" applyBorder="1" applyAlignment="1">
      <alignment horizontal="center" vertical="center"/>
    </xf>
    <xf numFmtId="0" fontId="1" fillId="3" borderId="36" xfId="0" applyFont="1" applyFill="1" applyBorder="1" applyAlignment="1">
      <alignment horizontal="center" vertical="center"/>
    </xf>
    <xf numFmtId="0" fontId="1" fillId="3" borderId="28" xfId="0" applyFont="1" applyFill="1" applyBorder="1">
      <alignment vertical="center"/>
    </xf>
    <xf numFmtId="0" fontId="1" fillId="3" borderId="38"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39" xfId="0" applyFont="1" applyFill="1" applyBorder="1" applyAlignment="1">
      <alignment horizontal="center" vertical="center"/>
    </xf>
    <xf numFmtId="0" fontId="1" fillId="0" borderId="25" xfId="0" applyFont="1" applyBorder="1" applyAlignment="1">
      <alignment horizontal="center" vertical="center"/>
    </xf>
    <xf numFmtId="0" fontId="1" fillId="0" borderId="56" xfId="0" applyFont="1" applyBorder="1" applyAlignment="1">
      <alignment horizontal="center" vertical="center"/>
    </xf>
    <xf numFmtId="0" fontId="1" fillId="3" borderId="57" xfId="0" applyFont="1" applyFill="1" applyBorder="1" applyAlignment="1">
      <alignment horizontal="center" vertical="center"/>
    </xf>
    <xf numFmtId="0" fontId="1" fillId="0" borderId="30" xfId="0" applyFont="1" applyBorder="1" applyAlignment="1">
      <alignment horizontal="center" vertical="center"/>
    </xf>
    <xf numFmtId="0" fontId="1" fillId="3" borderId="11" xfId="0" applyFont="1" applyFill="1" applyBorder="1" applyAlignment="1">
      <alignment horizontal="center" vertical="center"/>
    </xf>
    <xf numFmtId="0" fontId="1" fillId="0" borderId="2" xfId="0" applyFont="1" applyBorder="1" applyAlignment="1">
      <alignment horizontal="center" vertical="center"/>
    </xf>
    <xf numFmtId="0" fontId="1" fillId="3" borderId="2" xfId="0" applyFont="1" applyFill="1" applyBorder="1">
      <alignment vertical="center"/>
    </xf>
    <xf numFmtId="0" fontId="1" fillId="3" borderId="23" xfId="0" applyFont="1" applyFill="1" applyBorder="1" applyAlignment="1">
      <alignment horizontal="center" vertical="center"/>
    </xf>
    <xf numFmtId="0" fontId="1" fillId="0" borderId="32" xfId="0" applyFont="1" applyBorder="1" applyAlignment="1">
      <alignment horizontal="center" vertical="center"/>
    </xf>
    <xf numFmtId="0" fontId="1" fillId="3" borderId="32" xfId="0" applyFont="1" applyFill="1" applyBorder="1">
      <alignment vertical="center"/>
    </xf>
    <xf numFmtId="0" fontId="1" fillId="3" borderId="31" xfId="0" applyFont="1" applyFill="1" applyBorder="1" applyAlignment="1">
      <alignment horizontal="center" vertical="center"/>
    </xf>
    <xf numFmtId="0" fontId="1" fillId="3" borderId="32" xfId="0" applyFont="1" applyFill="1" applyBorder="1" applyAlignment="1">
      <alignment horizontal="center" vertical="center"/>
    </xf>
    <xf numFmtId="0" fontId="1" fillId="3" borderId="33" xfId="0" applyFont="1" applyFill="1" applyBorder="1" applyAlignment="1">
      <alignment horizontal="center" vertical="center"/>
    </xf>
    <xf numFmtId="0" fontId="1" fillId="3" borderId="58" xfId="0" applyFont="1" applyFill="1" applyBorder="1" applyAlignment="1">
      <alignment horizontal="center" vertical="center"/>
    </xf>
    <xf numFmtId="0" fontId="1" fillId="0" borderId="108" xfId="0" applyFont="1" applyBorder="1" applyAlignment="1">
      <alignment horizontal="center" vertical="center"/>
    </xf>
    <xf numFmtId="0" fontId="1" fillId="3" borderId="61" xfId="0" applyFont="1" applyFill="1" applyBorder="1" applyAlignment="1">
      <alignment horizontal="center" vertical="center"/>
    </xf>
    <xf numFmtId="0" fontId="1" fillId="3" borderId="63" xfId="0" applyFont="1" applyFill="1" applyBorder="1" applyAlignment="1">
      <alignment horizontal="center" vertical="center"/>
    </xf>
    <xf numFmtId="0" fontId="1" fillId="3" borderId="64" xfId="0" applyFont="1" applyFill="1" applyBorder="1" applyAlignment="1">
      <alignment horizontal="center" vertical="center"/>
    </xf>
    <xf numFmtId="0" fontId="1" fillId="0" borderId="86" xfId="0" applyFont="1" applyBorder="1" applyAlignment="1">
      <alignment horizontal="center" vertical="center"/>
    </xf>
    <xf numFmtId="0" fontId="1" fillId="0" borderId="36" xfId="0" applyFont="1" applyBorder="1" applyAlignment="1">
      <alignment horizontal="center" vertical="center"/>
    </xf>
    <xf numFmtId="0" fontId="1" fillId="3" borderId="40" xfId="0" applyFont="1" applyFill="1" applyBorder="1" applyAlignment="1">
      <alignment horizontal="center" vertical="center"/>
    </xf>
    <xf numFmtId="0" fontId="1" fillId="0" borderId="50" xfId="0" applyFont="1" applyBorder="1" applyAlignment="1">
      <alignment horizontal="center" vertical="center"/>
    </xf>
    <xf numFmtId="0" fontId="1" fillId="3" borderId="45" xfId="0" applyFont="1" applyFill="1" applyBorder="1" applyAlignment="1">
      <alignment horizontal="center" vertical="center"/>
    </xf>
    <xf numFmtId="0" fontId="1" fillId="3" borderId="47" xfId="0" applyFont="1" applyFill="1" applyBorder="1" applyAlignment="1">
      <alignment horizontal="center" vertical="center"/>
    </xf>
    <xf numFmtId="0" fontId="1" fillId="3" borderId="48" xfId="0" applyFont="1" applyFill="1" applyBorder="1" applyAlignment="1">
      <alignment horizontal="center" vertical="center"/>
    </xf>
    <xf numFmtId="0" fontId="1" fillId="0" borderId="42" xfId="0" applyFont="1" applyBorder="1" applyAlignment="1">
      <alignment horizontal="center" vertical="center"/>
    </xf>
    <xf numFmtId="0" fontId="1" fillId="3" borderId="21" xfId="2" applyFont="1" applyFill="1" applyBorder="1" applyAlignment="1">
      <alignment horizontal="center" vertical="center"/>
    </xf>
    <xf numFmtId="0" fontId="1" fillId="3" borderId="2" xfId="2" applyFont="1" applyFill="1" applyBorder="1" applyAlignment="1">
      <alignment horizontal="center" vertical="center"/>
    </xf>
    <xf numFmtId="0" fontId="1" fillId="3" borderId="22" xfId="2" applyFont="1" applyFill="1" applyBorder="1" applyAlignment="1">
      <alignment horizontal="center" vertical="center"/>
    </xf>
    <xf numFmtId="0" fontId="1" fillId="3" borderId="31" xfId="2" applyFont="1" applyFill="1" applyBorder="1" applyAlignment="1">
      <alignment horizontal="center" vertical="center"/>
    </xf>
    <xf numFmtId="0" fontId="1" fillId="3" borderId="32" xfId="2" applyFont="1" applyFill="1" applyBorder="1" applyAlignment="1">
      <alignment horizontal="center" vertical="center"/>
    </xf>
    <xf numFmtId="0" fontId="1" fillId="3" borderId="33" xfId="2" applyFont="1" applyFill="1" applyBorder="1" applyAlignment="1">
      <alignment horizontal="center" vertical="center"/>
    </xf>
    <xf numFmtId="0" fontId="1" fillId="0" borderId="40" xfId="0" applyFont="1" applyBorder="1" applyAlignment="1">
      <alignment horizontal="center" vertical="center"/>
    </xf>
    <xf numFmtId="0" fontId="1" fillId="3" borderId="50" xfId="0" applyFont="1" applyFill="1" applyBorder="1" applyAlignment="1">
      <alignment horizontal="center" vertical="center"/>
    </xf>
    <xf numFmtId="0" fontId="1" fillId="3" borderId="47" xfId="2" applyFont="1" applyFill="1" applyBorder="1" applyAlignment="1">
      <alignment horizontal="center" vertical="center"/>
    </xf>
    <xf numFmtId="0" fontId="1" fillId="3" borderId="45" xfId="2" applyFont="1" applyFill="1" applyBorder="1" applyAlignment="1">
      <alignment horizontal="center" vertical="center"/>
    </xf>
    <xf numFmtId="0" fontId="1" fillId="3" borderId="48" xfId="2" applyFont="1" applyFill="1" applyBorder="1" applyAlignment="1">
      <alignment horizontal="center" vertical="center"/>
    </xf>
    <xf numFmtId="0" fontId="1" fillId="3" borderId="108" xfId="0" applyFont="1" applyFill="1" applyBorder="1" applyAlignment="1">
      <alignment horizontal="center" vertical="center"/>
    </xf>
    <xf numFmtId="0" fontId="1" fillId="0" borderId="58" xfId="0" applyFont="1" applyBorder="1" applyAlignment="1">
      <alignment horizontal="center" vertical="center"/>
    </xf>
    <xf numFmtId="0" fontId="1" fillId="0" borderId="33" xfId="0" applyFont="1" applyBorder="1" applyAlignment="1">
      <alignment horizontal="center" vertical="center"/>
    </xf>
    <xf numFmtId="0" fontId="1" fillId="0" borderId="70" xfId="0" applyFont="1" applyBorder="1" applyAlignment="1">
      <alignment horizontal="center" vertical="center"/>
    </xf>
    <xf numFmtId="0" fontId="1" fillId="3" borderId="77" xfId="0" applyFont="1" applyFill="1" applyBorder="1" applyAlignment="1">
      <alignment horizontal="center" vertical="center"/>
    </xf>
    <xf numFmtId="0" fontId="1" fillId="3" borderId="75" xfId="0" applyFont="1" applyFill="1" applyBorder="1" applyAlignment="1">
      <alignment horizontal="center" vertical="center"/>
    </xf>
    <xf numFmtId="0" fontId="1" fillId="3" borderId="71" xfId="0" applyFont="1" applyFill="1" applyBorder="1" applyAlignment="1">
      <alignment horizontal="center" vertical="center"/>
    </xf>
    <xf numFmtId="0" fontId="1" fillId="3" borderId="76" xfId="0" applyFont="1" applyFill="1" applyBorder="1" applyAlignment="1">
      <alignment horizontal="center" vertical="center"/>
    </xf>
    <xf numFmtId="0" fontId="1" fillId="0" borderId="72" xfId="0" applyFont="1" applyBorder="1" applyAlignment="1">
      <alignment horizontal="center" vertical="center"/>
    </xf>
    <xf numFmtId="0" fontId="1" fillId="0" borderId="0" xfId="2" applyFont="1" applyAlignment="1">
      <alignment vertical="center" wrapText="1"/>
    </xf>
    <xf numFmtId="0" fontId="1" fillId="0" borderId="0" xfId="0" applyFont="1" applyAlignment="1">
      <alignment horizontal="center" vertical="center"/>
    </xf>
    <xf numFmtId="0" fontId="1" fillId="0" borderId="122" xfId="0" applyFont="1" applyBorder="1" applyAlignment="1">
      <alignment horizontal="center" vertical="center" wrapText="1"/>
    </xf>
    <xf numFmtId="0" fontId="1" fillId="0" borderId="91" xfId="2" applyFont="1" applyBorder="1" applyAlignment="1">
      <alignment horizontal="center" vertical="center"/>
    </xf>
    <xf numFmtId="0" fontId="1" fillId="0" borderId="15" xfId="2" applyFont="1" applyBorder="1" applyAlignment="1">
      <alignment horizontal="center" vertical="center"/>
    </xf>
    <xf numFmtId="0" fontId="1" fillId="0" borderId="18" xfId="2" applyFont="1" applyBorder="1" applyAlignment="1">
      <alignment horizontal="center" vertical="center"/>
    </xf>
    <xf numFmtId="0" fontId="0" fillId="0" borderId="11" xfId="0" applyFont="1" applyBorder="1" applyAlignment="1">
      <alignment horizontal="distributed" vertical="center"/>
    </xf>
    <xf numFmtId="0" fontId="0" fillId="0" borderId="51" xfId="0" applyFont="1" applyBorder="1" applyAlignment="1">
      <alignment horizontal="center" vertical="center"/>
    </xf>
    <xf numFmtId="0" fontId="0" fillId="0" borderId="13" xfId="0" applyFont="1" applyBorder="1" applyAlignment="1">
      <alignment horizontal="center" vertical="center" shrinkToFit="1"/>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177" fontId="0" fillId="0" borderId="12" xfId="0" applyNumberFormat="1" applyFont="1" applyBorder="1">
      <alignment vertical="center"/>
    </xf>
    <xf numFmtId="0" fontId="0" fillId="0" borderId="13" xfId="0" applyFont="1" applyBorder="1" applyAlignment="1">
      <alignment horizontal="center" vertical="center"/>
    </xf>
    <xf numFmtId="0" fontId="0" fillId="0" borderId="0" xfId="0" applyFont="1" applyAlignment="1">
      <alignment horizontal="center" vertical="center"/>
    </xf>
    <xf numFmtId="0" fontId="0" fillId="0" borderId="14" xfId="2" applyFont="1" applyBorder="1" applyAlignment="1">
      <alignment horizontal="center" vertical="center"/>
    </xf>
    <xf numFmtId="0" fontId="0" fillId="0" borderId="114" xfId="2" applyFont="1" applyBorder="1" applyAlignment="1">
      <alignment horizontal="center" vertical="center"/>
    </xf>
    <xf numFmtId="0" fontId="0" fillId="0" borderId="17" xfId="2" applyFont="1" applyBorder="1" applyAlignment="1">
      <alignment horizontal="center" vertical="center"/>
    </xf>
    <xf numFmtId="0" fontId="0" fillId="0" borderId="15" xfId="2" applyFont="1" applyBorder="1" applyAlignment="1">
      <alignment horizontal="center" vertical="center"/>
    </xf>
    <xf numFmtId="0" fontId="0" fillId="0" borderId="18" xfId="2" applyFont="1" applyBorder="1" applyAlignment="1">
      <alignment horizontal="center" vertical="center"/>
    </xf>
    <xf numFmtId="0" fontId="0" fillId="0" borderId="0" xfId="2" applyFont="1" applyAlignment="1">
      <alignment horizontal="center" vertical="center"/>
    </xf>
    <xf numFmtId="177" fontId="25" fillId="0" borderId="13" xfId="0" applyNumberFormat="1" applyFont="1" applyBorder="1">
      <alignment vertical="center"/>
    </xf>
    <xf numFmtId="0" fontId="0" fillId="4" borderId="89" xfId="0" applyFont="1" applyFill="1" applyBorder="1" applyAlignment="1" applyProtection="1">
      <alignment horizontal="center" vertical="center"/>
      <protection locked="0"/>
    </xf>
    <xf numFmtId="0" fontId="24" fillId="0" borderId="23" xfId="0" applyFont="1" applyBorder="1" applyAlignment="1">
      <alignment horizontal="distributed" vertical="center"/>
    </xf>
    <xf numFmtId="0" fontId="0" fillId="0" borderId="24" xfId="0" applyFont="1" applyBorder="1" applyAlignment="1">
      <alignment horizontal="center" vertical="center"/>
    </xf>
    <xf numFmtId="0" fontId="0" fillId="0" borderId="26" xfId="0" applyFont="1" applyBorder="1" applyAlignment="1">
      <alignment horizontal="center" vertical="center" shrinkToFit="1"/>
    </xf>
    <xf numFmtId="0" fontId="0" fillId="0" borderId="27" xfId="0" applyFont="1" applyBorder="1" applyAlignment="1">
      <alignment horizontal="center" vertical="center"/>
    </xf>
    <xf numFmtId="0" fontId="0" fillId="0" borderId="28" xfId="0" applyFont="1" applyBorder="1">
      <alignment vertical="center"/>
    </xf>
    <xf numFmtId="0" fontId="0" fillId="0" borderId="29" xfId="0" applyFont="1" applyBorder="1">
      <alignment vertical="center"/>
    </xf>
    <xf numFmtId="177" fontId="0" fillId="0" borderId="30" xfId="0" applyNumberFormat="1" applyFont="1" applyBorder="1">
      <alignment vertical="center"/>
    </xf>
    <xf numFmtId="0" fontId="0" fillId="0" borderId="26" xfId="0" applyFont="1" applyBorder="1" applyAlignment="1">
      <alignment horizontal="center" vertical="center"/>
    </xf>
    <xf numFmtId="0" fontId="0" fillId="0" borderId="27" xfId="2" applyFont="1" applyBorder="1" applyAlignment="1">
      <alignment horizontal="center" vertical="center"/>
    </xf>
    <xf numFmtId="0" fontId="0" fillId="0" borderId="34" xfId="2" applyFont="1" applyBorder="1" applyAlignment="1">
      <alignment horizontal="center" vertical="center"/>
    </xf>
    <xf numFmtId="0" fontId="0" fillId="0" borderId="31" xfId="2" applyFont="1" applyBorder="1" applyAlignment="1">
      <alignment horizontal="center" vertical="center"/>
    </xf>
    <xf numFmtId="0" fontId="0" fillId="0" borderId="32" xfId="2" applyFont="1" applyBorder="1" applyAlignment="1">
      <alignment horizontal="center" vertical="center"/>
    </xf>
    <xf numFmtId="0" fontId="0" fillId="0" borderId="33" xfId="2" applyFont="1" applyBorder="1" applyAlignment="1">
      <alignment horizontal="center" vertical="center"/>
    </xf>
    <xf numFmtId="177" fontId="25" fillId="0" borderId="35" xfId="0" applyNumberFormat="1" applyFont="1" applyBorder="1">
      <alignment vertical="center"/>
    </xf>
    <xf numFmtId="0" fontId="0" fillId="4" borderId="35" xfId="0" applyFont="1" applyFill="1" applyBorder="1" applyAlignment="1" applyProtection="1">
      <alignment horizontal="center" vertical="center"/>
      <protection locked="0"/>
    </xf>
    <xf numFmtId="0" fontId="0" fillId="0" borderId="54" xfId="0" applyFont="1" applyBorder="1" applyAlignment="1">
      <alignment horizontal="center" vertical="center"/>
    </xf>
    <xf numFmtId="0" fontId="0" fillId="0" borderId="31" xfId="0" applyFont="1" applyBorder="1" applyAlignment="1">
      <alignment horizontal="center" vertical="center"/>
    </xf>
    <xf numFmtId="0" fontId="0" fillId="0" borderId="54" xfId="0" applyFont="1" applyBorder="1">
      <alignment vertical="center"/>
    </xf>
    <xf numFmtId="0" fontId="0" fillId="0" borderId="32" xfId="0" applyFont="1" applyBorder="1">
      <alignment vertical="center"/>
    </xf>
    <xf numFmtId="0" fontId="0" fillId="0" borderId="37" xfId="0" applyFont="1" applyBorder="1">
      <alignment vertical="center"/>
    </xf>
    <xf numFmtId="177" fontId="0" fillId="0" borderId="25" xfId="0" applyNumberFormat="1" applyFont="1" applyBorder="1">
      <alignment vertical="center"/>
    </xf>
    <xf numFmtId="0" fontId="0" fillId="0" borderId="174" xfId="0" applyFont="1" applyBorder="1" applyAlignment="1">
      <alignment horizontal="center" vertical="center"/>
    </xf>
    <xf numFmtId="0" fontId="0" fillId="0" borderId="174" xfId="2" applyFont="1" applyBorder="1" applyAlignment="1">
      <alignment horizontal="center" vertical="center"/>
    </xf>
    <xf numFmtId="177" fontId="25" fillId="0" borderId="26" xfId="0" applyNumberFormat="1" applyFont="1" applyBorder="1">
      <alignment vertical="center"/>
    </xf>
    <xf numFmtId="0" fontId="0" fillId="4" borderId="26" xfId="0" applyFont="1" applyFill="1" applyBorder="1" applyAlignment="1" applyProtection="1">
      <alignment horizontal="center" vertical="center"/>
      <protection locked="0"/>
    </xf>
    <xf numFmtId="0" fontId="24" fillId="0" borderId="11" xfId="0" applyFont="1" applyBorder="1" applyAlignment="1">
      <alignment horizontal="distributed" vertical="center"/>
    </xf>
    <xf numFmtId="0" fontId="0" fillId="0" borderId="52"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20" xfId="0" applyFont="1" applyBorder="1" applyAlignment="1">
      <alignment horizontal="center" vertical="center"/>
    </xf>
    <xf numFmtId="0" fontId="0" fillId="0" borderId="1" xfId="2" applyFont="1" applyBorder="1" applyAlignment="1">
      <alignment horizontal="center" vertical="center"/>
    </xf>
    <xf numFmtId="0" fontId="0" fillId="0" borderId="3" xfId="2" applyFont="1" applyBorder="1" applyAlignment="1">
      <alignment horizontal="center" vertical="center"/>
    </xf>
    <xf numFmtId="0" fontId="0" fillId="0" borderId="21" xfId="2" applyFont="1" applyBorder="1" applyAlignment="1">
      <alignment horizontal="center" vertical="center"/>
    </xf>
    <xf numFmtId="0" fontId="0" fillId="0" borderId="2" xfId="2" applyFont="1" applyBorder="1" applyAlignment="1">
      <alignment horizontal="center" vertical="center"/>
    </xf>
    <xf numFmtId="0" fontId="0" fillId="0" borderId="22" xfId="2" applyFont="1" applyBorder="1" applyAlignment="1">
      <alignment horizontal="center" vertical="center"/>
    </xf>
    <xf numFmtId="0" fontId="0" fillId="4" borderId="13" xfId="0" applyFont="1" applyFill="1" applyBorder="1" applyAlignment="1" applyProtection="1">
      <alignment horizontal="center" vertical="center"/>
      <protection locked="0"/>
    </xf>
    <xf numFmtId="0" fontId="0" fillId="0" borderId="32" xfId="0" applyFont="1" applyBorder="1" applyAlignment="1">
      <alignment horizontal="center" vertical="center"/>
    </xf>
    <xf numFmtId="0" fontId="0" fillId="0" borderId="37" xfId="0" applyFont="1" applyBorder="1" applyAlignment="1">
      <alignment horizontal="center" vertical="center"/>
    </xf>
    <xf numFmtId="0" fontId="0" fillId="0" borderId="31" xfId="0" applyFont="1" applyBorder="1">
      <alignment vertical="center"/>
    </xf>
    <xf numFmtId="0" fontId="0" fillId="0" borderId="34" xfId="0" applyFont="1" applyBorder="1" applyAlignment="1">
      <alignment horizontal="center" vertical="center"/>
    </xf>
    <xf numFmtId="0" fontId="0" fillId="0" borderId="92" xfId="0" applyFont="1" applyBorder="1" applyAlignment="1">
      <alignment horizontal="center" vertical="center" shrinkToFit="1"/>
    </xf>
    <xf numFmtId="0" fontId="0" fillId="0" borderId="53" xfId="0" applyFont="1" applyBorder="1" applyAlignment="1">
      <alignment horizontal="center" vertical="center"/>
    </xf>
    <xf numFmtId="0" fontId="24" fillId="0" borderId="40" xfId="0" applyFont="1" applyBorder="1" applyAlignment="1">
      <alignment horizontal="distributed" vertical="center"/>
    </xf>
    <xf numFmtId="0" fontId="0" fillId="0" borderId="41" xfId="0" applyFont="1" applyBorder="1" applyAlignment="1">
      <alignment horizontal="center" vertical="center"/>
    </xf>
    <xf numFmtId="0" fontId="0" fillId="0" borderId="47" xfId="0" applyFont="1" applyBorder="1" applyAlignment="1">
      <alignment horizontal="center" vertical="center"/>
    </xf>
    <xf numFmtId="0" fontId="0" fillId="0" borderId="55" xfId="0" applyFont="1" applyBorder="1" applyAlignment="1">
      <alignment horizontal="center" vertical="center"/>
    </xf>
    <xf numFmtId="0" fontId="0" fillId="0" borderId="43" xfId="0" applyFont="1" applyBorder="1" applyAlignment="1">
      <alignment horizontal="center" vertical="center" shrinkToFit="1"/>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177" fontId="0" fillId="0" borderId="42" xfId="0" applyNumberFormat="1" applyFont="1" applyBorder="1">
      <alignment vertical="center"/>
    </xf>
    <xf numFmtId="0" fontId="0" fillId="0" borderId="43" xfId="0" applyFont="1" applyBorder="1" applyAlignment="1">
      <alignment horizontal="center" vertical="center"/>
    </xf>
    <xf numFmtId="0" fontId="0" fillId="0" borderId="44" xfId="2" applyFont="1" applyBorder="1" applyAlignment="1">
      <alignment horizontal="center" vertical="center"/>
    </xf>
    <xf numFmtId="0" fontId="0" fillId="0" borderId="49" xfId="2" applyFont="1" applyBorder="1" applyAlignment="1">
      <alignment horizontal="center" vertical="center"/>
    </xf>
    <xf numFmtId="0" fontId="0" fillId="0" borderId="47" xfId="2" applyFont="1" applyBorder="1" applyAlignment="1">
      <alignment horizontal="center" vertical="center"/>
    </xf>
    <xf numFmtId="0" fontId="0" fillId="0" borderId="45" xfId="2" applyFont="1" applyBorder="1" applyAlignment="1">
      <alignment horizontal="center" vertical="center"/>
    </xf>
    <xf numFmtId="0" fontId="0" fillId="0" borderId="48" xfId="2" applyFont="1" applyBorder="1" applyAlignment="1">
      <alignment horizontal="center" vertical="center"/>
    </xf>
    <xf numFmtId="177" fontId="25" fillId="0" borderId="43" xfId="0" applyNumberFormat="1" applyFont="1" applyBorder="1">
      <alignment vertical="center"/>
    </xf>
    <xf numFmtId="0" fontId="0" fillId="4" borderId="43" xfId="0" applyFont="1" applyFill="1" applyBorder="1" applyAlignment="1" applyProtection="1">
      <alignment horizontal="center" vertical="center"/>
      <protection locked="0"/>
    </xf>
    <xf numFmtId="176" fontId="0" fillId="0" borderId="11" xfId="0" applyNumberFormat="1" applyFont="1" applyBorder="1" applyAlignment="1">
      <alignment horizontal="distributed" vertical="center" shrinkToFit="1"/>
    </xf>
    <xf numFmtId="0" fontId="0" fillId="0" borderId="51" xfId="0" applyFont="1" applyBorder="1" applyAlignment="1">
      <alignment horizontal="center" vertical="center" shrinkToFit="1"/>
    </xf>
    <xf numFmtId="176" fontId="0" fillId="0" borderId="13" xfId="0" applyNumberFormat="1" applyFont="1" applyBorder="1" applyAlignment="1">
      <alignment horizontal="center" vertical="center" shrinkToFit="1"/>
    </xf>
    <xf numFmtId="0" fontId="0" fillId="0" borderId="13" xfId="2" applyFont="1" applyBorder="1" applyAlignment="1">
      <alignment horizontal="center" vertical="center"/>
    </xf>
    <xf numFmtId="0" fontId="0" fillId="4" borderId="13" xfId="0" applyFont="1" applyFill="1" applyBorder="1" applyAlignment="1" applyProtection="1">
      <alignment horizontal="center" vertical="center" shrinkToFit="1"/>
      <protection locked="0"/>
    </xf>
    <xf numFmtId="176" fontId="0" fillId="0" borderId="23" xfId="0" applyNumberFormat="1" applyFont="1" applyBorder="1" applyAlignment="1">
      <alignment horizontal="distributed" vertical="center" shrinkToFit="1"/>
    </xf>
    <xf numFmtId="0" fontId="0" fillId="0" borderId="53" xfId="0" applyFont="1" applyBorder="1" applyAlignment="1">
      <alignment horizontal="center" vertical="center" shrinkToFit="1"/>
    </xf>
    <xf numFmtId="176" fontId="0" fillId="0" borderId="26" xfId="0" applyNumberFormat="1" applyFont="1" applyBorder="1" applyAlignment="1">
      <alignment horizontal="center" vertical="center" shrinkToFit="1"/>
    </xf>
    <xf numFmtId="0" fontId="0" fillId="0" borderId="26" xfId="2" applyFont="1" applyBorder="1" applyAlignment="1">
      <alignment horizontal="center" vertical="center"/>
    </xf>
    <xf numFmtId="0" fontId="0" fillId="4" borderId="26" xfId="0" applyFont="1" applyFill="1" applyBorder="1" applyAlignment="1" applyProtection="1">
      <alignment horizontal="center" vertical="center" shrinkToFit="1"/>
      <protection locked="0"/>
    </xf>
    <xf numFmtId="176" fontId="0" fillId="0" borderId="40" xfId="0" applyNumberFormat="1" applyFont="1" applyBorder="1" applyAlignment="1">
      <alignment horizontal="distributed" vertical="center" shrinkToFit="1"/>
    </xf>
    <xf numFmtId="0" fontId="0" fillId="0" borderId="41" xfId="0" applyFont="1" applyBorder="1" applyAlignment="1">
      <alignment horizontal="center" vertical="center" shrinkToFit="1"/>
    </xf>
    <xf numFmtId="176" fontId="0" fillId="0" borderId="43" xfId="0" applyNumberFormat="1" applyFont="1" applyBorder="1" applyAlignment="1">
      <alignment horizontal="center" vertical="center" shrinkToFit="1"/>
    </xf>
    <xf numFmtId="0" fontId="0" fillId="0" borderId="43" xfId="2" applyFont="1" applyBorder="1" applyAlignment="1">
      <alignment horizontal="center" vertical="center"/>
    </xf>
    <xf numFmtId="0" fontId="0" fillId="4" borderId="43" xfId="0" applyFont="1" applyFill="1" applyBorder="1" applyAlignment="1" applyProtection="1">
      <alignment horizontal="center" vertical="center" shrinkToFit="1"/>
      <protection locked="0"/>
    </xf>
    <xf numFmtId="0" fontId="0" fillId="0" borderId="175" xfId="0" applyFont="1" applyBorder="1" applyAlignment="1">
      <alignment horizontal="center" vertical="center" shrinkToFit="1"/>
    </xf>
    <xf numFmtId="0" fontId="0" fillId="0" borderId="19" xfId="2" applyFont="1" applyBorder="1" applyAlignment="1">
      <alignment horizontal="center" vertical="center"/>
    </xf>
    <xf numFmtId="0" fontId="0" fillId="0" borderId="25" xfId="0" applyFont="1" applyBorder="1" applyAlignment="1">
      <alignment horizontal="center" vertical="center" shrinkToFit="1"/>
    </xf>
    <xf numFmtId="0" fontId="0" fillId="0" borderId="36" xfId="2" applyFont="1" applyBorder="1" applyAlignment="1">
      <alignment horizontal="center" vertical="center"/>
    </xf>
    <xf numFmtId="0" fontId="0" fillId="0" borderId="115" xfId="0" applyFont="1" applyBorder="1" applyAlignment="1">
      <alignment horizontal="center" vertical="center"/>
    </xf>
    <xf numFmtId="176" fontId="0" fillId="0" borderId="58" xfId="0" applyNumberFormat="1" applyFont="1" applyBorder="1" applyAlignment="1">
      <alignment horizontal="distributed" vertical="center"/>
    </xf>
    <xf numFmtId="0" fontId="0" fillId="0" borderId="63" xfId="0" applyFont="1" applyBorder="1" applyAlignment="1">
      <alignment horizontal="center" vertical="center"/>
    </xf>
    <xf numFmtId="0" fontId="0" fillId="0" borderId="178" xfId="0" applyFont="1" applyBorder="1" applyAlignment="1">
      <alignment horizontal="center" vertical="center"/>
    </xf>
    <xf numFmtId="0" fontId="0" fillId="0" borderId="59" xfId="0" applyFont="1" applyBorder="1" applyAlignment="1">
      <alignment horizontal="center" vertical="center" shrinkToFit="1"/>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177" fontId="0" fillId="0" borderId="86" xfId="0" applyNumberFormat="1" applyFont="1" applyBorder="1">
      <alignment vertical="center"/>
    </xf>
    <xf numFmtId="0" fontId="0" fillId="0" borderId="59" xfId="2" applyFont="1" applyBorder="1" applyAlignment="1">
      <alignment horizontal="center" vertical="center"/>
    </xf>
    <xf numFmtId="0" fontId="0" fillId="0" borderId="60" xfId="2" applyFont="1" applyBorder="1" applyAlignment="1">
      <alignment horizontal="center" vertical="center"/>
    </xf>
    <xf numFmtId="0" fontId="0" fillId="0" borderId="87" xfId="2" applyFont="1" applyBorder="1" applyAlignment="1">
      <alignment horizontal="center" vertical="center"/>
    </xf>
    <xf numFmtId="0" fontId="0" fillId="0" borderId="63" xfId="2" applyFont="1" applyBorder="1" applyAlignment="1">
      <alignment horizontal="center" vertical="center"/>
    </xf>
    <xf numFmtId="0" fontId="0" fillId="0" borderId="61" xfId="2" applyFont="1" applyBorder="1" applyAlignment="1">
      <alignment horizontal="center" vertical="center"/>
    </xf>
    <xf numFmtId="0" fontId="0" fillId="0" borderId="64" xfId="2" applyFont="1" applyBorder="1" applyAlignment="1">
      <alignment horizontal="center" vertical="center"/>
    </xf>
    <xf numFmtId="177" fontId="25" fillId="0" borderId="59" xfId="0" applyNumberFormat="1" applyFont="1" applyBorder="1">
      <alignment vertical="center"/>
    </xf>
    <xf numFmtId="0" fontId="0" fillId="4" borderId="59" xfId="0" applyFont="1" applyFill="1" applyBorder="1" applyAlignment="1" applyProtection="1">
      <alignment horizontal="center" vertical="center" shrinkToFit="1"/>
      <protection locked="0"/>
    </xf>
    <xf numFmtId="176" fontId="0" fillId="0" borderId="23" xfId="0" applyNumberFormat="1" applyFont="1" applyBorder="1" applyAlignment="1">
      <alignment horizontal="distributed" vertical="center"/>
    </xf>
    <xf numFmtId="0" fontId="0" fillId="0" borderId="42" xfId="0" applyFont="1" applyBorder="1" applyAlignment="1">
      <alignment horizontal="center" vertical="center" shrinkToFit="1"/>
    </xf>
    <xf numFmtId="176" fontId="0" fillId="0" borderId="58" xfId="0" applyNumberFormat="1" applyFont="1" applyBorder="1" applyAlignment="1">
      <alignment horizontal="distributed" vertical="center" shrinkToFit="1"/>
    </xf>
    <xf numFmtId="0" fontId="0" fillId="0" borderId="0" xfId="0" applyFont="1" applyAlignment="1">
      <alignment horizontal="center" vertical="center" shrinkToFit="1"/>
    </xf>
    <xf numFmtId="0" fontId="0" fillId="0" borderId="108" xfId="2" applyFont="1" applyBorder="1" applyAlignment="1">
      <alignment horizontal="center" vertical="center"/>
    </xf>
    <xf numFmtId="0" fontId="0" fillId="0" borderId="183" xfId="0" applyFont="1" applyBorder="1" applyAlignment="1">
      <alignment horizontal="center" vertical="center" shrinkToFit="1"/>
    </xf>
    <xf numFmtId="0" fontId="0" fillId="0" borderId="50" xfId="2" applyFont="1" applyBorder="1" applyAlignment="1">
      <alignment horizontal="center" vertical="center"/>
    </xf>
    <xf numFmtId="176" fontId="0" fillId="0" borderId="65" xfId="0" applyNumberFormat="1" applyFont="1" applyBorder="1" applyAlignment="1">
      <alignment horizontal="distributed" vertical="center" shrinkToFit="1"/>
    </xf>
    <xf numFmtId="0" fontId="0" fillId="0" borderId="120" xfId="0" applyFont="1" applyBorder="1" applyAlignment="1">
      <alignment horizontal="center" vertical="center"/>
    </xf>
    <xf numFmtId="0" fontId="0" fillId="0" borderId="99" xfId="0" applyFont="1" applyBorder="1" applyAlignment="1">
      <alignment horizontal="center" vertical="center"/>
    </xf>
    <xf numFmtId="0" fontId="0" fillId="0" borderId="35" xfId="0" applyFont="1" applyBorder="1" applyAlignment="1">
      <alignment horizontal="center" vertical="center" shrinkToFit="1"/>
    </xf>
    <xf numFmtId="0" fontId="0" fillId="0" borderId="182"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35" xfId="2" applyFont="1" applyBorder="1" applyAlignment="1">
      <alignment horizontal="center" vertical="center"/>
    </xf>
    <xf numFmtId="0" fontId="0" fillId="0" borderId="98" xfId="2" applyFont="1" applyBorder="1" applyAlignment="1">
      <alignment horizontal="center" vertical="center"/>
    </xf>
    <xf numFmtId="0" fontId="0" fillId="0" borderId="99" xfId="2" applyFont="1" applyBorder="1" applyAlignment="1">
      <alignment horizontal="center" vertical="center"/>
    </xf>
    <xf numFmtId="0" fontId="0" fillId="0" borderId="57" xfId="2" applyFont="1" applyBorder="1" applyAlignment="1">
      <alignment horizontal="center" vertical="center"/>
    </xf>
    <xf numFmtId="0" fontId="0" fillId="0" borderId="28" xfId="2" applyFont="1" applyBorder="1" applyAlignment="1">
      <alignment horizontal="center" vertical="center"/>
    </xf>
    <xf numFmtId="0" fontId="0" fillId="0" borderId="38" xfId="2" applyFont="1" applyBorder="1" applyAlignment="1">
      <alignment horizontal="center" vertical="center"/>
    </xf>
    <xf numFmtId="0" fontId="0" fillId="0" borderId="39" xfId="2" applyFont="1" applyBorder="1" applyAlignment="1">
      <alignment horizontal="center" vertical="center"/>
    </xf>
    <xf numFmtId="0" fontId="0" fillId="4" borderId="35" xfId="0" applyFont="1" applyFill="1" applyBorder="1" applyAlignment="1" applyProtection="1">
      <alignment horizontal="center" vertical="center" shrinkToFit="1"/>
      <protection locked="0"/>
    </xf>
    <xf numFmtId="176" fontId="0" fillId="0" borderId="136" xfId="0" applyNumberFormat="1" applyFont="1" applyBorder="1" applyAlignment="1">
      <alignment horizontal="distributed" vertical="center" shrinkToFit="1"/>
    </xf>
    <xf numFmtId="176" fontId="0" fillId="0" borderId="66" xfId="0" applyNumberFormat="1" applyFont="1" applyBorder="1" applyAlignment="1">
      <alignment horizontal="distributed" vertical="center" shrinkToFit="1"/>
    </xf>
    <xf numFmtId="0" fontId="0" fillId="0" borderId="116" xfId="0" applyFont="1" applyBorder="1" applyAlignment="1">
      <alignment horizontal="center" vertical="center"/>
    </xf>
    <xf numFmtId="0" fontId="0" fillId="0" borderId="49" xfId="0" applyFont="1" applyBorder="1" applyAlignment="1">
      <alignment horizontal="center" vertical="center"/>
    </xf>
    <xf numFmtId="0" fontId="0" fillId="0" borderId="67" xfId="0" applyFont="1" applyBorder="1" applyAlignment="1">
      <alignment horizontal="center" vertical="center"/>
    </xf>
    <xf numFmtId="177" fontId="0" fillId="0" borderId="68" xfId="0" applyNumberFormat="1" applyFont="1" applyBorder="1">
      <alignment vertical="center"/>
    </xf>
    <xf numFmtId="0" fontId="0" fillId="0" borderId="69" xfId="2" applyFont="1" applyBorder="1" applyAlignment="1">
      <alignment horizontal="center" vertical="center"/>
    </xf>
    <xf numFmtId="177" fontId="25" fillId="0" borderId="69" xfId="0" applyNumberFormat="1" applyFont="1" applyBorder="1">
      <alignment vertical="center"/>
    </xf>
    <xf numFmtId="176" fontId="0" fillId="0" borderId="56" xfId="0" applyNumberFormat="1" applyFont="1" applyBorder="1" applyAlignment="1">
      <alignment horizontal="distributed" vertical="center" shrinkToFit="1"/>
    </xf>
    <xf numFmtId="0" fontId="0" fillId="0" borderId="98" xfId="0" applyFont="1" applyBorder="1" applyAlignment="1">
      <alignment horizontal="center" vertical="center"/>
    </xf>
    <xf numFmtId="176" fontId="0" fillId="0" borderId="70" xfId="0" applyNumberFormat="1" applyFont="1" applyBorder="1" applyAlignment="1">
      <alignment horizontal="distributed" vertical="center" shrinkToFit="1"/>
    </xf>
    <xf numFmtId="0" fontId="0" fillId="0" borderId="72" xfId="0" applyFont="1" applyBorder="1" applyAlignment="1">
      <alignment horizontal="center" vertical="center" shrinkToFit="1"/>
    </xf>
    <xf numFmtId="0" fontId="0" fillId="0" borderId="184" xfId="0" applyFont="1" applyBorder="1" applyAlignment="1">
      <alignment horizontal="center" vertical="center"/>
    </xf>
    <xf numFmtId="0" fontId="0" fillId="0" borderId="78" xfId="0" applyFont="1" applyBorder="1" applyAlignment="1">
      <alignment horizontal="center" vertical="center"/>
    </xf>
    <xf numFmtId="0" fontId="0" fillId="0" borderId="73" xfId="0" applyFont="1" applyBorder="1" applyAlignment="1">
      <alignment horizontal="center" vertical="center" shrinkToFit="1"/>
    </xf>
    <xf numFmtId="0" fontId="0" fillId="0" borderId="79" xfId="0" applyFont="1" applyBorder="1" applyAlignment="1">
      <alignment horizontal="center" vertical="center"/>
    </xf>
    <xf numFmtId="0" fontId="0" fillId="0" borderId="75" xfId="0" applyFont="1" applyBorder="1" applyAlignment="1">
      <alignment horizontal="center" vertical="center"/>
    </xf>
    <xf numFmtId="0" fontId="0" fillId="0" borderId="74" xfId="0" applyFont="1" applyBorder="1" applyAlignment="1">
      <alignment horizontal="center" vertical="center"/>
    </xf>
    <xf numFmtId="177" fontId="0" fillId="0" borderId="72" xfId="0" applyNumberFormat="1" applyFont="1" applyBorder="1">
      <alignment vertical="center"/>
    </xf>
    <xf numFmtId="0" fontId="0" fillId="0" borderId="73" xfId="2" applyFont="1" applyBorder="1" applyAlignment="1">
      <alignment horizontal="center" vertical="center"/>
    </xf>
    <xf numFmtId="0" fontId="0" fillId="0" borderId="79" xfId="2" applyFont="1" applyBorder="1" applyAlignment="1">
      <alignment horizontal="center" vertical="center"/>
    </xf>
    <xf numFmtId="0" fontId="0" fillId="0" borderId="78" xfId="2" applyFont="1" applyBorder="1" applyAlignment="1">
      <alignment horizontal="center" vertical="center"/>
    </xf>
    <xf numFmtId="0" fontId="0" fillId="0" borderId="77" xfId="2" applyFont="1" applyBorder="1" applyAlignment="1">
      <alignment horizontal="center" vertical="center"/>
    </xf>
    <xf numFmtId="0" fontId="0" fillId="0" borderId="75" xfId="2" applyFont="1" applyBorder="1" applyAlignment="1">
      <alignment horizontal="center" vertical="center"/>
    </xf>
    <xf numFmtId="0" fontId="0" fillId="0" borderId="71" xfId="2" applyFont="1" applyBorder="1" applyAlignment="1">
      <alignment horizontal="center" vertical="center"/>
    </xf>
    <xf numFmtId="0" fontId="0" fillId="0" borderId="76" xfId="2" applyFont="1" applyBorder="1" applyAlignment="1">
      <alignment horizontal="center" vertical="center"/>
    </xf>
    <xf numFmtId="177" fontId="25" fillId="0" borderId="73" xfId="0" applyNumberFormat="1" applyFont="1" applyBorder="1">
      <alignment vertical="center"/>
    </xf>
    <xf numFmtId="0" fontId="0" fillId="4" borderId="73" xfId="0" applyFont="1" applyFill="1" applyBorder="1" applyAlignment="1" applyProtection="1">
      <alignment horizontal="center" vertical="center" shrinkToFit="1"/>
      <protection locked="0"/>
    </xf>
    <xf numFmtId="0" fontId="1" fillId="0" borderId="84" xfId="0" applyFont="1" applyBorder="1">
      <alignment vertical="center"/>
    </xf>
    <xf numFmtId="0" fontId="25" fillId="0" borderId="85" xfId="2" applyFont="1" applyBorder="1" applyAlignment="1">
      <alignment horizontal="center" vertical="center" textRotation="255" wrapText="1"/>
    </xf>
    <xf numFmtId="0" fontId="1" fillId="2" borderId="0" xfId="2" applyFont="1" applyFill="1" applyAlignment="1">
      <alignment vertical="center"/>
    </xf>
    <xf numFmtId="0" fontId="1" fillId="0" borderId="1" xfId="2" applyFont="1" applyBorder="1" applyAlignment="1">
      <alignment horizontal="center" vertical="center" textRotation="255" wrapText="1"/>
    </xf>
    <xf numFmtId="0" fontId="1" fillId="0" borderId="2" xfId="2" applyFont="1" applyBorder="1" applyAlignment="1">
      <alignment horizontal="center" vertical="center" textRotation="255" wrapText="1"/>
    </xf>
    <xf numFmtId="0" fontId="1" fillId="0" borderId="3" xfId="2" applyFont="1" applyBorder="1" applyAlignment="1">
      <alignment horizontal="center" vertical="center" textRotation="255" wrapText="1"/>
    </xf>
    <xf numFmtId="0" fontId="1" fillId="0" borderId="21" xfId="2" applyFont="1" applyBorder="1" applyAlignment="1">
      <alignment horizontal="center" vertical="center" textRotation="255" wrapText="1"/>
    </xf>
    <xf numFmtId="0" fontId="1" fillId="0" borderId="22" xfId="2" applyFont="1" applyBorder="1" applyAlignment="1">
      <alignment horizontal="center" vertical="center" textRotation="255" wrapText="1"/>
    </xf>
    <xf numFmtId="0" fontId="1" fillId="0" borderId="7" xfId="2" applyFont="1" applyBorder="1" applyAlignment="1">
      <alignment horizontal="center" vertical="center" wrapText="1"/>
    </xf>
    <xf numFmtId="0" fontId="1" fillId="0" borderId="90" xfId="0" applyFont="1" applyBorder="1" applyAlignment="1">
      <alignment horizontal="center" vertical="center"/>
    </xf>
    <xf numFmtId="0" fontId="1" fillId="3" borderId="91"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0" borderId="117"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14"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3" borderId="36" xfId="0" applyFont="1" applyFill="1" applyBorder="1">
      <alignment vertical="center"/>
    </xf>
    <xf numFmtId="0" fontId="1" fillId="0" borderId="115" xfId="0" applyFont="1" applyBorder="1" applyAlignment="1">
      <alignment horizontal="center" vertical="center"/>
    </xf>
    <xf numFmtId="0" fontId="1" fillId="0" borderId="27" xfId="0" applyFont="1" applyBorder="1" applyAlignment="1">
      <alignment horizontal="center" vertical="center"/>
    </xf>
    <xf numFmtId="0" fontId="1" fillId="0" borderId="32" xfId="0" applyFont="1" applyBorder="1">
      <alignment vertical="center"/>
    </xf>
    <xf numFmtId="0" fontId="1" fillId="0" borderId="34" xfId="0" applyFont="1" applyBorder="1" applyAlignment="1">
      <alignment horizontal="center" vertical="center"/>
    </xf>
    <xf numFmtId="0" fontId="1" fillId="0" borderId="31" xfId="0" applyFont="1" applyBorder="1" applyAlignment="1">
      <alignment horizontal="center" vertical="center"/>
    </xf>
    <xf numFmtId="0" fontId="1" fillId="6" borderId="40" xfId="0" applyFont="1" applyFill="1" applyBorder="1" applyAlignment="1">
      <alignment horizontal="center" vertical="center"/>
    </xf>
    <xf numFmtId="0" fontId="1" fillId="0" borderId="116"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22" xfId="0" applyFont="1" applyBorder="1" applyAlignment="1">
      <alignment horizontal="center" vertical="center"/>
    </xf>
    <xf numFmtId="0" fontId="1" fillId="0" borderId="118"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1" xfId="0" applyFont="1" applyBorder="1" applyAlignment="1">
      <alignment horizontal="center" vertical="center"/>
    </xf>
    <xf numFmtId="0" fontId="1" fillId="0" borderId="34" xfId="2" applyFont="1" applyBorder="1" applyAlignment="1">
      <alignment horizontal="center" vertical="center"/>
    </xf>
    <xf numFmtId="0" fontId="1" fillId="0" borderId="31" xfId="2" applyFont="1" applyBorder="1" applyAlignment="1">
      <alignment horizontal="center" vertical="center"/>
    </xf>
    <xf numFmtId="0" fontId="1" fillId="0" borderId="33" xfId="2" applyFont="1" applyBorder="1" applyAlignment="1">
      <alignment horizontal="center" vertical="center"/>
    </xf>
    <xf numFmtId="0" fontId="1" fillId="0" borderId="32" xfId="2" applyFont="1" applyBorder="1" applyAlignment="1">
      <alignment horizontal="center" vertical="center"/>
    </xf>
    <xf numFmtId="0" fontId="26" fillId="6" borderId="159" xfId="0" applyFont="1" applyFill="1" applyBorder="1" applyAlignment="1">
      <alignment horizontal="center" vertical="center"/>
    </xf>
    <xf numFmtId="0" fontId="26" fillId="3" borderId="177" xfId="0" applyFont="1" applyFill="1" applyBorder="1" applyAlignment="1">
      <alignment horizontal="center" vertical="center"/>
    </xf>
    <xf numFmtId="0" fontId="26" fillId="3" borderId="185" xfId="0" applyFont="1" applyFill="1" applyBorder="1" applyAlignment="1">
      <alignment horizontal="center" vertical="center"/>
    </xf>
    <xf numFmtId="0" fontId="26" fillId="3" borderId="179" xfId="0" applyFont="1" applyFill="1" applyBorder="1" applyAlignment="1">
      <alignment horizontal="center" vertical="center"/>
    </xf>
    <xf numFmtId="0" fontId="26" fillId="6" borderId="185" xfId="0" applyFont="1" applyFill="1" applyBorder="1" applyAlignment="1">
      <alignment horizontal="center" vertical="center"/>
    </xf>
    <xf numFmtId="0" fontId="26" fillId="3" borderId="171" xfId="0" applyFont="1" applyFill="1" applyBorder="1" applyAlignment="1">
      <alignment horizontal="center" vertical="center"/>
    </xf>
    <xf numFmtId="0" fontId="26" fillId="2" borderId="0" xfId="2" applyFont="1" applyFill="1" applyAlignment="1">
      <alignment vertical="center"/>
    </xf>
    <xf numFmtId="0" fontId="1" fillId="0" borderId="67" xfId="0" applyFont="1" applyBorder="1" applyAlignment="1">
      <alignment horizontal="center" vertical="center"/>
    </xf>
    <xf numFmtId="0" fontId="1" fillId="0" borderId="185" xfId="0" applyFont="1" applyBorder="1" applyAlignment="1">
      <alignment horizontal="center" vertical="center"/>
    </xf>
    <xf numFmtId="0" fontId="1" fillId="0" borderId="187" xfId="0" applyFont="1" applyBorder="1" applyAlignment="1">
      <alignment horizontal="center" vertical="center"/>
    </xf>
    <xf numFmtId="0" fontId="1" fillId="0" borderId="179" xfId="0" applyFont="1" applyBorder="1" applyAlignment="1">
      <alignment horizontal="center" vertical="center"/>
    </xf>
    <xf numFmtId="0" fontId="1" fillId="0" borderId="171" xfId="0" applyFont="1" applyBorder="1" applyAlignment="1">
      <alignment horizontal="center" vertical="center"/>
    </xf>
    <xf numFmtId="0" fontId="1" fillId="0" borderId="119" xfId="0" applyFont="1" applyBorder="1" applyAlignment="1">
      <alignment horizontal="center" vertical="center"/>
    </xf>
    <xf numFmtId="0" fontId="1" fillId="0" borderId="98" xfId="0" applyFont="1" applyBorder="1" applyAlignment="1">
      <alignment horizontal="center" vertical="center"/>
    </xf>
    <xf numFmtId="0" fontId="1" fillId="0" borderId="28"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120" xfId="0" applyFont="1" applyBorder="1" applyAlignment="1">
      <alignment horizontal="center" vertical="center"/>
    </xf>
    <xf numFmtId="0" fontId="1" fillId="6" borderId="32" xfId="0" applyFont="1" applyFill="1" applyBorder="1" applyAlignment="1">
      <alignment horizontal="center" vertical="center"/>
    </xf>
    <xf numFmtId="0" fontId="1" fillId="0" borderId="103" xfId="0" applyFont="1" applyBorder="1" applyAlignment="1">
      <alignment horizontal="center" vertical="center"/>
    </xf>
    <xf numFmtId="0" fontId="1" fillId="3" borderId="104" xfId="0" applyFont="1" applyFill="1" applyBorder="1" applyAlignment="1">
      <alignment horizontal="center" vertical="center"/>
    </xf>
    <xf numFmtId="0" fontId="1" fillId="3" borderId="105" xfId="0" applyFont="1" applyFill="1" applyBorder="1" applyAlignment="1">
      <alignment horizontal="center" vertical="center"/>
    </xf>
    <xf numFmtId="0" fontId="1" fillId="0" borderId="106" xfId="0" applyFont="1" applyBorder="1" applyAlignment="1">
      <alignment horizontal="center" vertical="center"/>
    </xf>
    <xf numFmtId="0" fontId="1" fillId="3" borderId="107" xfId="0" applyFont="1" applyFill="1" applyBorder="1" applyAlignment="1">
      <alignment horizontal="center" vertical="center"/>
    </xf>
    <xf numFmtId="0" fontId="1" fillId="0" borderId="121"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08" xfId="2" applyFont="1" applyBorder="1" applyAlignment="1">
      <alignment horizontal="center" vertical="center"/>
    </xf>
    <xf numFmtId="0" fontId="1" fillId="0" borderId="123" xfId="2" applyFont="1" applyBorder="1" applyAlignment="1">
      <alignment horizontal="center" vertical="center"/>
    </xf>
    <xf numFmtId="0" fontId="1" fillId="0" borderId="124" xfId="2" applyFont="1" applyBorder="1" applyAlignment="1">
      <alignment horizontal="center" vertical="center"/>
    </xf>
    <xf numFmtId="0" fontId="1" fillId="0" borderId="125" xfId="2" applyFont="1" applyBorder="1" applyAlignment="1">
      <alignment horizontal="center" vertical="center"/>
    </xf>
    <xf numFmtId="0" fontId="1" fillId="0" borderId="126" xfId="2" applyFont="1" applyBorder="1" applyAlignment="1">
      <alignment horizontal="center" vertical="center"/>
    </xf>
    <xf numFmtId="0" fontId="1" fillId="0" borderId="127" xfId="2" applyFont="1" applyBorder="1" applyAlignment="1">
      <alignment horizontal="center" vertical="center"/>
    </xf>
    <xf numFmtId="0" fontId="1" fillId="2" borderId="0" xfId="0" applyFont="1" applyFill="1">
      <alignment vertical="center"/>
    </xf>
    <xf numFmtId="0" fontId="25" fillId="0" borderId="112" xfId="2" applyFont="1" applyBorder="1" applyAlignment="1">
      <alignment horizontal="center" vertical="center"/>
    </xf>
    <xf numFmtId="0" fontId="25" fillId="0" borderId="110" xfId="2" applyFont="1" applyBorder="1" applyAlignment="1">
      <alignment horizontal="center" vertical="center"/>
    </xf>
    <xf numFmtId="0" fontId="25" fillId="0" borderId="111" xfId="2" applyFont="1" applyBorder="1" applyAlignment="1">
      <alignment horizontal="center" vertical="center"/>
    </xf>
    <xf numFmtId="0" fontId="25" fillId="0" borderId="109" xfId="2" applyFont="1" applyBorder="1" applyAlignment="1">
      <alignment horizontal="center" vertical="center"/>
    </xf>
    <xf numFmtId="0" fontId="1" fillId="0" borderId="19" xfId="2" applyFont="1" applyBorder="1" applyAlignment="1">
      <alignment horizontal="center" vertical="center" shrinkToFit="1"/>
    </xf>
    <xf numFmtId="0" fontId="1" fillId="0" borderId="22" xfId="2" applyFont="1" applyBorder="1" applyAlignment="1">
      <alignment horizontal="center" vertical="center"/>
    </xf>
    <xf numFmtId="0" fontId="1" fillId="0" borderId="58" xfId="2" applyFont="1" applyBorder="1" applyAlignment="1">
      <alignment horizontal="distributed" vertical="center"/>
    </xf>
    <xf numFmtId="0" fontId="1" fillId="0" borderId="86" xfId="2" applyFont="1" applyBorder="1" applyAlignment="1">
      <alignment horizontal="center" vertical="center"/>
    </xf>
    <xf numFmtId="0" fontId="1" fillId="0" borderId="63" xfId="2" applyFont="1" applyBorder="1" applyAlignment="1">
      <alignment horizontal="center" vertical="center"/>
    </xf>
    <xf numFmtId="0" fontId="1" fillId="0" borderId="87" xfId="2" applyFont="1" applyBorder="1" applyAlignment="1">
      <alignment horizontal="center" vertical="center"/>
    </xf>
    <xf numFmtId="0" fontId="1" fillId="0" borderId="59" xfId="2" applyFont="1" applyBorder="1" applyAlignment="1">
      <alignment horizontal="center" vertical="center" shrinkToFit="1"/>
    </xf>
    <xf numFmtId="0" fontId="1" fillId="0" borderId="14" xfId="2" applyFont="1" applyBorder="1" applyAlignment="1">
      <alignment horizontal="center" vertical="center"/>
    </xf>
    <xf numFmtId="0" fontId="1" fillId="0" borderId="114" xfId="2" applyFont="1" applyBorder="1" applyAlignment="1">
      <alignment horizontal="center" vertical="center"/>
    </xf>
    <xf numFmtId="177" fontId="1" fillId="0" borderId="88" xfId="2" applyNumberFormat="1" applyFont="1" applyBorder="1" applyAlignment="1">
      <alignment vertical="center"/>
    </xf>
    <xf numFmtId="0" fontId="1" fillId="0" borderId="89" xfId="0" applyFont="1" applyBorder="1" applyAlignment="1">
      <alignment horizontal="center" vertical="center"/>
    </xf>
    <xf numFmtId="0" fontId="1" fillId="0" borderId="85" xfId="0" applyFont="1" applyBorder="1" applyAlignment="1">
      <alignment horizontal="center" vertical="center"/>
    </xf>
    <xf numFmtId="0" fontId="1" fillId="0" borderId="17" xfId="2" applyFont="1" applyBorder="1" applyAlignment="1">
      <alignment horizontal="center" vertical="center"/>
    </xf>
    <xf numFmtId="177" fontId="25" fillId="0" borderId="89" xfId="2" applyNumberFormat="1" applyFont="1" applyBorder="1" applyAlignment="1">
      <alignment vertical="center"/>
    </xf>
    <xf numFmtId="0" fontId="1" fillId="4" borderId="89" xfId="2" applyFont="1" applyFill="1" applyBorder="1" applyAlignment="1" applyProtection="1">
      <alignment horizontal="center" vertical="center"/>
      <protection locked="0"/>
    </xf>
    <xf numFmtId="0" fontId="1" fillId="0" borderId="36" xfId="2" applyFont="1" applyBorder="1" applyAlignment="1">
      <alignment horizontal="center" vertical="center" shrinkToFit="1"/>
    </xf>
    <xf numFmtId="0" fontId="1" fillId="0" borderId="23" xfId="2" applyFont="1" applyBorder="1" applyAlignment="1">
      <alignment horizontal="distributed" vertical="center"/>
    </xf>
    <xf numFmtId="0" fontId="1" fillId="0" borderId="25" xfId="2" applyFont="1" applyBorder="1" applyAlignment="1">
      <alignment horizontal="center" vertical="center"/>
    </xf>
    <xf numFmtId="0" fontId="1" fillId="0" borderId="26" xfId="2" applyFont="1" applyBorder="1" applyAlignment="1">
      <alignment horizontal="center" vertical="center" shrinkToFit="1"/>
    </xf>
    <xf numFmtId="0" fontId="1" fillId="0" borderId="27" xfId="2" applyFont="1" applyBorder="1" applyAlignment="1">
      <alignment horizontal="center" vertical="center"/>
    </xf>
    <xf numFmtId="0" fontId="1" fillId="0" borderId="34" xfId="2" applyFont="1" applyBorder="1" applyAlignment="1">
      <alignment horizontal="left" vertical="center"/>
    </xf>
    <xf numFmtId="177" fontId="1" fillId="0" borderId="25" xfId="2" applyNumberFormat="1" applyFont="1" applyBorder="1" applyAlignment="1">
      <alignment vertical="center"/>
    </xf>
    <xf numFmtId="0" fontId="1" fillId="0" borderId="26" xfId="0" applyFont="1" applyBorder="1" applyAlignment="1">
      <alignment horizontal="center" vertical="center"/>
    </xf>
    <xf numFmtId="177" fontId="25" fillId="0" borderId="26" xfId="2" applyNumberFormat="1" applyFont="1" applyBorder="1" applyAlignment="1">
      <alignment vertical="center"/>
    </xf>
    <xf numFmtId="0" fontId="1" fillId="4" borderId="26" xfId="2" applyFont="1" applyFill="1" applyBorder="1" applyAlignment="1" applyProtection="1">
      <alignment horizontal="center" vertical="center"/>
      <protection locked="0"/>
    </xf>
    <xf numFmtId="0" fontId="1" fillId="0" borderId="85" xfId="0" applyFont="1" applyBorder="1" applyAlignment="1">
      <alignment horizontal="center" vertical="center" wrapText="1"/>
    </xf>
    <xf numFmtId="177" fontId="1" fillId="0" borderId="86" xfId="2" applyNumberFormat="1" applyFont="1" applyBorder="1" applyAlignment="1">
      <alignment vertical="center"/>
    </xf>
    <xf numFmtId="0" fontId="1" fillId="0" borderId="59" xfId="0" applyFont="1" applyBorder="1" applyAlignment="1">
      <alignment horizontal="center" vertical="center"/>
    </xf>
    <xf numFmtId="177" fontId="25" fillId="0" borderId="59" xfId="2" applyNumberFormat="1" applyFont="1" applyBorder="1" applyAlignment="1">
      <alignment vertical="center"/>
    </xf>
    <xf numFmtId="0" fontId="1" fillId="0" borderId="57" xfId="2" applyFont="1" applyBorder="1" applyAlignment="1">
      <alignment horizontal="center" vertical="center" shrinkToFit="1"/>
    </xf>
    <xf numFmtId="0" fontId="1" fillId="0" borderId="40" xfId="2" applyFont="1" applyBorder="1" applyAlignment="1">
      <alignment horizontal="distributed" vertical="center"/>
    </xf>
    <xf numFmtId="0" fontId="1" fillId="0" borderId="42" xfId="2" applyFont="1" applyBorder="1" applyAlignment="1">
      <alignment horizontal="center" vertical="center"/>
    </xf>
    <xf numFmtId="0" fontId="1" fillId="0" borderId="47" xfId="2" applyFont="1" applyBorder="1" applyAlignment="1">
      <alignment horizontal="center" vertical="center"/>
    </xf>
    <xf numFmtId="0" fontId="1" fillId="0" borderId="49" xfId="2" applyFont="1" applyBorder="1" applyAlignment="1">
      <alignment horizontal="center" vertical="center"/>
    </xf>
    <xf numFmtId="0" fontId="1" fillId="0" borderId="43" xfId="2" applyFont="1" applyBorder="1" applyAlignment="1">
      <alignment horizontal="center" vertical="center" shrinkToFit="1"/>
    </xf>
    <xf numFmtId="0" fontId="1" fillId="0" borderId="44" xfId="2" applyFont="1" applyBorder="1" applyAlignment="1">
      <alignment horizontal="center" vertical="center"/>
    </xf>
    <xf numFmtId="0" fontId="1" fillId="0" borderId="45" xfId="2" applyFont="1" applyBorder="1" applyAlignment="1">
      <alignment horizontal="center" vertical="center"/>
    </xf>
    <xf numFmtId="0" fontId="1" fillId="0" borderId="49" xfId="2" applyFont="1" applyBorder="1" applyAlignment="1">
      <alignment horizontal="left" vertical="center"/>
    </xf>
    <xf numFmtId="177" fontId="1" fillId="0" borderId="42" xfId="2" applyNumberFormat="1" applyFont="1" applyBorder="1" applyAlignment="1">
      <alignment vertical="center"/>
    </xf>
    <xf numFmtId="0" fontId="1" fillId="0" borderId="43" xfId="0" applyFont="1" applyBorder="1" applyAlignment="1">
      <alignment horizontal="center" vertical="center"/>
    </xf>
    <xf numFmtId="0" fontId="1" fillId="0" borderId="48" xfId="2" applyFont="1" applyBorder="1" applyAlignment="1">
      <alignment horizontal="center" vertical="center"/>
    </xf>
    <xf numFmtId="177" fontId="25" fillId="0" borderId="43" xfId="2" applyNumberFormat="1" applyFont="1" applyBorder="1" applyAlignment="1">
      <alignment vertical="center"/>
    </xf>
    <xf numFmtId="0" fontId="1" fillId="4" borderId="73" xfId="2" applyFont="1" applyFill="1" applyBorder="1" applyAlignment="1" applyProtection="1">
      <alignment horizontal="center" vertical="center"/>
      <protection locked="0"/>
    </xf>
    <xf numFmtId="0" fontId="1" fillId="0" borderId="60" xfId="2" applyFont="1" applyBorder="1" applyAlignment="1">
      <alignment horizontal="center" vertical="center"/>
    </xf>
    <xf numFmtId="0" fontId="1" fillId="0" borderId="2" xfId="2" applyFont="1" applyBorder="1" applyAlignment="1">
      <alignment horizontal="center" vertical="center"/>
    </xf>
    <xf numFmtId="177" fontId="1" fillId="0" borderId="68" xfId="2" applyNumberFormat="1" applyFont="1" applyBorder="1" applyAlignment="1">
      <alignment vertical="center"/>
    </xf>
    <xf numFmtId="0" fontId="1" fillId="0" borderId="69" xfId="0" applyFont="1" applyBorder="1" applyAlignment="1">
      <alignment horizontal="center" vertical="center"/>
    </xf>
    <xf numFmtId="0" fontId="1" fillId="0" borderId="1" xfId="2" applyFont="1" applyBorder="1" applyAlignment="1">
      <alignment horizontal="center" vertical="center"/>
    </xf>
    <xf numFmtId="0" fontId="1" fillId="0" borderId="3" xfId="2" applyFont="1" applyBorder="1" applyAlignment="1">
      <alignment horizontal="center" vertical="center"/>
    </xf>
    <xf numFmtId="0" fontId="1" fillId="0" borderId="21" xfId="2" applyFont="1" applyBorder="1" applyAlignment="1">
      <alignment horizontal="center" vertical="center"/>
    </xf>
    <xf numFmtId="177" fontId="25" fillId="0" borderId="69" xfId="2" applyNumberFormat="1" applyFont="1" applyBorder="1" applyAlignment="1">
      <alignment vertical="center"/>
    </xf>
    <xf numFmtId="0" fontId="1" fillId="4" borderId="59" xfId="2" applyFont="1" applyFill="1" applyBorder="1" applyAlignment="1" applyProtection="1">
      <alignment horizontal="center" vertical="center"/>
      <protection locked="0"/>
    </xf>
    <xf numFmtId="0" fontId="1" fillId="0" borderId="50" xfId="2" applyFont="1" applyBorder="1" applyAlignment="1">
      <alignment horizontal="center" vertical="center" shrinkToFit="1"/>
    </xf>
    <xf numFmtId="0" fontId="1" fillId="0" borderId="93" xfId="2" applyFont="1" applyBorder="1" applyAlignment="1">
      <alignment horizontal="center" vertical="center"/>
    </xf>
    <xf numFmtId="0" fontId="24" fillId="0" borderId="21" xfId="2" applyFont="1" applyBorder="1" applyAlignment="1">
      <alignment horizontal="center" vertical="center" shrinkToFit="1"/>
    </xf>
    <xf numFmtId="0" fontId="24" fillId="0" borderId="0" xfId="2" applyFont="1" applyAlignment="1">
      <alignment vertical="center"/>
    </xf>
    <xf numFmtId="0" fontId="24" fillId="0" borderId="11" xfId="2" applyFont="1" applyBorder="1" applyAlignment="1">
      <alignment horizontal="distributed" vertical="center"/>
    </xf>
    <xf numFmtId="0" fontId="24" fillId="0" borderId="12" xfId="2" applyFont="1" applyBorder="1" applyAlignment="1">
      <alignment horizontal="center" vertical="center"/>
    </xf>
    <xf numFmtId="0" fontId="24" fillId="0" borderId="21" xfId="2" applyFont="1" applyBorder="1" applyAlignment="1">
      <alignment horizontal="center" vertical="center"/>
    </xf>
    <xf numFmtId="0" fontId="24" fillId="0" borderId="3" xfId="2" applyFont="1" applyBorder="1" applyAlignment="1">
      <alignment horizontal="center" vertical="center"/>
    </xf>
    <xf numFmtId="0" fontId="24" fillId="0" borderId="13" xfId="2" applyFont="1" applyBorder="1" applyAlignment="1">
      <alignment horizontal="center" vertical="center" shrinkToFit="1"/>
    </xf>
    <xf numFmtId="0" fontId="24" fillId="0" borderId="94" xfId="2" applyFont="1" applyBorder="1" applyAlignment="1">
      <alignment horizontal="center" vertical="center"/>
    </xf>
    <xf numFmtId="0" fontId="1" fillId="0" borderId="61" xfId="2" applyFont="1" applyBorder="1" applyAlignment="1">
      <alignment horizontal="center" vertical="center"/>
    </xf>
    <xf numFmtId="0" fontId="1" fillId="0" borderId="69" xfId="2" applyFont="1" applyBorder="1" applyAlignment="1">
      <alignment horizontal="center" vertical="center"/>
    </xf>
    <xf numFmtId="0" fontId="1" fillId="0" borderId="85" xfId="2" applyFont="1" applyBorder="1" applyAlignment="1">
      <alignment horizontal="center" vertical="center"/>
    </xf>
    <xf numFmtId="0" fontId="24" fillId="0" borderId="31" xfId="2" applyFont="1" applyBorder="1" applyAlignment="1">
      <alignment horizontal="center" vertical="center" shrinkToFit="1"/>
    </xf>
    <xf numFmtId="0" fontId="24" fillId="0" borderId="23" xfId="2" applyFont="1" applyBorder="1" applyAlignment="1">
      <alignment horizontal="distributed" vertical="center"/>
    </xf>
    <xf numFmtId="0" fontId="24" fillId="0" borderId="25" xfId="2" applyFont="1" applyBorder="1" applyAlignment="1">
      <alignment horizontal="center" vertical="center"/>
    </xf>
    <xf numFmtId="0" fontId="24" fillId="0" borderId="31" xfId="2" applyFont="1" applyBorder="1" applyAlignment="1">
      <alignment horizontal="center" vertical="center"/>
    </xf>
    <xf numFmtId="0" fontId="24" fillId="0" borderId="34" xfId="2" applyFont="1" applyBorder="1" applyAlignment="1">
      <alignment horizontal="center" vertical="center"/>
    </xf>
    <xf numFmtId="0" fontId="24" fillId="0" borderId="26" xfId="2" applyFont="1" applyBorder="1" applyAlignment="1">
      <alignment horizontal="center" vertical="center" shrinkToFit="1"/>
    </xf>
    <xf numFmtId="0" fontId="24" fillId="0" borderId="27" xfId="2" applyFont="1" applyBorder="1" applyAlignment="1">
      <alignment horizontal="center" vertical="center"/>
    </xf>
    <xf numFmtId="177" fontId="1" fillId="0" borderId="30" xfId="2" applyNumberFormat="1" applyFont="1" applyBorder="1" applyAlignment="1">
      <alignment vertical="center"/>
    </xf>
    <xf numFmtId="0" fontId="1" fillId="0" borderId="35" xfId="0" applyFont="1" applyBorder="1" applyAlignment="1">
      <alignment horizontal="center" vertical="center"/>
    </xf>
    <xf numFmtId="177" fontId="25" fillId="0" borderId="35" xfId="2" applyNumberFormat="1" applyFont="1" applyBorder="1" applyAlignment="1">
      <alignment vertical="center"/>
    </xf>
    <xf numFmtId="0" fontId="24" fillId="0" borderId="177" xfId="2" applyFont="1" applyBorder="1" applyAlignment="1">
      <alignment horizontal="center" vertical="center" shrinkToFit="1"/>
    </xf>
    <xf numFmtId="0" fontId="1" fillId="0" borderId="159" xfId="2" applyFont="1" applyBorder="1" applyAlignment="1">
      <alignment horizontal="distributed" vertical="center"/>
    </xf>
    <xf numFmtId="0" fontId="1" fillId="0" borderId="68" xfId="2" applyFont="1" applyBorder="1" applyAlignment="1">
      <alignment horizontal="center" vertical="center"/>
    </xf>
    <xf numFmtId="0" fontId="1" fillId="0" borderId="179" xfId="2" applyFont="1" applyBorder="1" applyAlignment="1">
      <alignment horizontal="center" vertical="center"/>
    </xf>
    <xf numFmtId="0" fontId="1" fillId="0" borderId="186" xfId="2" applyFont="1" applyBorder="1" applyAlignment="1">
      <alignment horizontal="center" vertical="center"/>
    </xf>
    <xf numFmtId="0" fontId="24" fillId="0" borderId="179" xfId="2" applyFont="1" applyBorder="1" applyAlignment="1">
      <alignment horizontal="center" vertical="center"/>
    </xf>
    <xf numFmtId="0" fontId="24" fillId="0" borderId="186" xfId="2" applyFont="1" applyBorder="1" applyAlignment="1">
      <alignment horizontal="center" vertical="center"/>
    </xf>
    <xf numFmtId="0" fontId="24" fillId="0" borderId="69" xfId="2" applyFont="1" applyBorder="1" applyAlignment="1">
      <alignment horizontal="center" vertical="center" shrinkToFit="1"/>
    </xf>
    <xf numFmtId="0" fontId="24" fillId="0" borderId="44" xfId="2" applyFont="1" applyBorder="1" applyAlignment="1">
      <alignment horizontal="center" vertical="center"/>
    </xf>
    <xf numFmtId="0" fontId="26" fillId="0" borderId="45" xfId="2" applyFont="1" applyBorder="1" applyAlignment="1">
      <alignment horizontal="center" vertical="center"/>
    </xf>
    <xf numFmtId="0" fontId="26" fillId="0" borderId="49" xfId="2" applyFont="1" applyBorder="1" applyAlignment="1">
      <alignment horizontal="center" vertical="center"/>
    </xf>
    <xf numFmtId="177" fontId="26" fillId="0" borderId="42" xfId="2" applyNumberFormat="1" applyFont="1" applyBorder="1" applyAlignment="1">
      <alignment vertical="center"/>
    </xf>
    <xf numFmtId="0" fontId="26" fillId="0" borderId="85" xfId="0" applyFont="1" applyBorder="1" applyAlignment="1">
      <alignment horizontal="center" vertical="center"/>
    </xf>
    <xf numFmtId="0" fontId="26" fillId="0" borderId="44" xfId="2" applyFont="1" applyBorder="1" applyAlignment="1">
      <alignment horizontal="center" vertical="center"/>
    </xf>
    <xf numFmtId="0" fontId="26" fillId="0" borderId="47" xfId="2" applyFont="1" applyBorder="1" applyAlignment="1">
      <alignment horizontal="center" vertical="center"/>
    </xf>
    <xf numFmtId="0" fontId="26" fillId="0" borderId="48" xfId="2" applyFont="1" applyBorder="1" applyAlignment="1">
      <alignment horizontal="center" vertical="center"/>
    </xf>
    <xf numFmtId="0" fontId="26" fillId="0" borderId="0" xfId="0" applyFont="1" applyAlignment="1">
      <alignment horizontal="center" vertical="center"/>
    </xf>
    <xf numFmtId="177" fontId="26" fillId="0" borderId="43" xfId="2" applyNumberFormat="1" applyFont="1" applyBorder="1" applyAlignment="1">
      <alignment vertical="center"/>
    </xf>
    <xf numFmtId="0" fontId="24" fillId="0" borderId="95" xfId="2" applyFont="1" applyBorder="1" applyAlignment="1">
      <alignment horizontal="center" vertical="center"/>
    </xf>
    <xf numFmtId="0" fontId="1" fillId="0" borderId="11" xfId="2" applyFont="1" applyBorder="1" applyAlignment="1">
      <alignment horizontal="distributed" vertical="center"/>
    </xf>
    <xf numFmtId="0" fontId="1" fillId="0" borderId="12" xfId="2" applyFont="1" applyBorder="1" applyAlignment="1">
      <alignment horizontal="center" vertical="center"/>
    </xf>
    <xf numFmtId="0" fontId="24" fillId="0" borderId="60" xfId="2" applyFont="1" applyBorder="1" applyAlignment="1">
      <alignment horizontal="center" vertical="center"/>
    </xf>
    <xf numFmtId="0" fontId="1" fillId="0" borderId="64" xfId="2" applyFont="1" applyBorder="1" applyAlignment="1">
      <alignment horizontal="center" vertical="center"/>
    </xf>
    <xf numFmtId="0" fontId="1" fillId="0" borderId="96" xfId="2" applyFont="1" applyBorder="1" applyAlignment="1">
      <alignment horizontal="center" vertical="center"/>
    </xf>
    <xf numFmtId="0" fontId="1" fillId="0" borderId="32" xfId="2" applyFont="1" applyBorder="1" applyAlignment="1">
      <alignment vertical="center"/>
    </xf>
    <xf numFmtId="0" fontId="1" fillId="0" borderId="174" xfId="2" applyFont="1" applyBorder="1" applyAlignment="1">
      <alignment vertical="center"/>
    </xf>
    <xf numFmtId="0" fontId="1" fillId="0" borderId="98" xfId="2" applyFont="1" applyBorder="1" applyAlignment="1">
      <alignment horizontal="center" vertical="center"/>
    </xf>
    <xf numFmtId="0" fontId="1" fillId="0" borderId="99" xfId="2" applyFont="1" applyBorder="1" applyAlignment="1">
      <alignment horizontal="center" vertical="center"/>
    </xf>
    <xf numFmtId="0" fontId="1" fillId="0" borderId="38" xfId="2" applyFont="1" applyBorder="1" applyAlignment="1">
      <alignment horizontal="center" vertical="center"/>
    </xf>
    <xf numFmtId="0" fontId="1" fillId="0" borderId="28" xfId="2" applyFont="1" applyBorder="1" applyAlignment="1">
      <alignment horizontal="center" vertical="center"/>
    </xf>
    <xf numFmtId="0" fontId="1" fillId="0" borderId="39" xfId="2" applyFont="1" applyBorder="1" applyAlignment="1">
      <alignment horizontal="center" vertical="center"/>
    </xf>
    <xf numFmtId="0" fontId="1" fillId="0" borderId="97" xfId="2" applyFont="1" applyBorder="1" applyAlignment="1">
      <alignment horizontal="center" vertical="center"/>
    </xf>
    <xf numFmtId="0" fontId="1" fillId="0" borderId="175" xfId="2" applyFont="1" applyBorder="1" applyAlignment="1">
      <alignment vertical="center"/>
    </xf>
    <xf numFmtId="0" fontId="1" fillId="0" borderId="21" xfId="2" applyFont="1" applyBorder="1" applyAlignment="1">
      <alignment horizontal="center" vertical="center" shrinkToFit="1"/>
    </xf>
    <xf numFmtId="0" fontId="1" fillId="0" borderId="13" xfId="2" applyFont="1" applyBorder="1" applyAlignment="1">
      <alignment horizontal="center" vertical="center" shrinkToFit="1"/>
    </xf>
    <xf numFmtId="177" fontId="1" fillId="0" borderId="12" xfId="2" applyNumberFormat="1" applyFont="1" applyBorder="1" applyAlignment="1">
      <alignment vertical="center"/>
    </xf>
    <xf numFmtId="0" fontId="1" fillId="0" borderId="13" xfId="0" applyFont="1" applyBorder="1" applyAlignment="1">
      <alignment horizontal="center" vertical="center"/>
    </xf>
    <xf numFmtId="177" fontId="25" fillId="0" borderId="13" xfId="2" applyNumberFormat="1" applyFont="1" applyBorder="1" applyAlignment="1">
      <alignment vertical="center"/>
    </xf>
    <xf numFmtId="0" fontId="1" fillId="0" borderId="31" xfId="2" applyFont="1" applyBorder="1" applyAlignment="1">
      <alignment horizontal="center" vertical="center" shrinkToFit="1"/>
    </xf>
    <xf numFmtId="177" fontId="1" fillId="0" borderId="25" xfId="0" applyNumberFormat="1" applyFont="1" applyBorder="1">
      <alignment vertical="center"/>
    </xf>
    <xf numFmtId="0" fontId="1" fillId="0" borderId="47" xfId="2" applyFont="1" applyBorder="1" applyAlignment="1">
      <alignment horizontal="center" vertical="center" shrinkToFit="1"/>
    </xf>
    <xf numFmtId="0" fontId="1" fillId="0" borderId="71" xfId="2" applyFont="1" applyBorder="1" applyAlignment="1">
      <alignment horizontal="center" vertical="center"/>
    </xf>
    <xf numFmtId="0" fontId="1" fillId="0" borderId="100" xfId="2" applyFont="1" applyBorder="1" applyAlignment="1">
      <alignment vertical="center"/>
    </xf>
    <xf numFmtId="0" fontId="1" fillId="0" borderId="101" xfId="2" applyFont="1" applyBorder="1" applyAlignment="1">
      <alignment horizontal="distributed" vertical="center"/>
    </xf>
    <xf numFmtId="0" fontId="1" fillId="0" borderId="4" xfId="2" applyFont="1" applyBorder="1" applyAlignment="1">
      <alignment horizontal="center" vertical="center"/>
    </xf>
    <xf numFmtId="0" fontId="1" fillId="0" borderId="102" xfId="2" applyFont="1" applyBorder="1" applyAlignment="1">
      <alignment horizontal="center" vertical="center" shrinkToFit="1"/>
    </xf>
    <xf numFmtId="177" fontId="1" fillId="0" borderId="4" xfId="2" applyNumberFormat="1" applyFont="1" applyBorder="1" applyAlignment="1">
      <alignment vertical="center"/>
    </xf>
    <xf numFmtId="0" fontId="1" fillId="0" borderId="102" xfId="0" applyFont="1" applyBorder="1" applyAlignment="1">
      <alignment horizontal="center" vertical="center"/>
    </xf>
    <xf numFmtId="177" fontId="25" fillId="0" borderId="102" xfId="2" applyNumberFormat="1" applyFont="1" applyBorder="1" applyAlignment="1">
      <alignment vertical="center"/>
    </xf>
    <xf numFmtId="0" fontId="1" fillId="0" borderId="68" xfId="2" applyFont="1" applyBorder="1" applyAlignment="1">
      <alignment vertical="center" textRotation="255"/>
    </xf>
    <xf numFmtId="0" fontId="1" fillId="4" borderId="35" xfId="2" applyFont="1" applyFill="1" applyBorder="1" applyAlignment="1" applyProtection="1">
      <alignment horizontal="center" vertical="center"/>
      <protection locked="0"/>
    </xf>
    <xf numFmtId="0" fontId="1" fillId="4" borderId="13" xfId="2" applyFont="1" applyFill="1" applyBorder="1" applyAlignment="1" applyProtection="1">
      <alignment horizontal="center" vertical="center"/>
      <protection locked="0"/>
    </xf>
    <xf numFmtId="0" fontId="1" fillId="4" borderId="43" xfId="2" applyFont="1" applyFill="1" applyBorder="1" applyAlignment="1" applyProtection="1">
      <alignment horizontal="center" vertical="center"/>
      <protection locked="0"/>
    </xf>
    <xf numFmtId="0" fontId="7" fillId="0" borderId="0" xfId="23" applyFont="1"/>
    <xf numFmtId="0" fontId="7" fillId="0" borderId="130" xfId="23" applyFont="1" applyBorder="1" applyAlignment="1">
      <alignment horizontal="center" vertical="center"/>
    </xf>
    <xf numFmtId="0" fontId="7" fillId="0" borderId="131" xfId="23" applyFont="1" applyBorder="1" applyAlignment="1">
      <alignment horizontal="center" vertical="center" wrapText="1"/>
    </xf>
    <xf numFmtId="177" fontId="7" fillId="7" borderId="109" xfId="23" applyNumberFormat="1" applyFont="1" applyFill="1" applyBorder="1" applyAlignment="1" applyProtection="1">
      <alignment horizontal="center" vertical="center" wrapText="1"/>
      <protection locked="0"/>
    </xf>
    <xf numFmtId="0" fontId="7" fillId="0" borderId="111" xfId="23" applyFont="1" applyBorder="1" applyAlignment="1">
      <alignment horizontal="center" vertical="center"/>
    </xf>
    <xf numFmtId="177" fontId="7" fillId="0" borderId="193" xfId="23" applyNumberFormat="1" applyFont="1" applyBorder="1" applyAlignment="1">
      <alignment vertical="center" wrapText="1"/>
    </xf>
    <xf numFmtId="177" fontId="7" fillId="7" borderId="194" xfId="23" applyNumberFormat="1" applyFont="1" applyFill="1" applyBorder="1" applyAlignment="1" applyProtection="1">
      <alignment horizontal="center" vertical="center" wrapText="1"/>
      <protection locked="0"/>
    </xf>
    <xf numFmtId="0" fontId="7" fillId="0" borderId="107" xfId="23" applyFont="1" applyBorder="1" applyAlignment="1">
      <alignment horizontal="center" vertical="center"/>
    </xf>
    <xf numFmtId="0" fontId="7" fillId="0" borderId="79" xfId="23" applyFont="1" applyBorder="1" applyAlignment="1">
      <alignment horizontal="center" vertical="center"/>
    </xf>
    <xf numFmtId="0" fontId="7" fillId="0" borderId="78" xfId="23" applyFont="1" applyBorder="1" applyAlignment="1">
      <alignment horizontal="center" vertical="center"/>
    </xf>
    <xf numFmtId="0" fontId="7" fillId="0" borderId="71" xfId="23" applyFont="1" applyBorder="1" applyAlignment="1">
      <alignment horizontal="center" vertical="center"/>
    </xf>
    <xf numFmtId="0" fontId="7" fillId="0" borderId="75" xfId="23" applyFont="1" applyBorder="1" applyAlignment="1">
      <alignment horizontal="center" vertical="center"/>
    </xf>
    <xf numFmtId="0" fontId="7" fillId="0" borderId="77" xfId="23" applyFont="1" applyBorder="1" applyAlignment="1">
      <alignment horizontal="center" vertical="center"/>
    </xf>
    <xf numFmtId="0" fontId="7" fillId="0" borderId="76" xfId="23" applyFont="1" applyBorder="1" applyAlignment="1">
      <alignment horizontal="center" vertical="center"/>
    </xf>
    <xf numFmtId="177" fontId="7" fillId="3" borderId="14" xfId="23" applyNumberFormat="1" applyFont="1" applyFill="1" applyBorder="1" applyAlignment="1">
      <alignment horizontal="center" vertical="center" wrapText="1"/>
    </xf>
    <xf numFmtId="0" fontId="7" fillId="3" borderId="18" xfId="23" applyFont="1" applyFill="1" applyBorder="1" applyAlignment="1">
      <alignment horizontal="center" vertical="center"/>
    </xf>
    <xf numFmtId="0" fontId="7" fillId="0" borderId="14" xfId="23" applyFont="1" applyBorder="1" applyAlignment="1">
      <alignment horizontal="center" vertical="center"/>
    </xf>
    <xf numFmtId="0" fontId="7" fillId="0" borderId="114" xfId="23" applyFont="1" applyBorder="1" applyAlignment="1">
      <alignment horizontal="center" vertical="center"/>
    </xf>
    <xf numFmtId="0" fontId="7" fillId="0" borderId="17" xfId="23" applyFont="1" applyBorder="1" applyAlignment="1">
      <alignment horizontal="center" vertical="center"/>
    </xf>
    <xf numFmtId="0" fontId="7" fillId="0" borderId="15" xfId="23" applyFont="1" applyBorder="1" applyAlignment="1">
      <alignment horizontal="center" vertical="center"/>
    </xf>
    <xf numFmtId="0" fontId="7" fillId="0" borderId="91" xfId="23" applyFont="1" applyBorder="1" applyAlignment="1">
      <alignment horizontal="center" vertical="center"/>
    </xf>
    <xf numFmtId="0" fontId="7" fillId="0" borderId="18" xfId="23" applyFont="1" applyBorder="1" applyAlignment="1">
      <alignment horizontal="center" vertical="center"/>
    </xf>
    <xf numFmtId="0" fontId="7" fillId="0" borderId="61" xfId="23" applyFont="1" applyBorder="1" applyAlignment="1">
      <alignment horizontal="center" vertical="center"/>
    </xf>
    <xf numFmtId="178" fontId="7" fillId="7" borderId="60" xfId="23" applyNumberFormat="1" applyFont="1" applyFill="1" applyBorder="1" applyAlignment="1" applyProtection="1">
      <alignment horizontal="center" vertical="center" wrapText="1"/>
      <protection locked="0"/>
    </xf>
    <xf numFmtId="0" fontId="7" fillId="0" borderId="64" xfId="23" applyFont="1" applyBorder="1" applyAlignment="1">
      <alignment horizontal="center" vertical="center"/>
    </xf>
    <xf numFmtId="0" fontId="7" fillId="0" borderId="60" xfId="23" applyFont="1" applyBorder="1" applyAlignment="1">
      <alignment horizontal="center" vertical="center"/>
    </xf>
    <xf numFmtId="0" fontId="7" fillId="0" borderId="87" xfId="23" applyFont="1" applyBorder="1" applyAlignment="1">
      <alignment horizontal="center" vertical="center"/>
    </xf>
    <xf numFmtId="0" fontId="7" fillId="0" borderId="63" xfId="23" applyFont="1" applyBorder="1" applyAlignment="1">
      <alignment horizontal="center" vertical="center"/>
    </xf>
    <xf numFmtId="0" fontId="7" fillId="0" borderId="108" xfId="23" applyFont="1" applyBorder="1" applyAlignment="1">
      <alignment horizontal="center" vertical="center"/>
    </xf>
    <xf numFmtId="0" fontId="7" fillId="0" borderId="32" xfId="23" applyFont="1" applyBorder="1" applyAlignment="1">
      <alignment horizontal="center" vertical="center"/>
    </xf>
    <xf numFmtId="0" fontId="7" fillId="0" borderId="33" xfId="23" applyFont="1" applyBorder="1" applyAlignment="1">
      <alignment horizontal="center" vertical="center"/>
    </xf>
    <xf numFmtId="0" fontId="7" fillId="0" borderId="27" xfId="23" applyFont="1" applyBorder="1" applyAlignment="1">
      <alignment horizontal="center" vertical="center"/>
    </xf>
    <xf numFmtId="0" fontId="7" fillId="0" borderId="34" xfId="23" applyFont="1" applyBorder="1" applyAlignment="1">
      <alignment horizontal="center" vertical="center"/>
    </xf>
    <xf numFmtId="0" fontId="7" fillId="0" borderId="31" xfId="23" applyFont="1" applyBorder="1" applyAlignment="1">
      <alignment horizontal="center" vertical="center"/>
    </xf>
    <xf numFmtId="0" fontId="7" fillId="0" borderId="36" xfId="23" applyFont="1" applyBorder="1" applyAlignment="1">
      <alignment horizontal="center" vertical="center"/>
    </xf>
    <xf numFmtId="178" fontId="7" fillId="8" borderId="27" xfId="23" applyNumberFormat="1" applyFont="1" applyFill="1" applyBorder="1" applyAlignment="1" applyProtection="1">
      <alignment horizontal="center" vertical="center" wrapText="1"/>
      <protection locked="0"/>
    </xf>
    <xf numFmtId="0" fontId="7" fillId="0" borderId="45" xfId="23" applyFont="1" applyBorder="1" applyAlignment="1">
      <alignment horizontal="center" vertical="center"/>
    </xf>
    <xf numFmtId="178" fontId="7" fillId="8" borderId="44" xfId="23" applyNumberFormat="1" applyFont="1" applyFill="1" applyBorder="1" applyAlignment="1" applyProtection="1">
      <alignment horizontal="center" vertical="center" wrapText="1"/>
      <protection locked="0"/>
    </xf>
    <xf numFmtId="0" fontId="7" fillId="0" borderId="48" xfId="23" applyFont="1" applyBorder="1" applyAlignment="1">
      <alignment horizontal="center" vertical="center"/>
    </xf>
    <xf numFmtId="0" fontId="7" fillId="0" borderId="44" xfId="23" applyFont="1" applyBorder="1" applyAlignment="1">
      <alignment horizontal="center" vertical="center"/>
    </xf>
    <xf numFmtId="0" fontId="7" fillId="0" borderId="49" xfId="23" applyFont="1" applyBorder="1" applyAlignment="1">
      <alignment horizontal="center" vertical="center"/>
    </xf>
    <xf numFmtId="0" fontId="7" fillId="0" borderId="47" xfId="23" applyFont="1" applyBorder="1" applyAlignment="1">
      <alignment horizontal="center" vertical="center"/>
    </xf>
    <xf numFmtId="0" fontId="7" fillId="0" borderId="50" xfId="23" applyFont="1" applyBorder="1" applyAlignment="1">
      <alignment horizontal="center" vertical="center"/>
    </xf>
    <xf numFmtId="177" fontId="7" fillId="3" borderId="1" xfId="23" applyNumberFormat="1" applyFont="1" applyFill="1" applyBorder="1" applyAlignment="1">
      <alignment horizontal="center" vertical="center" wrapText="1"/>
    </xf>
    <xf numFmtId="0" fontId="7" fillId="3" borderId="22" xfId="23" applyFont="1" applyFill="1" applyBorder="1" applyAlignment="1">
      <alignment horizontal="center" vertical="center"/>
    </xf>
    <xf numFmtId="0" fontId="7" fillId="0" borderId="32" xfId="23" applyFont="1" applyBorder="1" applyAlignment="1">
      <alignment horizontal="center" vertical="center" wrapText="1"/>
    </xf>
    <xf numFmtId="178" fontId="7" fillId="9" borderId="27" xfId="23" applyNumberFormat="1" applyFont="1" applyFill="1" applyBorder="1" applyAlignment="1">
      <alignment horizontal="center" vertical="center" wrapText="1"/>
    </xf>
    <xf numFmtId="0" fontId="7" fillId="0" borderId="32" xfId="23" applyFont="1" applyBorder="1" applyAlignment="1">
      <alignment horizontal="center" vertical="center" shrinkToFit="1"/>
    </xf>
    <xf numFmtId="0" fontId="7" fillId="0" borderId="0" xfId="23" applyFont="1"/>
    <xf numFmtId="0" fontId="7" fillId="0" borderId="0" xfId="23" applyFont="1" applyAlignment="1">
      <alignment horizontal="center" vertical="center"/>
    </xf>
    <xf numFmtId="0" fontId="7" fillId="0" borderId="198" xfId="23" applyFont="1" applyBorder="1" applyAlignment="1">
      <alignment horizontal="center" vertical="center" wrapText="1"/>
    </xf>
    <xf numFmtId="0" fontId="14" fillId="10" borderId="198" xfId="23" applyFont="1" applyFill="1" applyBorder="1" applyAlignment="1">
      <alignment horizontal="center" vertical="center" wrapText="1"/>
    </xf>
    <xf numFmtId="0" fontId="7" fillId="0" borderId="0" xfId="23" applyFont="1" applyAlignment="1">
      <alignment vertical="center" wrapText="1"/>
    </xf>
    <xf numFmtId="0" fontId="7" fillId="0" borderId="36" xfId="23" applyFont="1" applyBorder="1" applyAlignment="1">
      <alignment horizontal="center" vertical="center"/>
    </xf>
    <xf numFmtId="0" fontId="7" fillId="0" borderId="61" xfId="23" applyFont="1" applyBorder="1" applyAlignment="1">
      <alignment horizontal="center" vertical="center"/>
    </xf>
    <xf numFmtId="0" fontId="7" fillId="0" borderId="64" xfId="23" applyFont="1" applyBorder="1" applyAlignment="1">
      <alignment horizontal="center" vertical="center"/>
    </xf>
    <xf numFmtId="0" fontId="7" fillId="0" borderId="0" xfId="23" applyFont="1" applyBorder="1"/>
    <xf numFmtId="178" fontId="7" fillId="8" borderId="79" xfId="23" applyNumberFormat="1" applyFont="1" applyFill="1" applyBorder="1" applyAlignment="1" applyProtection="1">
      <alignment horizontal="center" vertical="center" wrapText="1"/>
      <protection locked="0"/>
    </xf>
    <xf numFmtId="0" fontId="7" fillId="0" borderId="69" xfId="23" applyFont="1" applyBorder="1"/>
    <xf numFmtId="0" fontId="24" fillId="0" borderId="23" xfId="0" applyFont="1" applyFill="1" applyBorder="1" applyAlignment="1">
      <alignment horizontal="distributed" vertical="center"/>
    </xf>
    <xf numFmtId="0" fontId="13" fillId="0" borderId="0" xfId="2" applyFont="1" applyAlignment="1">
      <alignment horizontal="center" vertical="center"/>
    </xf>
    <xf numFmtId="0" fontId="13" fillId="0" borderId="155" xfId="2" applyFont="1" applyBorder="1" applyAlignment="1">
      <alignment horizontal="center" vertical="center"/>
    </xf>
    <xf numFmtId="0" fontId="13" fillId="4" borderId="138" xfId="0" applyFont="1" applyFill="1" applyBorder="1" applyProtection="1">
      <alignment vertical="center"/>
      <protection locked="0"/>
    </xf>
    <xf numFmtId="0" fontId="13" fillId="4" borderId="140" xfId="0" applyFont="1" applyFill="1" applyBorder="1" applyProtection="1">
      <alignment vertical="center"/>
      <protection locked="0"/>
    </xf>
    <xf numFmtId="0" fontId="13" fillId="4" borderId="138" xfId="2" applyFont="1" applyFill="1" applyBorder="1" applyAlignment="1" applyProtection="1">
      <alignment horizontal="center" vertical="center"/>
      <protection locked="0"/>
    </xf>
    <xf numFmtId="0" fontId="13" fillId="4" borderId="139" xfId="2" applyFont="1" applyFill="1" applyBorder="1" applyAlignment="1" applyProtection="1">
      <alignment horizontal="center" vertical="center"/>
      <protection locked="0"/>
    </xf>
    <xf numFmtId="0" fontId="13" fillId="4" borderId="140" xfId="2" applyFont="1" applyFill="1" applyBorder="1" applyAlignment="1" applyProtection="1">
      <alignment horizontal="center" vertical="center"/>
      <protection locked="0"/>
    </xf>
    <xf numFmtId="0" fontId="19" fillId="0" borderId="0" xfId="2" applyFont="1" applyAlignment="1">
      <alignment horizontal="right" vertical="center"/>
    </xf>
    <xf numFmtId="0" fontId="1" fillId="0" borderId="163" xfId="2" applyFont="1" applyBorder="1" applyAlignment="1">
      <alignment horizontal="center" vertical="center" textRotation="255"/>
    </xf>
    <xf numFmtId="0" fontId="1" fillId="0" borderId="164" xfId="2" applyFont="1" applyBorder="1" applyAlignment="1">
      <alignment horizontal="center" vertical="center" textRotation="255"/>
    </xf>
    <xf numFmtId="0" fontId="1" fillId="0" borderId="85" xfId="2" applyFont="1" applyBorder="1" applyAlignment="1">
      <alignment horizontal="center" vertical="center" textRotation="255"/>
    </xf>
    <xf numFmtId="0" fontId="1" fillId="0" borderId="155" xfId="2" applyFont="1" applyBorder="1" applyAlignment="1">
      <alignment horizontal="center" vertical="center" textRotation="255"/>
    </xf>
    <xf numFmtId="0" fontId="1" fillId="0" borderId="134" xfId="2" applyFont="1" applyBorder="1" applyAlignment="1">
      <alignment horizontal="center" vertical="center" textRotation="255"/>
    </xf>
    <xf numFmtId="0" fontId="1" fillId="0" borderId="165" xfId="2" applyFont="1" applyBorder="1" applyAlignment="1">
      <alignment horizontal="center" vertical="center" textRotation="255"/>
    </xf>
    <xf numFmtId="0" fontId="1" fillId="0" borderId="156" xfId="0" applyFont="1" applyBorder="1" applyAlignment="1">
      <alignment horizontal="center" vertical="center" textRotation="255" wrapText="1"/>
    </xf>
    <xf numFmtId="0" fontId="1" fillId="0" borderId="157" xfId="0" applyFont="1" applyBorder="1" applyAlignment="1">
      <alignment horizontal="center" vertical="center" textRotation="255" wrapText="1"/>
    </xf>
    <xf numFmtId="0" fontId="1" fillId="0" borderId="152" xfId="0" applyFont="1" applyBorder="1" applyAlignment="1">
      <alignment horizontal="center" vertical="center" textRotation="255" wrapText="1"/>
    </xf>
    <xf numFmtId="0" fontId="1" fillId="0" borderId="153" xfId="0" applyFont="1" applyBorder="1" applyAlignment="1">
      <alignment horizontal="center" vertical="center" textRotation="255" wrapText="1"/>
    </xf>
    <xf numFmtId="0" fontId="1" fillId="0" borderId="121" xfId="0" applyFont="1" applyBorder="1" applyAlignment="1">
      <alignment horizontal="center" vertical="center" textRotation="255" wrapText="1"/>
    </xf>
    <xf numFmtId="0" fontId="1" fillId="0" borderId="132" xfId="0" applyFont="1" applyBorder="1" applyAlignment="1">
      <alignment horizontal="center" vertical="center" textRotation="255" wrapText="1"/>
    </xf>
    <xf numFmtId="0" fontId="1" fillId="0" borderId="158" xfId="2" applyFont="1" applyBorder="1" applyAlignment="1">
      <alignment horizontal="center" vertical="center"/>
    </xf>
    <xf numFmtId="0" fontId="1" fillId="0" borderId="159" xfId="2" applyFont="1" applyBorder="1" applyAlignment="1">
      <alignment horizontal="center" vertical="center"/>
    </xf>
    <xf numFmtId="0" fontId="1" fillId="0" borderId="101" xfId="2" applyFont="1" applyBorder="1" applyAlignment="1">
      <alignment horizontal="center" vertical="center"/>
    </xf>
    <xf numFmtId="0" fontId="1" fillId="0" borderId="162" xfId="2" applyFont="1" applyBorder="1" applyAlignment="1">
      <alignment horizontal="center" vertical="center" textRotation="255" wrapText="1"/>
    </xf>
    <xf numFmtId="0" fontId="1" fillId="0" borderId="68" xfId="2" applyFont="1" applyBorder="1" applyAlignment="1">
      <alignment horizontal="center" vertical="center" textRotation="255" wrapText="1"/>
    </xf>
    <xf numFmtId="0" fontId="1" fillId="0" borderId="4" xfId="2" applyFont="1" applyBorder="1" applyAlignment="1">
      <alignment horizontal="center" vertical="center" textRotation="255" wrapText="1"/>
    </xf>
    <xf numFmtId="0" fontId="1" fillId="0" borderId="160" xfId="2" applyFont="1" applyBorder="1" applyAlignment="1">
      <alignment horizontal="center" vertical="center" wrapText="1"/>
    </xf>
    <xf numFmtId="0" fontId="1" fillId="0" borderId="113" xfId="2" applyFont="1" applyBorder="1" applyAlignment="1">
      <alignment horizontal="center" vertical="center" wrapText="1"/>
    </xf>
    <xf numFmtId="0" fontId="1" fillId="0" borderId="161" xfId="2" applyFont="1" applyBorder="1" applyAlignment="1">
      <alignment horizontal="center" vertical="center" wrapText="1"/>
    </xf>
    <xf numFmtId="0" fontId="1" fillId="0" borderId="137" xfId="2" applyFont="1" applyBorder="1" applyAlignment="1">
      <alignment horizontal="center" vertical="center" textRotation="255" wrapText="1"/>
    </xf>
    <xf numFmtId="0" fontId="1" fillId="0" borderId="69" xfId="2" applyFont="1" applyBorder="1" applyAlignment="1">
      <alignment horizontal="center" vertical="center" textRotation="255" wrapText="1"/>
    </xf>
    <xf numFmtId="0" fontId="1" fillId="0" borderId="102" xfId="2" applyFont="1" applyBorder="1" applyAlignment="1">
      <alignment horizontal="center" vertical="center" textRotation="255" wrapText="1"/>
    </xf>
    <xf numFmtId="0" fontId="1" fillId="0" borderId="82" xfId="0" applyFont="1" applyBorder="1" applyAlignment="1">
      <alignment horizontal="center" vertical="center" wrapText="1"/>
    </xf>
    <xf numFmtId="0" fontId="1" fillId="0" borderId="113" xfId="0" applyFont="1" applyBorder="1" applyAlignment="1">
      <alignment horizontal="center" vertical="center" wrapText="1"/>
    </xf>
    <xf numFmtId="0" fontId="1" fillId="0" borderId="82" xfId="2" applyFont="1" applyBorder="1" applyAlignment="1">
      <alignment horizontal="center" vertical="center"/>
    </xf>
    <xf numFmtId="0" fontId="1" fillId="0" borderId="113" xfId="0" applyFont="1" applyBorder="1" applyAlignment="1">
      <alignment horizontal="center" vertical="center"/>
    </xf>
    <xf numFmtId="0" fontId="1" fillId="0" borderId="83" xfId="0" applyFont="1" applyBorder="1" applyAlignment="1">
      <alignment horizontal="center" vertical="center"/>
    </xf>
    <xf numFmtId="0" fontId="25" fillId="0" borderId="137" xfId="0" applyFont="1" applyBorder="1" applyAlignment="1">
      <alignment horizontal="center" vertical="center" textRotation="255" wrapText="1"/>
    </xf>
    <xf numFmtId="0" fontId="25" fillId="0" borderId="69" xfId="0" applyFont="1" applyBorder="1" applyAlignment="1">
      <alignment horizontal="center" vertical="center" textRotation="255" wrapText="1"/>
    </xf>
    <xf numFmtId="0" fontId="25" fillId="0" borderId="102" xfId="0" applyFont="1" applyBorder="1" applyAlignment="1">
      <alignment horizontal="center" vertical="center" textRotation="255" wrapText="1"/>
    </xf>
    <xf numFmtId="0" fontId="1" fillId="0" borderId="82" xfId="2" applyFont="1" applyBorder="1" applyAlignment="1">
      <alignment horizontal="center" vertical="center" wrapText="1"/>
    </xf>
    <xf numFmtId="0" fontId="1" fillId="0" borderId="83" xfId="2" applyFont="1" applyBorder="1" applyAlignment="1">
      <alignment horizontal="center" vertical="center" wrapText="1"/>
    </xf>
    <xf numFmtId="0" fontId="1" fillId="0" borderId="119" xfId="2" applyFont="1" applyBorder="1" applyAlignment="1">
      <alignment horizontal="center" vertical="center" textRotation="255" wrapText="1"/>
    </xf>
    <xf numFmtId="0" fontId="1" fillId="0" borderId="52" xfId="2" applyFont="1" applyBorder="1" applyAlignment="1">
      <alignment horizontal="center" vertical="center" textRotation="255" wrapText="1"/>
    </xf>
    <xf numFmtId="0" fontId="1" fillId="0" borderId="145" xfId="0" applyFont="1" applyBorder="1" applyAlignment="1">
      <alignment horizontal="center" vertical="center" textRotation="255" wrapText="1"/>
    </xf>
    <xf numFmtId="0" fontId="1" fillId="0" borderId="4" xfId="0" applyFont="1" applyBorder="1" applyAlignment="1">
      <alignment horizontal="center" vertical="center" textRotation="255" wrapText="1"/>
    </xf>
    <xf numFmtId="0" fontId="1" fillId="0" borderId="135" xfId="2" applyFont="1" applyBorder="1" applyAlignment="1">
      <alignment horizontal="center" vertical="center" textRotation="255"/>
    </xf>
    <xf numFmtId="0" fontId="1" fillId="0" borderId="52" xfId="2" applyFont="1" applyBorder="1" applyAlignment="1">
      <alignment horizontal="center" vertical="center" textRotation="255"/>
    </xf>
    <xf numFmtId="0" fontId="1" fillId="0" borderId="119" xfId="2" applyFont="1" applyBorder="1" applyAlignment="1">
      <alignment horizontal="center" vertical="center" textRotation="255"/>
    </xf>
    <xf numFmtId="0" fontId="1" fillId="0" borderId="51" xfId="2" applyFont="1" applyBorder="1" applyAlignment="1">
      <alignment horizontal="center" vertical="center" textRotation="255"/>
    </xf>
    <xf numFmtId="0" fontId="1" fillId="0" borderId="133" xfId="0" applyFont="1" applyBorder="1" applyAlignment="1">
      <alignment horizontal="center" vertical="top" textRotation="255" wrapText="1"/>
    </xf>
    <xf numFmtId="0" fontId="1" fillId="0" borderId="102" xfId="0" applyFont="1" applyBorder="1" applyAlignment="1">
      <alignment horizontal="center" vertical="top" textRotation="255" wrapText="1"/>
    </xf>
    <xf numFmtId="0" fontId="1" fillId="0" borderId="134" xfId="2" applyFont="1" applyBorder="1" applyAlignment="1">
      <alignment horizontal="center" vertical="center" wrapText="1"/>
    </xf>
    <xf numFmtId="0" fontId="1" fillId="0" borderId="100" xfId="2" applyFont="1" applyBorder="1" applyAlignment="1">
      <alignment horizontal="center" vertical="center" wrapText="1"/>
    </xf>
    <xf numFmtId="0" fontId="1" fillId="0" borderId="51" xfId="2" applyFont="1" applyBorder="1" applyAlignment="1">
      <alignment horizontal="center" vertical="center" textRotation="255" wrapText="1"/>
    </xf>
    <xf numFmtId="0" fontId="1" fillId="0" borderId="95" xfId="2" applyFont="1" applyBorder="1" applyAlignment="1">
      <alignment horizontal="center" vertical="center" textRotation="255" wrapText="1"/>
    </xf>
    <xf numFmtId="0" fontId="0" fillId="4" borderId="133" xfId="0" applyFont="1" applyFill="1" applyBorder="1" applyAlignment="1">
      <alignment horizontal="center" vertical="center" textRotation="255" wrapText="1"/>
    </xf>
    <xf numFmtId="0" fontId="0" fillId="4" borderId="102" xfId="0" applyFont="1" applyFill="1" applyBorder="1" applyAlignment="1">
      <alignment horizontal="center" vertical="center" textRotation="255" wrapText="1"/>
    </xf>
    <xf numFmtId="0" fontId="1" fillId="0" borderId="136" xfId="2" applyFont="1" applyBorder="1" applyAlignment="1">
      <alignment horizontal="center" vertical="center" textRotation="255" wrapText="1"/>
    </xf>
    <xf numFmtId="0" fontId="1" fillId="0" borderId="101" xfId="2" applyFont="1" applyBorder="1" applyAlignment="1">
      <alignment horizontal="center" vertical="center" textRotation="255" wrapText="1"/>
    </xf>
    <xf numFmtId="0" fontId="1" fillId="0" borderId="12" xfId="2" applyFont="1" applyBorder="1" applyAlignment="1">
      <alignment horizontal="center" vertical="center" textRotation="255" wrapText="1"/>
    </xf>
    <xf numFmtId="0" fontId="1" fillId="0" borderId="128" xfId="2" applyFont="1" applyBorder="1" applyAlignment="1">
      <alignment horizontal="center" vertical="center" textRotation="255" wrapText="1"/>
    </xf>
    <xf numFmtId="49" fontId="7" fillId="0" borderId="163" xfId="0" applyNumberFormat="1" applyFont="1" applyBorder="1" applyAlignment="1">
      <alignment vertical="center" textRotation="255"/>
    </xf>
    <xf numFmtId="49" fontId="7" fillId="0" borderId="164" xfId="0" applyNumberFormat="1" applyFont="1" applyBorder="1" applyAlignment="1">
      <alignment vertical="center" textRotation="255"/>
    </xf>
    <xf numFmtId="49" fontId="7" fillId="0" borderId="85" xfId="0" applyNumberFormat="1" applyFont="1" applyBorder="1" applyAlignment="1">
      <alignment vertical="center" textRotation="255"/>
    </xf>
    <xf numFmtId="49" fontId="7" fillId="0" borderId="155" xfId="0" applyNumberFormat="1" applyFont="1" applyBorder="1" applyAlignment="1">
      <alignment vertical="center" textRotation="255"/>
    </xf>
    <xf numFmtId="49" fontId="7" fillId="0" borderId="80" xfId="0" applyNumberFormat="1" applyFont="1" applyBorder="1" applyAlignment="1">
      <alignment vertical="center" textRotation="255"/>
    </xf>
    <xf numFmtId="49" fontId="7" fillId="0" borderId="166" xfId="0" applyNumberFormat="1" applyFont="1" applyBorder="1" applyAlignment="1">
      <alignment vertical="center" textRotation="255"/>
    </xf>
    <xf numFmtId="0" fontId="8" fillId="0" borderId="156" xfId="0" applyFont="1" applyBorder="1" applyAlignment="1">
      <alignment horizontal="center" vertical="center" textRotation="255"/>
    </xf>
    <xf numFmtId="0" fontId="8" fillId="0" borderId="157" xfId="0" applyFont="1" applyBorder="1" applyAlignment="1">
      <alignment horizontal="center" vertical="center" textRotation="255"/>
    </xf>
    <xf numFmtId="0" fontId="8" fillId="0" borderId="152" xfId="0" applyFont="1" applyBorder="1" applyAlignment="1">
      <alignment horizontal="center" vertical="center" textRotation="255"/>
    </xf>
    <xf numFmtId="0" fontId="8" fillId="0" borderId="153" xfId="0" applyFont="1" applyBorder="1" applyAlignment="1">
      <alignment horizontal="center" vertical="center" textRotation="255"/>
    </xf>
    <xf numFmtId="0" fontId="0" fillId="0" borderId="119" xfId="0" applyFont="1" applyBorder="1" applyAlignment="1">
      <alignment horizontal="center" vertical="center"/>
    </xf>
    <xf numFmtId="0" fontId="0" fillId="0" borderId="52" xfId="0" applyFont="1" applyBorder="1" applyAlignment="1">
      <alignment horizontal="center" vertical="center"/>
    </xf>
    <xf numFmtId="0" fontId="0" fillId="0" borderId="115" xfId="0" applyFont="1" applyBorder="1" applyAlignment="1">
      <alignment horizontal="center" vertical="center"/>
    </xf>
    <xf numFmtId="0" fontId="0" fillId="0" borderId="54" xfId="0" applyFont="1" applyBorder="1" applyAlignment="1">
      <alignment horizontal="center" vertical="center"/>
    </xf>
    <xf numFmtId="0" fontId="1" fillId="0" borderId="51" xfId="0" applyFont="1" applyBorder="1" applyAlignment="1">
      <alignment horizontal="center" vertical="center" textRotation="255"/>
    </xf>
    <xf numFmtId="0" fontId="1" fillId="0" borderId="52" xfId="0" applyFont="1" applyBorder="1" applyAlignment="1">
      <alignment horizontal="center" vertical="center" textRotation="255"/>
    </xf>
    <xf numFmtId="0" fontId="8" fillId="0" borderId="171" xfId="0" applyFont="1" applyBorder="1" applyAlignment="1">
      <alignment horizontal="center" vertical="center" wrapText="1" shrinkToFit="1"/>
    </xf>
    <xf numFmtId="0" fontId="8" fillId="0" borderId="171" xfId="0" applyFont="1" applyBorder="1" applyAlignment="1">
      <alignment horizontal="center" vertical="center" shrinkToFit="1"/>
    </xf>
    <xf numFmtId="0" fontId="8" fillId="0" borderId="173" xfId="0" applyFont="1" applyBorder="1" applyAlignment="1">
      <alignment horizontal="center" vertical="center" shrinkToFit="1"/>
    </xf>
    <xf numFmtId="0" fontId="0" fillId="0" borderId="116" xfId="0" applyFont="1" applyBorder="1" applyAlignment="1">
      <alignment horizontal="center" vertical="center"/>
    </xf>
    <xf numFmtId="0" fontId="0" fillId="0" borderId="55" xfId="0" applyFont="1" applyBorder="1" applyAlignment="1">
      <alignment horizontal="center" vertical="center"/>
    </xf>
    <xf numFmtId="0" fontId="0" fillId="0" borderId="181" xfId="0" applyBorder="1" applyAlignment="1">
      <alignment horizontal="center" vertical="center" textRotation="255" wrapText="1" shrinkToFit="1"/>
    </xf>
    <xf numFmtId="0" fontId="0" fillId="0" borderId="179" xfId="0" applyBorder="1" applyAlignment="1">
      <alignment horizontal="center" vertical="center" textRotation="255" wrapText="1" shrinkToFit="1"/>
    </xf>
    <xf numFmtId="0" fontId="0" fillId="0" borderId="180" xfId="0" applyBorder="1" applyAlignment="1">
      <alignment horizontal="center" vertical="center" textRotation="255" wrapText="1" shrinkToFit="1"/>
    </xf>
    <xf numFmtId="0" fontId="8" fillId="0" borderId="172" xfId="0" applyFont="1" applyBorder="1" applyAlignment="1">
      <alignment horizontal="center" vertical="center" wrapText="1" shrinkToFit="1"/>
    </xf>
    <xf numFmtId="0" fontId="8" fillId="0" borderId="64" xfId="0" applyFont="1" applyBorder="1" applyAlignment="1">
      <alignment horizontal="center" vertical="center" shrinkToFit="1"/>
    </xf>
    <xf numFmtId="0" fontId="8" fillId="0" borderId="39" xfId="0" applyFont="1" applyBorder="1" applyAlignment="1">
      <alignment horizontal="center" vertical="center" wrapText="1" shrinkToFit="1"/>
    </xf>
    <xf numFmtId="0" fontId="0" fillId="0" borderId="53" xfId="0" applyFont="1" applyBorder="1" applyAlignment="1">
      <alignment horizontal="center" vertical="center"/>
    </xf>
    <xf numFmtId="0" fontId="7" fillId="0" borderId="167" xfId="0" applyFont="1" applyBorder="1" applyAlignment="1">
      <alignment horizontal="center" vertical="center" textRotation="255"/>
    </xf>
    <xf numFmtId="0" fontId="7" fillId="0" borderId="168" xfId="0" applyFont="1" applyBorder="1" applyAlignment="1">
      <alignment horizontal="center" vertical="center" textRotation="255"/>
    </xf>
    <xf numFmtId="0" fontId="7" fillId="0" borderId="85" xfId="0" applyFont="1" applyBorder="1" applyAlignment="1">
      <alignment horizontal="center" vertical="center" textRotation="255"/>
    </xf>
    <xf numFmtId="0" fontId="7" fillId="0" borderId="155" xfId="0" applyFont="1" applyBorder="1" applyAlignment="1">
      <alignment horizontal="center" vertical="center" textRotation="255"/>
    </xf>
    <xf numFmtId="0" fontId="7" fillId="0" borderId="80" xfId="0" applyFont="1" applyBorder="1" applyAlignment="1">
      <alignment horizontal="center" vertical="center" textRotation="255"/>
    </xf>
    <xf numFmtId="0" fontId="7" fillId="0" borderId="166" xfId="0" applyFont="1" applyBorder="1" applyAlignment="1">
      <alignment horizontal="center" vertical="center" textRotation="255"/>
    </xf>
    <xf numFmtId="176" fontId="7" fillId="0" borderId="143" xfId="0" applyNumberFormat="1" applyFont="1" applyBorder="1" applyAlignment="1">
      <alignment horizontal="center" vertical="center" textRotation="255" shrinkToFit="1"/>
    </xf>
    <xf numFmtId="176" fontId="7" fillId="0" borderId="144" xfId="0" applyNumberFormat="1" applyFont="1" applyBorder="1" applyAlignment="1">
      <alignment horizontal="center" vertical="center" textRotation="255" shrinkToFit="1"/>
    </xf>
    <xf numFmtId="176" fontId="7" fillId="0" borderId="152" xfId="0" applyNumberFormat="1" applyFont="1" applyBorder="1" applyAlignment="1">
      <alignment horizontal="center" vertical="center" textRotation="255" shrinkToFit="1"/>
    </xf>
    <xf numFmtId="176" fontId="7" fillId="0" borderId="153" xfId="0" applyNumberFormat="1" applyFont="1" applyBorder="1" applyAlignment="1">
      <alignment horizontal="center" vertical="center" textRotation="255" shrinkToFit="1"/>
    </xf>
    <xf numFmtId="176" fontId="7" fillId="0" borderId="154" xfId="0" applyNumberFormat="1" applyFont="1" applyBorder="1" applyAlignment="1">
      <alignment horizontal="center" vertical="center" textRotation="255" shrinkToFit="1"/>
    </xf>
    <xf numFmtId="176" fontId="7" fillId="0" borderId="81" xfId="0" applyNumberFormat="1" applyFont="1" applyBorder="1" applyAlignment="1">
      <alignment horizontal="center" vertical="center" textRotation="255" shrinkToFit="1"/>
    </xf>
    <xf numFmtId="0" fontId="0" fillId="0" borderId="119" xfId="0" applyFont="1" applyBorder="1" applyAlignment="1">
      <alignment horizontal="center" vertical="center" shrinkToFit="1"/>
    </xf>
    <xf numFmtId="0" fontId="0" fillId="0" borderId="52" xfId="0" applyFont="1" applyBorder="1" applyAlignment="1">
      <alignment horizontal="center" vertical="center" shrinkToFit="1"/>
    </xf>
    <xf numFmtId="0" fontId="0" fillId="0" borderId="115" xfId="0" applyFont="1" applyBorder="1" applyAlignment="1">
      <alignment horizontal="center" vertical="center" shrinkToFit="1"/>
    </xf>
    <xf numFmtId="0" fontId="0" fillId="0" borderId="54" xfId="0" applyFont="1" applyBorder="1" applyAlignment="1">
      <alignment horizontal="center" vertical="center" shrinkToFit="1"/>
    </xf>
    <xf numFmtId="0" fontId="0" fillId="0" borderId="116" xfId="0" applyFont="1" applyBorder="1" applyAlignment="1">
      <alignment horizontal="center" vertical="center" shrinkToFit="1"/>
    </xf>
    <xf numFmtId="0" fontId="0" fillId="0" borderId="55" xfId="0" applyFont="1" applyBorder="1" applyAlignment="1">
      <alignment horizontal="center" vertical="center" shrinkToFit="1"/>
    </xf>
    <xf numFmtId="0" fontId="0" fillId="0" borderId="12" xfId="0" applyFont="1" applyBorder="1" applyAlignment="1">
      <alignment horizontal="center" vertical="center"/>
    </xf>
    <xf numFmtId="0" fontId="0" fillId="0" borderId="25" xfId="0" applyFont="1" applyBorder="1" applyAlignment="1">
      <alignment horizontal="center" vertical="center"/>
    </xf>
    <xf numFmtId="0" fontId="0" fillId="0" borderId="42" xfId="0" applyFont="1" applyBorder="1" applyAlignment="1">
      <alignment horizontal="center" vertical="center"/>
    </xf>
    <xf numFmtId="0" fontId="7" fillId="0" borderId="152" xfId="0" applyFont="1" applyBorder="1" applyAlignment="1">
      <alignment horizontal="center" vertical="center" shrinkToFit="1"/>
    </xf>
    <xf numFmtId="0" fontId="7" fillId="0" borderId="153" xfId="0" applyFont="1" applyBorder="1" applyAlignment="1">
      <alignment horizontal="center" vertical="center" shrinkToFit="1"/>
    </xf>
    <xf numFmtId="0" fontId="0" fillId="0" borderId="152" xfId="0" applyBorder="1" applyAlignment="1">
      <alignment horizontal="center" vertical="center" shrinkToFit="1"/>
    </xf>
    <xf numFmtId="0" fontId="0" fillId="0" borderId="153" xfId="0" applyBorder="1" applyAlignment="1">
      <alignment horizontal="center" vertical="center" shrinkToFit="1"/>
    </xf>
    <xf numFmtId="0" fontId="0" fillId="0" borderId="154" xfId="0" applyBorder="1" applyAlignment="1">
      <alignment horizontal="center" vertical="center" shrinkToFit="1"/>
    </xf>
    <xf numFmtId="0" fontId="0" fillId="0" borderId="81" xfId="0" applyBorder="1" applyAlignment="1">
      <alignment horizontal="center" vertical="center" shrinkToFit="1"/>
    </xf>
    <xf numFmtId="0" fontId="7" fillId="0" borderId="119" xfId="0" applyFont="1" applyBorder="1" applyAlignment="1">
      <alignment horizontal="center" vertical="center" shrinkToFit="1"/>
    </xf>
    <xf numFmtId="0" fontId="7" fillId="0" borderId="95" xfId="0" applyFont="1" applyBorder="1" applyAlignment="1">
      <alignment horizontal="center" vertical="center" shrinkToFit="1"/>
    </xf>
    <xf numFmtId="0" fontId="0" fillId="0" borderId="116" xfId="0" applyBorder="1" applyAlignment="1">
      <alignment horizontal="center" vertical="center" shrinkToFit="1"/>
    </xf>
    <xf numFmtId="0" fontId="0" fillId="0" borderId="97" xfId="0" applyBorder="1" applyAlignment="1">
      <alignment horizontal="center" vertical="center" shrinkToFit="1"/>
    </xf>
    <xf numFmtId="0" fontId="0" fillId="0" borderId="144" xfId="0" applyBorder="1" applyAlignment="1">
      <alignment horizontal="center" vertical="center" textRotation="255" shrinkToFit="1"/>
    </xf>
    <xf numFmtId="0" fontId="0" fillId="0" borderId="152" xfId="0" applyBorder="1" applyAlignment="1">
      <alignment horizontal="center" vertical="center" textRotation="255" shrinkToFit="1"/>
    </xf>
    <xf numFmtId="0" fontId="0" fillId="0" borderId="153" xfId="0" applyBorder="1" applyAlignment="1">
      <alignment horizontal="center" vertical="center" textRotation="255" shrinkToFit="1"/>
    </xf>
    <xf numFmtId="0" fontId="0" fillId="0" borderId="30" xfId="0" applyFont="1" applyBorder="1" applyAlignment="1">
      <alignment horizontal="center" vertical="center"/>
    </xf>
    <xf numFmtId="0" fontId="0" fillId="0" borderId="121" xfId="0" applyBorder="1" applyAlignment="1">
      <alignment horizontal="center" vertical="center" shrinkToFit="1"/>
    </xf>
    <xf numFmtId="0" fontId="0" fillId="0" borderId="132" xfId="0" applyBorder="1" applyAlignment="1">
      <alignment horizontal="center" vertical="center" shrinkToFit="1"/>
    </xf>
    <xf numFmtId="0" fontId="0" fillId="0" borderId="72" xfId="0" applyFont="1" applyBorder="1" applyAlignment="1">
      <alignment horizontal="center" vertical="center"/>
    </xf>
    <xf numFmtId="0" fontId="7" fillId="0" borderId="134" xfId="0" applyFont="1" applyBorder="1" applyAlignment="1">
      <alignment horizontal="center" vertical="center" textRotation="255"/>
    </xf>
    <xf numFmtId="0" fontId="7" fillId="0" borderId="165" xfId="0" applyFont="1" applyBorder="1" applyAlignment="1">
      <alignment horizontal="center" vertical="center" textRotation="255"/>
    </xf>
    <xf numFmtId="176" fontId="7" fillId="0" borderId="119" xfId="0" applyNumberFormat="1" applyFont="1" applyBorder="1" applyAlignment="1">
      <alignment horizontal="center" vertical="center" textRotation="255" shrinkToFit="1"/>
    </xf>
    <xf numFmtId="0" fontId="0" fillId="0" borderId="95" xfId="0" applyBorder="1" applyAlignment="1">
      <alignment horizontal="center" vertical="center" textRotation="255" shrinkToFit="1"/>
    </xf>
    <xf numFmtId="0" fontId="0" fillId="0" borderId="115" xfId="0" applyBorder="1" applyAlignment="1">
      <alignment horizontal="center" vertical="center" textRotation="255" shrinkToFit="1"/>
    </xf>
    <xf numFmtId="0" fontId="0" fillId="0" borderId="96" xfId="0" applyBorder="1" applyAlignment="1">
      <alignment horizontal="center" vertical="center" textRotation="255" shrinkToFit="1"/>
    </xf>
    <xf numFmtId="0" fontId="0" fillId="0" borderId="116" xfId="0" applyBorder="1" applyAlignment="1">
      <alignment horizontal="center" vertical="center" textRotation="255" shrinkToFit="1"/>
    </xf>
    <xf numFmtId="0" fontId="0" fillId="0" borderId="97" xfId="0" applyBorder="1" applyAlignment="1">
      <alignment horizontal="center" vertical="center" textRotation="255" shrinkToFit="1"/>
    </xf>
    <xf numFmtId="0" fontId="1" fillId="0" borderId="137" xfId="0" applyFont="1" applyBorder="1" applyAlignment="1">
      <alignment horizontal="center" vertical="center"/>
    </xf>
    <xf numFmtId="0" fontId="1" fillId="0" borderId="102" xfId="0" applyFont="1" applyBorder="1" applyAlignment="1">
      <alignment horizontal="center" vertical="center"/>
    </xf>
    <xf numFmtId="0" fontId="1" fillId="0" borderId="148" xfId="0" applyFont="1" applyBorder="1" applyAlignment="1">
      <alignment horizontal="center" vertical="center"/>
    </xf>
    <xf numFmtId="0" fontId="1" fillId="0" borderId="129" xfId="0" applyFont="1" applyBorder="1" applyAlignment="1">
      <alignment horizontal="center" vertical="center"/>
    </xf>
    <xf numFmtId="0" fontId="7" fillId="0" borderId="0" xfId="2" applyFont="1" applyAlignment="1">
      <alignment vertical="top" wrapText="1"/>
    </xf>
    <xf numFmtId="0" fontId="1" fillId="0" borderId="149" xfId="0" applyFont="1" applyBorder="1" applyAlignment="1">
      <alignment horizontal="center" vertical="center" wrapText="1"/>
    </xf>
    <xf numFmtId="0" fontId="1" fillId="0" borderId="150" xfId="0" applyFont="1" applyBorder="1" applyAlignment="1">
      <alignment horizontal="center" vertical="center" wrapText="1"/>
    </xf>
    <xf numFmtId="0" fontId="1" fillId="0" borderId="151" xfId="0" applyFont="1" applyBorder="1" applyAlignment="1">
      <alignment horizontal="center" vertical="center" wrapText="1"/>
    </xf>
    <xf numFmtId="0" fontId="1" fillId="0" borderId="90" xfId="2" applyFont="1" applyBorder="1" applyAlignment="1">
      <alignment horizontal="center" vertical="center"/>
    </xf>
    <xf numFmtId="0" fontId="1" fillId="0" borderId="70" xfId="2" applyFont="1" applyBorder="1" applyAlignment="1">
      <alignment horizontal="center" vertical="center"/>
    </xf>
    <xf numFmtId="0" fontId="1" fillId="0" borderId="91" xfId="2" applyFont="1" applyBorder="1" applyAlignment="1">
      <alignment horizontal="center" vertical="center"/>
    </xf>
    <xf numFmtId="0" fontId="1" fillId="0" borderId="77" xfId="2" applyFont="1" applyBorder="1" applyAlignment="1">
      <alignment horizontal="center" vertical="center"/>
    </xf>
    <xf numFmtId="0" fontId="1" fillId="0" borderId="15" xfId="2" applyFont="1" applyBorder="1" applyAlignment="1">
      <alignment horizontal="center" vertical="center"/>
    </xf>
    <xf numFmtId="0" fontId="1" fillId="0" borderId="75" xfId="2" applyFont="1" applyBorder="1" applyAlignment="1">
      <alignment horizontal="center" vertical="center"/>
    </xf>
    <xf numFmtId="0" fontId="0" fillId="0" borderId="86" xfId="0" applyFont="1" applyBorder="1" applyAlignment="1">
      <alignment horizontal="center" vertical="center"/>
    </xf>
    <xf numFmtId="0" fontId="1" fillId="0" borderId="130" xfId="2" applyFont="1" applyBorder="1" applyAlignment="1">
      <alignment horizontal="center" vertical="center" wrapText="1"/>
    </xf>
    <xf numFmtId="0" fontId="1" fillId="0" borderId="170" xfId="2" applyFont="1" applyBorder="1" applyAlignment="1">
      <alignment horizontal="center" vertical="center" wrapText="1"/>
    </xf>
    <xf numFmtId="0" fontId="1" fillId="0" borderId="131" xfId="2" applyFont="1" applyBorder="1" applyAlignment="1">
      <alignment horizontal="center" vertical="center" wrapText="1"/>
    </xf>
    <xf numFmtId="0" fontId="1" fillId="0" borderId="159" xfId="2" applyFont="1" applyBorder="1" applyAlignment="1">
      <alignment horizontal="center" vertical="center" textRotation="255" wrapText="1"/>
    </xf>
    <xf numFmtId="0" fontId="1" fillId="0" borderId="79" xfId="2" applyFont="1" applyBorder="1" applyAlignment="1">
      <alignment horizontal="center" vertical="center" wrapText="1"/>
    </xf>
    <xf numFmtId="0" fontId="1" fillId="0" borderId="75" xfId="2" applyFont="1" applyBorder="1" applyAlignment="1">
      <alignment horizontal="center" vertical="center" wrapText="1"/>
    </xf>
    <xf numFmtId="0" fontId="1" fillId="0" borderId="78" xfId="2" applyFont="1" applyBorder="1" applyAlignment="1">
      <alignment horizontal="center" vertical="center" wrapText="1"/>
    </xf>
    <xf numFmtId="0" fontId="1" fillId="0" borderId="71" xfId="2" applyFont="1" applyBorder="1" applyAlignment="1">
      <alignment horizontal="center" vertical="center" wrapText="1"/>
    </xf>
    <xf numFmtId="0" fontId="1" fillId="0" borderId="76" xfId="2" applyFont="1" applyBorder="1" applyAlignment="1">
      <alignment horizontal="center" vertical="center" wrapText="1"/>
    </xf>
    <xf numFmtId="49" fontId="1" fillId="0" borderId="136" xfId="2" applyNumberFormat="1" applyFont="1" applyBorder="1" applyAlignment="1">
      <alignment horizontal="center" vertical="center" textRotation="255"/>
    </xf>
    <xf numFmtId="49" fontId="1" fillId="0" borderId="145" xfId="2" applyNumberFormat="1" applyFont="1" applyBorder="1" applyAlignment="1">
      <alignment horizontal="center" vertical="center" textRotation="255"/>
    </xf>
    <xf numFmtId="49" fontId="1" fillId="0" borderId="159" xfId="2" applyNumberFormat="1" applyFont="1" applyBorder="1" applyAlignment="1">
      <alignment horizontal="center" vertical="center" textRotation="255"/>
    </xf>
    <xf numFmtId="49" fontId="1" fillId="0" borderId="68" xfId="2" applyNumberFormat="1" applyFont="1" applyBorder="1" applyAlignment="1">
      <alignment horizontal="center" vertical="center" textRotation="255"/>
    </xf>
    <xf numFmtId="0" fontId="1" fillId="0" borderId="39" xfId="2" applyFont="1" applyBorder="1" applyAlignment="1">
      <alignment horizontal="center" vertical="center" textRotation="255" wrapText="1"/>
    </xf>
    <xf numFmtId="0" fontId="1" fillId="0" borderId="171" xfId="0" applyFont="1" applyBorder="1" applyAlignment="1">
      <alignment horizontal="center" vertical="center" textRotation="255" wrapText="1"/>
    </xf>
    <xf numFmtId="0" fontId="1" fillId="0" borderId="136" xfId="2" applyFont="1" applyBorder="1" applyAlignment="1">
      <alignment vertical="center" textRotation="255"/>
    </xf>
    <xf numFmtId="0" fontId="1" fillId="0" borderId="159" xfId="2" applyFont="1" applyBorder="1" applyAlignment="1">
      <alignment vertical="center" textRotation="255"/>
    </xf>
    <xf numFmtId="0" fontId="1" fillId="0" borderId="101" xfId="2" applyFont="1" applyBorder="1" applyAlignment="1">
      <alignment vertical="center" textRotation="255"/>
    </xf>
    <xf numFmtId="0" fontId="1" fillId="0" borderId="145" xfId="2" applyFont="1" applyBorder="1" applyAlignment="1">
      <alignment vertical="center" textRotation="255"/>
    </xf>
    <xf numFmtId="0" fontId="1" fillId="0" borderId="68" xfId="2" applyFont="1" applyBorder="1" applyAlignment="1">
      <alignment vertical="center" textRotation="255"/>
    </xf>
    <xf numFmtId="0" fontId="1" fillId="0" borderId="172" xfId="2" applyFont="1" applyBorder="1" applyAlignment="1">
      <alignment horizontal="center" vertical="center" wrapText="1"/>
    </xf>
    <xf numFmtId="0" fontId="1" fillId="0" borderId="173" xfId="2" applyFont="1" applyBorder="1" applyAlignment="1">
      <alignment horizontal="center" vertical="center" wrapText="1"/>
    </xf>
    <xf numFmtId="0" fontId="1" fillId="0" borderId="116" xfId="2" applyFont="1" applyBorder="1" applyAlignment="1">
      <alignment horizontal="center" vertical="center"/>
    </xf>
    <xf numFmtId="0" fontId="1" fillId="0" borderId="55" xfId="0" applyFont="1" applyBorder="1" applyAlignment="1">
      <alignment horizontal="center" vertical="center"/>
    </xf>
    <xf numFmtId="0" fontId="24" fillId="0" borderId="172" xfId="2" applyFont="1" applyBorder="1" applyAlignment="1">
      <alignment horizontal="center" vertical="center" textRotation="255" wrapText="1"/>
    </xf>
    <xf numFmtId="0" fontId="24" fillId="0" borderId="171" xfId="2" applyFont="1" applyBorder="1" applyAlignment="1">
      <alignment horizontal="center" vertical="center" textRotation="255" wrapText="1"/>
    </xf>
    <xf numFmtId="0" fontId="24" fillId="0" borderId="173" xfId="2" applyFont="1" applyBorder="1" applyAlignment="1">
      <alignment horizontal="center" vertical="center" textRotation="255" wrapText="1"/>
    </xf>
    <xf numFmtId="0" fontId="1" fillId="0" borderId="4" xfId="2" applyFont="1" applyBorder="1" applyAlignment="1">
      <alignment vertical="center" textRotation="255"/>
    </xf>
    <xf numFmtId="0" fontId="1" fillId="0" borderId="115" xfId="2" applyFont="1" applyBorder="1" applyAlignment="1">
      <alignment horizontal="center" vertical="center"/>
    </xf>
    <xf numFmtId="0" fontId="1" fillId="0" borderId="54" xfId="0" applyFont="1" applyBorder="1" applyAlignment="1">
      <alignment horizontal="center" vertical="center"/>
    </xf>
    <xf numFmtId="0" fontId="1" fillId="0" borderId="171" xfId="2" applyFont="1" applyBorder="1" applyAlignment="1">
      <alignment horizontal="center" vertical="center" wrapText="1"/>
    </xf>
    <xf numFmtId="0" fontId="1" fillId="0" borderId="9" xfId="2" applyFont="1" applyBorder="1" applyAlignment="1">
      <alignment horizontal="center" vertical="center" wrapText="1"/>
    </xf>
    <xf numFmtId="0" fontId="1" fillId="0" borderId="161" xfId="0" applyFont="1" applyBorder="1" applyAlignment="1">
      <alignment horizontal="center" vertical="center" wrapText="1"/>
    </xf>
    <xf numFmtId="0" fontId="1" fillId="0" borderId="160"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1" xfId="2" applyFont="1" applyBorder="1" applyAlignment="1">
      <alignment horizontal="center" vertical="center"/>
    </xf>
    <xf numFmtId="0" fontId="1" fillId="0" borderId="79" xfId="2" applyFont="1" applyBorder="1" applyAlignment="1">
      <alignment horizontal="center" vertical="center"/>
    </xf>
    <xf numFmtId="0" fontId="1" fillId="0" borderId="2" xfId="2" applyFont="1" applyBorder="1" applyAlignment="1">
      <alignment horizontal="center" vertical="center"/>
    </xf>
    <xf numFmtId="0" fontId="1" fillId="0" borderId="69" xfId="0" applyFont="1" applyBorder="1" applyAlignment="1">
      <alignment horizontal="center" vertical="center"/>
    </xf>
    <xf numFmtId="0" fontId="1" fillId="0" borderId="134" xfId="0" applyFont="1" applyBorder="1" applyAlignment="1">
      <alignment horizontal="center" vertical="center"/>
    </xf>
    <xf numFmtId="0" fontId="1" fillId="0" borderId="100" xfId="0" applyFont="1" applyBorder="1" applyAlignment="1">
      <alignment horizontal="center" vertical="center"/>
    </xf>
    <xf numFmtId="0" fontId="1" fillId="0" borderId="132" xfId="0" applyFont="1" applyBorder="1" applyAlignment="1">
      <alignment horizontal="center" vertical="center"/>
    </xf>
    <xf numFmtId="0" fontId="18" fillId="5" borderId="137" xfId="0" applyFont="1" applyFill="1" applyBorder="1" applyAlignment="1">
      <alignment vertical="center" textRotation="255"/>
    </xf>
    <xf numFmtId="0" fontId="18" fillId="5" borderId="69" xfId="0" applyFont="1" applyFill="1" applyBorder="1" applyAlignment="1">
      <alignment vertical="center" textRotation="255"/>
    </xf>
    <xf numFmtId="0" fontId="18" fillId="5" borderId="102" xfId="0" applyFont="1" applyFill="1" applyBorder="1" applyAlignment="1">
      <alignment vertical="center" textRotation="255"/>
    </xf>
    <xf numFmtId="0" fontId="25" fillId="0" borderId="130" xfId="2" applyFont="1" applyBorder="1" applyAlignment="1">
      <alignment horizontal="center" vertical="center"/>
    </xf>
    <xf numFmtId="0" fontId="25" fillId="0" borderId="5" xfId="2" applyFont="1" applyBorder="1" applyAlignment="1">
      <alignment horizontal="center" vertical="center"/>
    </xf>
    <xf numFmtId="0" fontId="25" fillId="0" borderId="170" xfId="2" applyFont="1" applyBorder="1" applyAlignment="1">
      <alignment horizontal="center" vertical="center"/>
    </xf>
    <xf numFmtId="0" fontId="25" fillId="0" borderId="8" xfId="2" applyFont="1" applyBorder="1" applyAlignment="1">
      <alignment horizontal="center" vertical="center"/>
    </xf>
    <xf numFmtId="0" fontId="25" fillId="0" borderId="137" xfId="0" applyFont="1" applyBorder="1" applyAlignment="1">
      <alignment horizontal="center" vertical="center" wrapText="1"/>
    </xf>
    <xf numFmtId="0" fontId="25" fillId="0" borderId="102" xfId="0" applyFont="1" applyBorder="1" applyAlignment="1">
      <alignment horizontal="center" vertical="center" wrapText="1"/>
    </xf>
    <xf numFmtId="0" fontId="25" fillId="0" borderId="169" xfId="2" applyFont="1" applyBorder="1" applyAlignment="1">
      <alignment horizontal="center" vertical="center"/>
    </xf>
    <xf numFmtId="0" fontId="25" fillId="0" borderId="146" xfId="2" applyFont="1" applyBorder="1" applyAlignment="1">
      <alignment horizontal="center" vertical="center"/>
    </xf>
    <xf numFmtId="0" fontId="25" fillId="0" borderId="147" xfId="2" applyFont="1" applyBorder="1" applyAlignment="1">
      <alignment horizontal="center" vertical="center"/>
    </xf>
    <xf numFmtId="0" fontId="25" fillId="0" borderId="134" xfId="2" applyFont="1" applyBorder="1" applyAlignment="1">
      <alignment horizontal="center" vertical="center"/>
    </xf>
    <xf numFmtId="0" fontId="25" fillId="0" borderId="100" xfId="2" applyFont="1" applyBorder="1" applyAlignment="1">
      <alignment horizontal="center" vertical="center"/>
    </xf>
    <xf numFmtId="0" fontId="25" fillId="0" borderId="132" xfId="2" applyFont="1" applyBorder="1" applyAlignment="1">
      <alignment horizontal="center" vertical="center"/>
    </xf>
    <xf numFmtId="0" fontId="1" fillId="5" borderId="82" xfId="0" applyFont="1" applyFill="1" applyBorder="1" applyAlignment="1">
      <alignment horizontal="center" vertical="center" wrapText="1"/>
    </xf>
    <xf numFmtId="0" fontId="1" fillId="5" borderId="113" xfId="0" applyFont="1" applyFill="1" applyBorder="1" applyAlignment="1">
      <alignment horizontal="center" vertical="center" wrapText="1"/>
    </xf>
    <xf numFmtId="0" fontId="1" fillId="5" borderId="83" xfId="0" applyFont="1" applyFill="1" applyBorder="1" applyAlignment="1">
      <alignment horizontal="center" vertical="center" wrapText="1"/>
    </xf>
    <xf numFmtId="0" fontId="7" fillId="5" borderId="137" xfId="0" applyFont="1" applyFill="1" applyBorder="1" applyAlignment="1">
      <alignment horizontal="center" vertical="center" wrapText="1"/>
    </xf>
    <xf numFmtId="0" fontId="7" fillId="5" borderId="69" xfId="0" applyFont="1" applyFill="1" applyBorder="1" applyAlignment="1">
      <alignment horizontal="center" vertical="center" wrapText="1"/>
    </xf>
    <xf numFmtId="0" fontId="7" fillId="5" borderId="102" xfId="0" applyFont="1" applyFill="1" applyBorder="1" applyAlignment="1">
      <alignment horizontal="center" vertical="center" wrapText="1"/>
    </xf>
    <xf numFmtId="0" fontId="1" fillId="5" borderId="136" xfId="0" applyFont="1" applyFill="1" applyBorder="1" applyAlignment="1">
      <alignment horizontal="center" vertical="center" wrapText="1"/>
    </xf>
    <xf numFmtId="0" fontId="1" fillId="5" borderId="159" xfId="0" applyFont="1" applyFill="1" applyBorder="1" applyAlignment="1">
      <alignment horizontal="center" vertical="center" wrapText="1"/>
    </xf>
    <xf numFmtId="0" fontId="1" fillId="5" borderId="101" xfId="0" applyFont="1" applyFill="1" applyBorder="1" applyAlignment="1">
      <alignment horizontal="center" vertical="center" wrapText="1"/>
    </xf>
    <xf numFmtId="0" fontId="1" fillId="5" borderId="143" xfId="0" applyFont="1" applyFill="1" applyBorder="1" applyAlignment="1">
      <alignment horizontal="center" vertical="center" wrapText="1"/>
    </xf>
    <xf numFmtId="0" fontId="1" fillId="5" borderId="176" xfId="0" applyFont="1" applyFill="1" applyBorder="1" applyAlignment="1">
      <alignment horizontal="center" vertical="center" wrapText="1"/>
    </xf>
    <xf numFmtId="0" fontId="1" fillId="5" borderId="168" xfId="0" applyFont="1" applyFill="1" applyBorder="1" applyAlignment="1">
      <alignment horizontal="center" vertical="center" wrapText="1"/>
    </xf>
    <xf numFmtId="0" fontId="1" fillId="5" borderId="152"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5" borderId="155" xfId="0" applyFont="1" applyFill="1" applyBorder="1" applyAlignment="1">
      <alignment horizontal="center" vertical="center" wrapText="1"/>
    </xf>
    <xf numFmtId="0" fontId="1" fillId="5" borderId="121" xfId="0" applyFont="1" applyFill="1" applyBorder="1" applyAlignment="1">
      <alignment horizontal="center" vertical="center" wrapText="1"/>
    </xf>
    <xf numFmtId="0" fontId="1" fillId="5" borderId="100" xfId="0" applyFont="1" applyFill="1" applyBorder="1" applyAlignment="1">
      <alignment horizontal="center" vertical="center" wrapText="1"/>
    </xf>
    <xf numFmtId="0" fontId="1" fillId="5" borderId="165"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53" xfId="0" applyFont="1" applyFill="1" applyBorder="1" applyAlignment="1">
      <alignment horizontal="center" vertical="center" wrapText="1"/>
    </xf>
    <xf numFmtId="0" fontId="1" fillId="5" borderId="174" xfId="0" applyFont="1" applyFill="1" applyBorder="1" applyAlignment="1">
      <alignment horizontal="center" vertical="center" wrapText="1"/>
    </xf>
    <xf numFmtId="0" fontId="1" fillId="5" borderId="142" xfId="0" applyFont="1" applyFill="1" applyBorder="1" applyAlignment="1">
      <alignment horizontal="center" vertical="center" wrapText="1"/>
    </xf>
    <xf numFmtId="0" fontId="1" fillId="5" borderId="175" xfId="0" applyFont="1" applyFill="1" applyBorder="1" applyAlignment="1">
      <alignment horizontal="center" vertical="center"/>
    </xf>
    <xf numFmtId="0" fontId="1" fillId="5" borderId="141" xfId="0" applyFont="1" applyFill="1" applyBorder="1" applyAlignment="1">
      <alignment horizontal="center" vertical="center"/>
    </xf>
    <xf numFmtId="0" fontId="1" fillId="5" borderId="100" xfId="0" applyFont="1" applyFill="1" applyBorder="1" applyAlignment="1">
      <alignment horizontal="center" vertical="center"/>
    </xf>
    <xf numFmtId="0" fontId="1" fillId="5" borderId="132" xfId="0" applyFont="1" applyFill="1" applyBorder="1" applyAlignment="1">
      <alignment horizontal="center" vertical="center"/>
    </xf>
    <xf numFmtId="0" fontId="7" fillId="0" borderId="192" xfId="23" applyFont="1" applyBorder="1" applyAlignment="1">
      <alignment horizontal="center" vertical="center" wrapText="1"/>
    </xf>
    <xf numFmtId="0" fontId="7" fillId="0" borderId="146" xfId="23" applyFont="1" applyBorder="1" applyAlignment="1">
      <alignment horizontal="center" vertical="center" wrapText="1"/>
    </xf>
    <xf numFmtId="0" fontId="7" fillId="0" borderId="104" xfId="23" applyFont="1" applyBorder="1" applyAlignment="1">
      <alignment horizontal="center" vertical="center" wrapText="1"/>
    </xf>
    <xf numFmtId="177" fontId="7" fillId="8" borderId="169" xfId="23" applyNumberFormat="1" applyFont="1" applyFill="1" applyBorder="1" applyAlignment="1" applyProtection="1">
      <alignment vertical="center" wrapText="1"/>
      <protection locked="0"/>
    </xf>
    <xf numFmtId="177" fontId="7" fillId="8" borderId="147" xfId="23" applyNumberFormat="1" applyFont="1" applyFill="1" applyBorder="1" applyAlignment="1" applyProtection="1">
      <alignment vertical="center" wrapText="1"/>
      <protection locked="0"/>
    </xf>
    <xf numFmtId="0" fontId="7" fillId="0" borderId="37" xfId="23" applyFont="1" applyBorder="1" applyAlignment="1">
      <alignment horizontal="center" vertical="center"/>
    </xf>
    <xf numFmtId="0" fontId="7" fillId="0" borderId="36" xfId="23" applyFont="1" applyBorder="1" applyAlignment="1">
      <alignment horizontal="center" vertical="center"/>
    </xf>
    <xf numFmtId="177" fontId="7" fillId="0" borderId="37" xfId="23" applyNumberFormat="1" applyFont="1" applyBorder="1" applyAlignment="1">
      <alignment vertical="center" wrapText="1"/>
    </xf>
    <xf numFmtId="177" fontId="7" fillId="0" borderId="53" xfId="23" applyNumberFormat="1" applyFont="1" applyBorder="1" applyAlignment="1">
      <alignment vertical="center" wrapText="1"/>
    </xf>
    <xf numFmtId="177" fontId="7" fillId="0" borderId="96" xfId="23" applyNumberFormat="1" applyFont="1" applyBorder="1" applyAlignment="1">
      <alignment vertical="center" wrapText="1"/>
    </xf>
    <xf numFmtId="0" fontId="18" fillId="0" borderId="100" xfId="23" applyFont="1" applyBorder="1" applyAlignment="1">
      <alignment horizontal="center" vertical="center"/>
    </xf>
    <xf numFmtId="0" fontId="7" fillId="0" borderId="149" xfId="23" applyFont="1" applyBorder="1" applyAlignment="1">
      <alignment horizontal="center" vertical="center"/>
    </xf>
    <xf numFmtId="0" fontId="7" fillId="0" borderId="150" xfId="23" applyFont="1" applyBorder="1" applyAlignment="1">
      <alignment horizontal="center" vertical="center"/>
    </xf>
    <xf numFmtId="0" fontId="7" fillId="0" borderId="188" xfId="23" applyFont="1" applyBorder="1" applyAlignment="1">
      <alignment horizontal="center" vertical="center"/>
    </xf>
    <xf numFmtId="0" fontId="7" fillId="0" borderId="189" xfId="23" applyFont="1" applyBorder="1" applyAlignment="1">
      <alignment horizontal="center" vertical="center"/>
    </xf>
    <xf numFmtId="0" fontId="7" fillId="0" borderId="84" xfId="23" applyFont="1" applyBorder="1" applyAlignment="1">
      <alignment horizontal="center" vertical="center"/>
    </xf>
    <xf numFmtId="0" fontId="7" fillId="0" borderId="157" xfId="23" applyFont="1" applyBorder="1" applyAlignment="1">
      <alignment horizontal="center" vertical="center"/>
    </xf>
    <xf numFmtId="0" fontId="7" fillId="0" borderId="82" xfId="23" applyFont="1" applyBorder="1" applyAlignment="1">
      <alignment horizontal="center" vertical="center"/>
    </xf>
    <xf numFmtId="0" fontId="7" fillId="0" borderId="113" xfId="23" applyFont="1" applyBorder="1" applyAlignment="1">
      <alignment horizontal="center" vertical="center"/>
    </xf>
    <xf numFmtId="0" fontId="7" fillId="0" borderId="190" xfId="23" applyFont="1" applyBorder="1" applyAlignment="1">
      <alignment horizontal="center" vertical="center"/>
    </xf>
    <xf numFmtId="177" fontId="7" fillId="0" borderId="191" xfId="23" applyNumberFormat="1" applyFont="1" applyBorder="1" applyAlignment="1">
      <alignment vertical="center" wrapText="1"/>
    </xf>
    <xf numFmtId="177" fontId="7" fillId="0" borderId="113" xfId="23" applyNumberFormat="1" applyFont="1" applyBorder="1" applyAlignment="1">
      <alignment vertical="center" wrapText="1"/>
    </xf>
    <xf numFmtId="177" fontId="7" fillId="0" borderId="83" xfId="23" applyNumberFormat="1" applyFont="1" applyBorder="1" applyAlignment="1">
      <alignment vertical="center" wrapText="1"/>
    </xf>
    <xf numFmtId="0" fontId="7" fillId="0" borderId="130" xfId="23" applyFont="1" applyBorder="1" applyAlignment="1">
      <alignment horizontal="center" vertical="center"/>
    </xf>
    <xf numFmtId="0" fontId="7" fillId="0" borderId="67" xfId="23" applyFont="1" applyBorder="1" applyAlignment="1">
      <alignment horizontal="center" vertical="center"/>
    </xf>
    <xf numFmtId="0" fontId="7" fillId="0" borderId="5" xfId="23" applyFont="1" applyBorder="1" applyAlignment="1">
      <alignment horizontal="center" vertical="center"/>
    </xf>
    <xf numFmtId="0" fontId="7" fillId="0" borderId="170" xfId="23" applyFont="1" applyBorder="1" applyAlignment="1">
      <alignment horizontal="center" vertical="center"/>
    </xf>
    <xf numFmtId="0" fontId="7" fillId="0" borderId="185" xfId="23" applyFont="1" applyBorder="1" applyAlignment="1">
      <alignment horizontal="center" vertical="center"/>
    </xf>
    <xf numFmtId="0" fontId="7" fillId="0" borderId="8" xfId="23" applyFont="1" applyBorder="1" applyAlignment="1">
      <alignment horizontal="center" vertical="center"/>
    </xf>
    <xf numFmtId="0" fontId="7" fillId="0" borderId="187" xfId="23" applyFont="1" applyBorder="1" applyAlignment="1">
      <alignment horizontal="center" vertical="center"/>
    </xf>
    <xf numFmtId="0" fontId="7" fillId="0" borderId="0" xfId="23" applyFont="1" applyAlignment="1">
      <alignment horizontal="center" vertical="center"/>
    </xf>
    <xf numFmtId="0" fontId="7" fillId="0" borderId="153" xfId="23" applyFont="1" applyBorder="1" applyAlignment="1">
      <alignment horizontal="center" vertical="center"/>
    </xf>
    <xf numFmtId="0" fontId="7" fillId="0" borderId="196" xfId="23" applyFont="1" applyBorder="1" applyAlignment="1">
      <alignment horizontal="center" vertical="center"/>
    </xf>
    <xf numFmtId="0" fontId="7" fillId="0" borderId="100" xfId="23" applyFont="1" applyBorder="1" applyAlignment="1">
      <alignment horizontal="center" vertical="center"/>
    </xf>
    <xf numFmtId="0" fontId="7" fillId="0" borderId="132" xfId="23" applyFont="1" applyBorder="1" applyAlignment="1">
      <alignment horizontal="center" vertical="center"/>
    </xf>
    <xf numFmtId="0" fontId="7" fillId="0" borderId="83" xfId="23" applyFont="1" applyBorder="1" applyAlignment="1">
      <alignment horizontal="center" vertical="center"/>
    </xf>
    <xf numFmtId="0" fontId="7" fillId="0" borderId="195" xfId="23" applyFont="1" applyBorder="1" applyAlignment="1">
      <alignment horizontal="center" vertical="center"/>
    </xf>
    <xf numFmtId="0" fontId="7" fillId="0" borderId="178" xfId="23" applyFont="1" applyBorder="1" applyAlignment="1">
      <alignment horizontal="center" vertical="center"/>
    </xf>
    <xf numFmtId="0" fontId="7" fillId="0" borderId="118" xfId="23" applyFont="1" applyBorder="1" applyAlignment="1">
      <alignment horizontal="center" vertical="center"/>
    </xf>
    <xf numFmtId="0" fontId="7" fillId="0" borderId="174" xfId="23" applyFont="1" applyBorder="1" applyAlignment="1">
      <alignment horizontal="center" vertical="center"/>
    </xf>
    <xf numFmtId="0" fontId="28" fillId="0" borderId="174" xfId="23" applyFont="1" applyBorder="1" applyAlignment="1">
      <alignment horizontal="center" vertical="center" wrapText="1"/>
    </xf>
    <xf numFmtId="0" fontId="28" fillId="0" borderId="174" xfId="23" applyFont="1" applyBorder="1" applyAlignment="1">
      <alignment horizontal="center" vertical="center"/>
    </xf>
    <xf numFmtId="0" fontId="28" fillId="0" borderId="142" xfId="23" applyFont="1" applyBorder="1" applyAlignment="1">
      <alignment horizontal="center" vertical="center"/>
    </xf>
    <xf numFmtId="0" fontId="7" fillId="0" borderId="131" xfId="23" applyFont="1" applyBorder="1" applyAlignment="1">
      <alignment horizontal="center" vertical="center" wrapText="1"/>
    </xf>
    <xf numFmtId="0" fontId="7" fillId="0" borderId="171" xfId="23" applyFont="1" applyBorder="1" applyAlignment="1">
      <alignment horizontal="center" vertical="center" wrapText="1"/>
    </xf>
    <xf numFmtId="0" fontId="7" fillId="0" borderId="9" xfId="23" applyFont="1" applyBorder="1" applyAlignment="1">
      <alignment horizontal="center" vertical="center" wrapText="1"/>
    </xf>
    <xf numFmtId="177" fontId="7" fillId="0" borderId="46" xfId="23" applyNumberFormat="1" applyFont="1" applyBorder="1" applyAlignment="1">
      <alignment vertical="center" wrapText="1"/>
    </xf>
    <xf numFmtId="177" fontId="7" fillId="0" borderId="41" xfId="23" applyNumberFormat="1" applyFont="1" applyBorder="1" applyAlignment="1">
      <alignment vertical="center" wrapText="1"/>
    </xf>
    <xf numFmtId="177" fontId="7" fillId="0" borderId="97" xfId="23" applyNumberFormat="1" applyFont="1" applyBorder="1" applyAlignment="1">
      <alignment vertical="center" wrapText="1"/>
    </xf>
    <xf numFmtId="0" fontId="7" fillId="0" borderId="94" xfId="23" applyFont="1" applyBorder="1" applyAlignment="1">
      <alignment horizontal="center" vertical="center" textRotation="255"/>
    </xf>
    <xf numFmtId="0" fontId="7" fillId="0" borderId="67" xfId="23" applyFont="1" applyBorder="1" applyAlignment="1">
      <alignment horizontal="center" vertical="center" textRotation="255"/>
    </xf>
    <xf numFmtId="0" fontId="7" fillId="0" borderId="5" xfId="23" applyFont="1" applyBorder="1" applyAlignment="1">
      <alignment horizontal="center" vertical="center" textRotation="255"/>
    </xf>
    <xf numFmtId="0" fontId="7" fillId="0" borderId="20" xfId="23" applyFont="1" applyBorder="1" applyAlignment="1">
      <alignment horizontal="center" vertical="center"/>
    </xf>
    <xf numFmtId="0" fontId="7" fillId="0" borderId="51" xfId="23" applyFont="1" applyBorder="1" applyAlignment="1">
      <alignment horizontal="center" vertical="center"/>
    </xf>
    <xf numFmtId="0" fontId="7" fillId="0" borderId="19" xfId="23" applyFont="1" applyBorder="1" applyAlignment="1">
      <alignment horizontal="center" vertical="center"/>
    </xf>
    <xf numFmtId="177" fontId="7" fillId="0" borderId="20" xfId="23" applyNumberFormat="1" applyFont="1" applyBorder="1" applyAlignment="1">
      <alignment vertical="center" wrapText="1"/>
    </xf>
    <xf numFmtId="177" fontId="7" fillId="0" borderId="51" xfId="23" applyNumberFormat="1" applyFont="1" applyBorder="1" applyAlignment="1">
      <alignment vertical="center" wrapText="1"/>
    </xf>
    <xf numFmtId="177" fontId="7" fillId="0" borderId="95" xfId="23" applyNumberFormat="1" applyFont="1" applyBorder="1" applyAlignment="1">
      <alignment vertical="center" wrapText="1"/>
    </xf>
    <xf numFmtId="0" fontId="7" fillId="0" borderId="28" xfId="23" applyFont="1" applyBorder="1" applyAlignment="1">
      <alignment horizontal="center" vertical="center"/>
    </xf>
    <xf numFmtId="0" fontId="7" fillId="0" borderId="61" xfId="23" applyFont="1" applyBorder="1" applyAlignment="1">
      <alignment horizontal="center" vertical="center"/>
    </xf>
    <xf numFmtId="0" fontId="7" fillId="0" borderId="93" xfId="23" applyFont="1" applyBorder="1" applyAlignment="1">
      <alignment horizontal="center" vertical="center" textRotation="255"/>
    </xf>
    <xf numFmtId="0" fontId="7" fillId="0" borderId="15" xfId="23" applyFont="1" applyBorder="1" applyAlignment="1">
      <alignment horizontal="center" vertical="center"/>
    </xf>
    <xf numFmtId="177" fontId="7" fillId="0" borderId="15" xfId="23" applyNumberFormat="1" applyFont="1" applyBorder="1" applyAlignment="1">
      <alignment vertical="center" wrapText="1"/>
    </xf>
    <xf numFmtId="177" fontId="7" fillId="0" borderId="18" xfId="23" applyNumberFormat="1" applyFont="1" applyBorder="1" applyAlignment="1">
      <alignment vertical="center" wrapText="1"/>
    </xf>
    <xf numFmtId="0" fontId="7" fillId="0" borderId="197" xfId="23" applyFont="1" applyBorder="1" applyAlignment="1">
      <alignment horizontal="center" vertical="center"/>
    </xf>
    <xf numFmtId="177" fontId="7" fillId="0" borderId="62" xfId="23" applyNumberFormat="1" applyFont="1" applyBorder="1" applyAlignment="1">
      <alignment vertical="center" wrapText="1"/>
    </xf>
    <xf numFmtId="177" fontId="7" fillId="0" borderId="174" xfId="23" applyNumberFormat="1" applyFont="1" applyBorder="1" applyAlignment="1">
      <alignment vertical="center" wrapText="1"/>
    </xf>
    <xf numFmtId="177" fontId="7" fillId="0" borderId="142" xfId="23" applyNumberFormat="1" applyFont="1" applyBorder="1" applyAlignment="1">
      <alignment vertical="center" wrapText="1"/>
    </xf>
    <xf numFmtId="178" fontId="7" fillId="9" borderId="98" xfId="23" applyNumberFormat="1" applyFont="1" applyFill="1" applyBorder="1" applyAlignment="1" applyProtection="1">
      <alignment horizontal="center" vertical="center" wrapText="1"/>
      <protection locked="0"/>
    </xf>
    <xf numFmtId="178" fontId="7" fillId="9" borderId="60" xfId="23" applyNumberFormat="1" applyFont="1" applyFill="1" applyBorder="1" applyAlignment="1" applyProtection="1">
      <alignment horizontal="center" vertical="center" wrapText="1"/>
      <protection locked="0"/>
    </xf>
    <xf numFmtId="0" fontId="7" fillId="0" borderId="39" xfId="23" applyFont="1" applyBorder="1" applyAlignment="1">
      <alignment horizontal="center" vertical="center"/>
    </xf>
    <xf numFmtId="0" fontId="7" fillId="0" borderId="64" xfId="23" applyFont="1" applyBorder="1" applyAlignment="1">
      <alignment horizontal="center" vertical="center"/>
    </xf>
    <xf numFmtId="0" fontId="7" fillId="0" borderId="0" xfId="23" applyFont="1"/>
    <xf numFmtId="0" fontId="7" fillId="0" borderId="0" xfId="23" applyFont="1" applyAlignment="1">
      <alignment vertical="center" wrapText="1"/>
    </xf>
    <xf numFmtId="0" fontId="7" fillId="0" borderId="74" xfId="23" applyFont="1" applyBorder="1" applyAlignment="1">
      <alignment horizontal="center" vertical="center"/>
    </xf>
    <xf numFmtId="0" fontId="7" fillId="0" borderId="77" xfId="23" applyFont="1" applyBorder="1" applyAlignment="1">
      <alignment horizontal="center" vertical="center"/>
    </xf>
    <xf numFmtId="177" fontId="7" fillId="0" borderId="74" xfId="23" applyNumberFormat="1" applyFont="1" applyBorder="1" applyAlignment="1">
      <alignment vertical="center" wrapText="1"/>
    </xf>
    <xf numFmtId="177" fontId="7" fillId="0" borderId="148" xfId="23" applyNumberFormat="1" applyFont="1" applyBorder="1" applyAlignment="1">
      <alignment vertical="center" wrapText="1"/>
    </xf>
    <xf numFmtId="177" fontId="7" fillId="0" borderId="129" xfId="23" applyNumberFormat="1" applyFont="1" applyBorder="1" applyAlignment="1">
      <alignment vertical="center" wrapText="1"/>
    </xf>
  </cellXfs>
  <cellStyles count="24">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通貨 [0]_H21本科４年 A" xfId="1" xr:uid="{00000000-0005-0000-0000-00000A000000}"/>
    <cellStyle name="標準" xfId="0" builtinId="0"/>
    <cellStyle name="標準_04　教科系統図.xls" xfId="2" xr:uid="{00000000-0005-0000-0000-00000C000000}"/>
    <cellStyle name="標準_表４付票 その他の評価一覧.xls" xfId="23" xr:uid="{2930CC1C-AE9C-4A8F-A5CD-9EE25C1BDB3F}"/>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s>
  <dxfs count="10">
    <dxf>
      <font>
        <strike val="0"/>
        <condense val="0"/>
        <extend val="0"/>
        <color indexed="10"/>
      </font>
    </dxf>
    <dxf>
      <font>
        <strike val="0"/>
        <condense val="0"/>
        <extend val="0"/>
        <color indexed="10"/>
      </font>
    </dxf>
    <dxf>
      <font>
        <condense val="0"/>
        <extend val="0"/>
        <color indexed="10"/>
      </font>
    </dxf>
    <dxf>
      <font>
        <condense val="0"/>
        <extend val="0"/>
        <color indexed="10"/>
      </font>
    </dxf>
    <dxf>
      <font>
        <strike val="0"/>
        <condense val="0"/>
        <extend val="0"/>
        <color indexed="10"/>
      </font>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81"/>
  <sheetViews>
    <sheetView showGridLines="0" tabSelected="1" zoomScale="70" zoomScaleNormal="70" zoomScaleSheetLayoutView="85" workbookViewId="0">
      <selection activeCell="A3" sqref="A3"/>
    </sheetView>
  </sheetViews>
  <sheetFormatPr defaultColWidth="8.625" defaultRowHeight="12"/>
  <cols>
    <col min="1" max="1" width="1.875" style="5" customWidth="1"/>
    <col min="2" max="3" width="2.875" style="5" customWidth="1"/>
    <col min="4" max="4" width="3.5" style="5" customWidth="1"/>
    <col min="5" max="5" width="4.875" style="5" customWidth="1"/>
    <col min="6" max="6" width="0.625" style="5" customWidth="1"/>
    <col min="7" max="7" width="21.875" style="16" customWidth="1"/>
    <col min="8" max="12" width="3.625" style="5" customWidth="1"/>
    <col min="13" max="16" width="5.875" style="5" customWidth="1"/>
    <col min="17" max="17" width="7.375" style="5" customWidth="1"/>
    <col min="18" max="18" width="5.125" style="5" customWidth="1"/>
    <col min="19" max="19" width="1.5" style="5" customWidth="1"/>
    <col min="20" max="34" width="3.625" style="4" customWidth="1"/>
    <col min="35" max="35" width="6.125" style="5" customWidth="1"/>
    <col min="36" max="37" width="7.375" style="5" customWidth="1"/>
    <col min="38" max="46" width="3.625" style="5" customWidth="1"/>
    <col min="47" max="47" width="5" style="5" customWidth="1"/>
    <col min="48" max="48" width="2.875" style="5" customWidth="1"/>
    <col min="49" max="49" width="6.125" style="4" customWidth="1"/>
    <col min="50" max="50" width="1.875" style="4" customWidth="1"/>
    <col min="51" max="16384" width="8.625" style="5"/>
  </cols>
  <sheetData>
    <row r="1" spans="1:50" ht="35.1" customHeight="1">
      <c r="B1" s="561" t="s">
        <v>147</v>
      </c>
      <c r="C1" s="562"/>
      <c r="D1" s="563"/>
      <c r="E1" s="564"/>
      <c r="F1" s="7"/>
      <c r="G1" s="565" t="s">
        <v>146</v>
      </c>
      <c r="H1" s="566"/>
      <c r="I1" s="566"/>
      <c r="J1" s="566"/>
      <c r="K1" s="566"/>
      <c r="L1" s="567"/>
      <c r="M1" s="38"/>
      <c r="N1" s="568" t="s">
        <v>317</v>
      </c>
      <c r="O1" s="568"/>
      <c r="P1" s="568"/>
      <c r="Q1" s="568"/>
      <c r="R1" s="568"/>
      <c r="S1" s="6"/>
      <c r="T1" s="40" t="s">
        <v>223</v>
      </c>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row>
    <row r="2" spans="1:50" ht="11.1" customHeight="1">
      <c r="A2" s="1"/>
      <c r="B2" s="1"/>
      <c r="C2" s="1"/>
      <c r="D2" s="1"/>
      <c r="E2" s="1"/>
      <c r="F2" s="1"/>
      <c r="G2" s="2"/>
      <c r="H2" s="1"/>
      <c r="I2" s="1"/>
      <c r="J2" s="1"/>
      <c r="K2" s="1"/>
      <c r="L2" s="1"/>
      <c r="M2" s="1"/>
      <c r="N2" s="1"/>
      <c r="O2" s="1"/>
      <c r="P2" s="1"/>
      <c r="Q2" s="1"/>
      <c r="R2" s="1"/>
      <c r="S2" s="1"/>
      <c r="T2" s="3"/>
      <c r="U2" s="3"/>
      <c r="V2" s="3"/>
      <c r="W2" s="3"/>
      <c r="X2" s="3"/>
      <c r="Y2" s="3"/>
      <c r="Z2" s="3"/>
      <c r="AA2" s="3"/>
      <c r="AB2" s="3"/>
      <c r="AC2" s="3"/>
      <c r="AD2" s="3"/>
      <c r="AE2" s="3"/>
      <c r="AF2" s="3"/>
      <c r="AG2" s="3"/>
      <c r="AH2" s="3"/>
      <c r="AI2" s="1"/>
      <c r="AJ2" s="1"/>
      <c r="AK2" s="1"/>
      <c r="AL2" s="1"/>
      <c r="AM2" s="1"/>
      <c r="AN2" s="1"/>
      <c r="AO2" s="1"/>
      <c r="AP2" s="1"/>
      <c r="AQ2" s="1"/>
      <c r="AR2" s="1"/>
      <c r="AS2" s="1"/>
      <c r="AT2" s="1"/>
      <c r="AU2" s="1"/>
      <c r="AV2" s="1"/>
    </row>
    <row r="3" spans="1:50" ht="33" customHeight="1" thickBot="1">
      <c r="A3" s="1"/>
      <c r="B3" s="43" t="s">
        <v>213</v>
      </c>
      <c r="C3" s="43"/>
      <c r="D3" s="43"/>
      <c r="E3" s="43"/>
      <c r="F3" s="43"/>
      <c r="G3" s="43"/>
      <c r="H3" s="43"/>
      <c r="I3" s="43"/>
      <c r="J3" s="43"/>
      <c r="K3" s="43"/>
      <c r="L3" s="43"/>
      <c r="M3" s="43"/>
      <c r="N3" s="43"/>
      <c r="O3" s="41"/>
      <c r="P3" s="41"/>
      <c r="Q3" s="41"/>
      <c r="R3" s="41"/>
      <c r="S3" s="8"/>
      <c r="T3" s="41" t="s">
        <v>321</v>
      </c>
      <c r="U3" s="30"/>
      <c r="V3" s="30"/>
      <c r="W3" s="30"/>
      <c r="X3" s="30"/>
      <c r="Y3" s="30"/>
      <c r="Z3" s="30"/>
      <c r="AA3" s="30"/>
      <c r="AB3" s="30"/>
      <c r="AC3" s="30"/>
      <c r="AD3" s="30"/>
      <c r="AE3" s="30"/>
      <c r="AF3" s="30"/>
      <c r="AG3" s="30"/>
      <c r="AH3" s="30"/>
      <c r="AJ3" s="8"/>
      <c r="AV3" s="1"/>
      <c r="AW3" s="28"/>
    </row>
    <row r="4" spans="1:50" ht="35.1" customHeight="1">
      <c r="A4" s="1"/>
      <c r="B4" s="569" t="s">
        <v>75</v>
      </c>
      <c r="C4" s="570"/>
      <c r="D4" s="575" t="s">
        <v>76</v>
      </c>
      <c r="E4" s="576"/>
      <c r="F4" s="30"/>
      <c r="G4" s="581" t="s">
        <v>183</v>
      </c>
      <c r="H4" s="584" t="s">
        <v>184</v>
      </c>
      <c r="I4" s="587" t="s">
        <v>125</v>
      </c>
      <c r="J4" s="588"/>
      <c r="K4" s="588"/>
      <c r="L4" s="589"/>
      <c r="M4" s="590" t="s">
        <v>148</v>
      </c>
      <c r="N4" s="593" t="s">
        <v>86</v>
      </c>
      <c r="O4" s="594"/>
      <c r="P4" s="594"/>
      <c r="Q4" s="594"/>
      <c r="R4" s="590" t="s">
        <v>185</v>
      </c>
      <c r="S4" s="46"/>
      <c r="T4" s="595" t="s">
        <v>186</v>
      </c>
      <c r="U4" s="596"/>
      <c r="V4" s="596"/>
      <c r="W4" s="596"/>
      <c r="X4" s="596"/>
      <c r="Y4" s="596"/>
      <c r="Z4" s="596"/>
      <c r="AA4" s="596"/>
      <c r="AB4" s="596"/>
      <c r="AC4" s="596"/>
      <c r="AD4" s="596"/>
      <c r="AE4" s="596"/>
      <c r="AF4" s="596"/>
      <c r="AG4" s="597"/>
      <c r="AH4" s="47"/>
      <c r="AI4" s="598" t="s">
        <v>131</v>
      </c>
      <c r="AJ4" s="39" t="s">
        <v>149</v>
      </c>
      <c r="AL4" s="601" t="s">
        <v>25</v>
      </c>
      <c r="AM4" s="588"/>
      <c r="AN4" s="588"/>
      <c r="AO4" s="588"/>
      <c r="AP4" s="588"/>
      <c r="AQ4" s="588"/>
      <c r="AR4" s="588"/>
      <c r="AS4" s="588"/>
      <c r="AT4" s="602"/>
      <c r="AU4" s="59"/>
      <c r="AV4" s="1"/>
      <c r="AX4" s="5"/>
    </row>
    <row r="5" spans="1:50" ht="174" customHeight="1">
      <c r="A5" s="1"/>
      <c r="B5" s="571"/>
      <c r="C5" s="572"/>
      <c r="D5" s="577"/>
      <c r="E5" s="578"/>
      <c r="F5" s="30"/>
      <c r="G5" s="582"/>
      <c r="H5" s="585"/>
      <c r="I5" s="603" t="s">
        <v>160</v>
      </c>
      <c r="J5" s="604"/>
      <c r="K5" s="603" t="s">
        <v>19</v>
      </c>
      <c r="L5" s="604"/>
      <c r="M5" s="591"/>
      <c r="N5" s="48" t="s">
        <v>113</v>
      </c>
      <c r="O5" s="49" t="s">
        <v>150</v>
      </c>
      <c r="P5" s="50" t="s">
        <v>37</v>
      </c>
      <c r="Q5" s="605" t="s">
        <v>131</v>
      </c>
      <c r="R5" s="591"/>
      <c r="S5" s="46"/>
      <c r="T5" s="607" t="s">
        <v>173</v>
      </c>
      <c r="U5" s="608"/>
      <c r="V5" s="609" t="s">
        <v>74</v>
      </c>
      <c r="W5" s="610"/>
      <c r="X5" s="610"/>
      <c r="Y5" s="608"/>
      <c r="Z5" s="609" t="s">
        <v>117</v>
      </c>
      <c r="AA5" s="637"/>
      <c r="AB5" s="637"/>
      <c r="AC5" s="637"/>
      <c r="AD5" s="638"/>
      <c r="AE5" s="603" t="s">
        <v>60</v>
      </c>
      <c r="AF5" s="615"/>
      <c r="AG5" s="616"/>
      <c r="AH5" s="51"/>
      <c r="AI5" s="599"/>
      <c r="AJ5" s="617" t="s">
        <v>36</v>
      </c>
      <c r="AL5" s="619" t="s">
        <v>114</v>
      </c>
      <c r="AM5" s="603" t="s">
        <v>12</v>
      </c>
      <c r="AN5" s="615"/>
      <c r="AO5" s="615"/>
      <c r="AP5" s="621" t="s">
        <v>55</v>
      </c>
      <c r="AQ5" s="621"/>
      <c r="AR5" s="621"/>
      <c r="AS5" s="621"/>
      <c r="AT5" s="622"/>
      <c r="AU5" s="611" t="s">
        <v>139</v>
      </c>
      <c r="AV5" s="1"/>
      <c r="AX5" s="5"/>
    </row>
    <row r="6" spans="1:50" ht="35.1" customHeight="1" thickBot="1">
      <c r="A6" s="1"/>
      <c r="B6" s="573"/>
      <c r="C6" s="574"/>
      <c r="D6" s="579"/>
      <c r="E6" s="580"/>
      <c r="F6" s="30"/>
      <c r="G6" s="583"/>
      <c r="H6" s="586"/>
      <c r="I6" s="52" t="s">
        <v>128</v>
      </c>
      <c r="J6" s="53" t="s">
        <v>88</v>
      </c>
      <c r="K6" s="52" t="s">
        <v>128</v>
      </c>
      <c r="L6" s="53" t="s">
        <v>88</v>
      </c>
      <c r="M6" s="592"/>
      <c r="N6" s="613" t="s">
        <v>38</v>
      </c>
      <c r="O6" s="614"/>
      <c r="P6" s="614"/>
      <c r="Q6" s="606"/>
      <c r="R6" s="592"/>
      <c r="S6" s="46"/>
      <c r="T6" s="54" t="s">
        <v>176</v>
      </c>
      <c r="U6" s="55" t="s">
        <v>177</v>
      </c>
      <c r="V6" s="56" t="s">
        <v>178</v>
      </c>
      <c r="W6" s="57" t="s">
        <v>77</v>
      </c>
      <c r="X6" s="57" t="s">
        <v>78</v>
      </c>
      <c r="Y6" s="55" t="s">
        <v>79</v>
      </c>
      <c r="Z6" s="56" t="s">
        <v>80</v>
      </c>
      <c r="AA6" s="57" t="s">
        <v>187</v>
      </c>
      <c r="AB6" s="57" t="s">
        <v>188</v>
      </c>
      <c r="AC6" s="57" t="s">
        <v>189</v>
      </c>
      <c r="AD6" s="55" t="s">
        <v>190</v>
      </c>
      <c r="AE6" s="56" t="s">
        <v>81</v>
      </c>
      <c r="AF6" s="57" t="s">
        <v>82</v>
      </c>
      <c r="AG6" s="58" t="s">
        <v>83</v>
      </c>
      <c r="AH6" s="47"/>
      <c r="AI6" s="600"/>
      <c r="AJ6" s="618"/>
      <c r="AL6" s="620"/>
      <c r="AM6" s="60" t="s">
        <v>84</v>
      </c>
      <c r="AN6" s="61" t="s">
        <v>85</v>
      </c>
      <c r="AO6" s="61" t="s">
        <v>89</v>
      </c>
      <c r="AP6" s="62" t="s">
        <v>90</v>
      </c>
      <c r="AQ6" s="61" t="s">
        <v>91</v>
      </c>
      <c r="AR6" s="61" t="s">
        <v>92</v>
      </c>
      <c r="AS6" s="61" t="s">
        <v>93</v>
      </c>
      <c r="AT6" s="63" t="s">
        <v>94</v>
      </c>
      <c r="AU6" s="612"/>
      <c r="AV6" s="1"/>
      <c r="AX6" s="5"/>
    </row>
    <row r="7" spans="1:50" ht="15" customHeight="1">
      <c r="A7" s="1"/>
      <c r="B7" s="623" t="s">
        <v>180</v>
      </c>
      <c r="C7" s="624"/>
      <c r="D7" s="629" t="s">
        <v>197</v>
      </c>
      <c r="E7" s="630"/>
      <c r="G7" s="128" t="s">
        <v>181</v>
      </c>
      <c r="H7" s="129">
        <f t="shared" ref="H7:H55" si="0">SUM(I7:L7)</f>
        <v>2</v>
      </c>
      <c r="I7" s="633">
        <v>2</v>
      </c>
      <c r="J7" s="634"/>
      <c r="K7" s="633"/>
      <c r="L7" s="634"/>
      <c r="M7" s="130" t="s">
        <v>172</v>
      </c>
      <c r="N7" s="131" t="s">
        <v>95</v>
      </c>
      <c r="O7" s="132"/>
      <c r="P7" s="133"/>
      <c r="Q7" s="134" t="s">
        <v>169</v>
      </c>
      <c r="R7" s="135" t="str">
        <f>IF($AJ7&gt;=60,"○","")</f>
        <v/>
      </c>
      <c r="S7" s="136"/>
      <c r="T7" s="137"/>
      <c r="U7" s="138"/>
      <c r="V7" s="139"/>
      <c r="W7" s="140"/>
      <c r="X7" s="140"/>
      <c r="Y7" s="138"/>
      <c r="Z7" s="139" t="s">
        <v>169</v>
      </c>
      <c r="AA7" s="140"/>
      <c r="AB7" s="140"/>
      <c r="AC7" s="140"/>
      <c r="AD7" s="138" t="s">
        <v>0</v>
      </c>
      <c r="AE7" s="139"/>
      <c r="AF7" s="140"/>
      <c r="AG7" s="141"/>
      <c r="AH7" s="142"/>
      <c r="AI7" s="143" t="s">
        <v>169</v>
      </c>
      <c r="AJ7" s="144"/>
      <c r="AL7" s="64" t="str">
        <f>IF(ISNUMBER($AJ7),IF(AND($AJ7&gt;=60,$AJ7&lt;=100),"●",""),"")</f>
        <v/>
      </c>
      <c r="AM7" s="65"/>
      <c r="AN7" s="66"/>
      <c r="AO7" s="66"/>
      <c r="AP7" s="67"/>
      <c r="AQ7" s="66"/>
      <c r="AR7" s="66"/>
      <c r="AS7" s="66"/>
      <c r="AT7" s="68"/>
      <c r="AU7" s="69" t="str">
        <f t="shared" ref="AU7:AU55" si="1">IF(ISNUMBER($AJ7),IF(AND($AJ7&gt;=60,$AJ7&lt;=100),$H7,""),"")</f>
        <v/>
      </c>
      <c r="AV7" s="1"/>
      <c r="AW7" s="31"/>
      <c r="AX7" s="5"/>
    </row>
    <row r="8" spans="1:50" ht="15" customHeight="1">
      <c r="A8" s="1"/>
      <c r="B8" s="625"/>
      <c r="C8" s="626"/>
      <c r="D8" s="631"/>
      <c r="E8" s="632"/>
      <c r="G8" s="145" t="s">
        <v>219</v>
      </c>
      <c r="H8" s="146">
        <f t="shared" si="0"/>
        <v>2</v>
      </c>
      <c r="I8" s="635">
        <v>2</v>
      </c>
      <c r="J8" s="636"/>
      <c r="K8" s="635"/>
      <c r="L8" s="636"/>
      <c r="M8" s="147" t="s">
        <v>172</v>
      </c>
      <c r="N8" s="148" t="s">
        <v>169</v>
      </c>
      <c r="O8" s="149"/>
      <c r="P8" s="150"/>
      <c r="Q8" s="151" t="s">
        <v>169</v>
      </c>
      <c r="R8" s="152" t="str">
        <f t="shared" ref="R8:R55" si="2">IF($AJ8&gt;=60,"○","")</f>
        <v/>
      </c>
      <c r="S8" s="136"/>
      <c r="T8" s="153"/>
      <c r="U8" s="154"/>
      <c r="V8" s="155"/>
      <c r="W8" s="156"/>
      <c r="X8" s="156"/>
      <c r="Y8" s="154"/>
      <c r="Z8" s="155" t="s">
        <v>1</v>
      </c>
      <c r="AA8" s="156"/>
      <c r="AB8" s="156"/>
      <c r="AC8" s="156" t="s">
        <v>0</v>
      </c>
      <c r="AD8" s="154"/>
      <c r="AE8" s="155"/>
      <c r="AF8" s="156"/>
      <c r="AG8" s="157"/>
      <c r="AH8" s="142"/>
      <c r="AI8" s="158" t="s">
        <v>169</v>
      </c>
      <c r="AJ8" s="159"/>
      <c r="AL8" s="70" t="str">
        <f>IF(ISNUMBER($AJ8),IF(AND($AJ8&gt;=60,$AJ8&lt;=100),"●",""),"")</f>
        <v/>
      </c>
      <c r="AM8" s="71"/>
      <c r="AN8" s="72"/>
      <c r="AO8" s="72"/>
      <c r="AP8" s="73"/>
      <c r="AQ8" s="74"/>
      <c r="AR8" s="74"/>
      <c r="AS8" s="74"/>
      <c r="AT8" s="75"/>
      <c r="AU8" s="76" t="str">
        <f t="shared" si="1"/>
        <v/>
      </c>
      <c r="AV8" s="1"/>
      <c r="AW8" s="31"/>
      <c r="AX8" s="5"/>
    </row>
    <row r="9" spans="1:50" ht="15" customHeight="1">
      <c r="A9" s="1"/>
      <c r="B9" s="625"/>
      <c r="C9" s="626"/>
      <c r="D9" s="631"/>
      <c r="E9" s="632"/>
      <c r="G9" s="145" t="s">
        <v>220</v>
      </c>
      <c r="H9" s="160">
        <f t="shared" si="0"/>
        <v>2</v>
      </c>
      <c r="I9" s="635"/>
      <c r="J9" s="636"/>
      <c r="K9" s="161">
        <v>2</v>
      </c>
      <c r="L9" s="162"/>
      <c r="M9" s="147" t="s">
        <v>218</v>
      </c>
      <c r="N9" s="148" t="s">
        <v>105</v>
      </c>
      <c r="O9" s="163"/>
      <c r="P9" s="164"/>
      <c r="Q9" s="165" t="s">
        <v>169</v>
      </c>
      <c r="R9" s="152" t="str">
        <f t="shared" si="2"/>
        <v/>
      </c>
      <c r="S9" s="166"/>
      <c r="T9" s="153"/>
      <c r="U9" s="154"/>
      <c r="V9" s="155"/>
      <c r="W9" s="156"/>
      <c r="X9" s="156"/>
      <c r="Y9" s="154"/>
      <c r="Z9" s="155" t="s">
        <v>1</v>
      </c>
      <c r="AA9" s="156"/>
      <c r="AB9" s="156"/>
      <c r="AC9" s="156" t="s">
        <v>0</v>
      </c>
      <c r="AD9" s="154"/>
      <c r="AE9" s="155"/>
      <c r="AF9" s="156"/>
      <c r="AG9" s="157"/>
      <c r="AH9" s="167"/>
      <c r="AI9" s="168" t="s">
        <v>105</v>
      </c>
      <c r="AJ9" s="169"/>
      <c r="AK9" s="44"/>
      <c r="AL9" s="77" t="str">
        <f>IF(ISNUMBER($AJ9),IF(AND($AJ9&gt;=60,$AJ9&lt;=100),"●",""),"")</f>
        <v/>
      </c>
      <c r="AM9" s="78"/>
      <c r="AN9" s="72"/>
      <c r="AO9" s="72"/>
      <c r="AP9" s="73"/>
      <c r="AQ9" s="74"/>
      <c r="AR9" s="74"/>
      <c r="AS9" s="74"/>
      <c r="AT9" s="75"/>
      <c r="AU9" s="79" t="str">
        <f t="shared" si="1"/>
        <v/>
      </c>
      <c r="AV9" s="1"/>
      <c r="AW9" s="31"/>
      <c r="AX9" s="5"/>
    </row>
    <row r="10" spans="1:50" ht="15" customHeight="1">
      <c r="A10" s="1"/>
      <c r="B10" s="625"/>
      <c r="C10" s="626"/>
      <c r="D10" s="644" t="s">
        <v>198</v>
      </c>
      <c r="E10" s="647" t="s">
        <v>191</v>
      </c>
      <c r="F10" s="29"/>
      <c r="G10" s="170" t="s">
        <v>155</v>
      </c>
      <c r="H10" s="171">
        <f t="shared" si="0"/>
        <v>2</v>
      </c>
      <c r="I10" s="633">
        <v>2</v>
      </c>
      <c r="J10" s="634"/>
      <c r="K10" s="633"/>
      <c r="L10" s="634"/>
      <c r="M10" s="130" t="s">
        <v>172</v>
      </c>
      <c r="N10" s="172" t="s">
        <v>56</v>
      </c>
      <c r="O10" s="173"/>
      <c r="P10" s="174"/>
      <c r="Q10" s="134" t="s">
        <v>21</v>
      </c>
      <c r="R10" s="135" t="str">
        <f t="shared" si="2"/>
        <v/>
      </c>
      <c r="S10" s="136"/>
      <c r="T10" s="175"/>
      <c r="U10" s="176"/>
      <c r="V10" s="177"/>
      <c r="W10" s="178"/>
      <c r="X10" s="178"/>
      <c r="Y10" s="176"/>
      <c r="Z10" s="177" t="s">
        <v>1</v>
      </c>
      <c r="AA10" s="178"/>
      <c r="AB10" s="178"/>
      <c r="AC10" s="178" t="s">
        <v>0</v>
      </c>
      <c r="AD10" s="176"/>
      <c r="AE10" s="177"/>
      <c r="AF10" s="178"/>
      <c r="AG10" s="179"/>
      <c r="AH10" s="142"/>
      <c r="AI10" s="143" t="s">
        <v>21</v>
      </c>
      <c r="AJ10" s="180"/>
      <c r="AL10" s="80"/>
      <c r="AM10" s="65"/>
      <c r="AN10" s="81" t="str">
        <f>IF(ISNUMBER($AJ10),IF(AND($AJ10&gt;=60,$AJ10&lt;=100),"●",""),"")</f>
        <v/>
      </c>
      <c r="AO10" s="82"/>
      <c r="AP10" s="67"/>
      <c r="AQ10" s="66"/>
      <c r="AR10" s="66"/>
      <c r="AS10" s="66"/>
      <c r="AT10" s="68"/>
      <c r="AU10" s="69" t="str">
        <f t="shared" si="1"/>
        <v/>
      </c>
      <c r="AV10" s="1"/>
      <c r="AW10" s="31"/>
      <c r="AX10" s="5"/>
    </row>
    <row r="11" spans="1:50" ht="15" customHeight="1">
      <c r="A11" s="1"/>
      <c r="B11" s="625"/>
      <c r="C11" s="626"/>
      <c r="D11" s="645"/>
      <c r="E11" s="648"/>
      <c r="G11" s="145" t="s">
        <v>24</v>
      </c>
      <c r="H11" s="160">
        <f t="shared" si="0"/>
        <v>2</v>
      </c>
      <c r="I11" s="635">
        <v>2</v>
      </c>
      <c r="J11" s="636"/>
      <c r="K11" s="635"/>
      <c r="L11" s="636"/>
      <c r="M11" s="147" t="s">
        <v>172</v>
      </c>
      <c r="N11" s="148" t="s">
        <v>100</v>
      </c>
      <c r="O11" s="181"/>
      <c r="P11" s="182"/>
      <c r="Q11" s="165" t="s">
        <v>21</v>
      </c>
      <c r="R11" s="152" t="str">
        <f t="shared" si="2"/>
        <v/>
      </c>
      <c r="S11" s="136"/>
      <c r="T11" s="153"/>
      <c r="U11" s="154"/>
      <c r="V11" s="155"/>
      <c r="W11" s="156"/>
      <c r="X11" s="156"/>
      <c r="Y11" s="154"/>
      <c r="Z11" s="155"/>
      <c r="AA11" s="156"/>
      <c r="AB11" s="156"/>
      <c r="AC11" s="156" t="s">
        <v>0</v>
      </c>
      <c r="AD11" s="154"/>
      <c r="AE11" s="155"/>
      <c r="AF11" s="156"/>
      <c r="AG11" s="157"/>
      <c r="AH11" s="142"/>
      <c r="AI11" s="168" t="s">
        <v>21</v>
      </c>
      <c r="AJ11" s="169"/>
      <c r="AL11" s="83"/>
      <c r="AM11" s="71"/>
      <c r="AN11" s="84" t="str">
        <f>IF(ISNUMBER($AJ11),IF(AND($AJ11&gt;=60,$AJ11&lt;=100),"●",""),"")</f>
        <v/>
      </c>
      <c r="AO11" s="85"/>
      <c r="AP11" s="86"/>
      <c r="AQ11" s="87"/>
      <c r="AR11" s="87"/>
      <c r="AS11" s="87"/>
      <c r="AT11" s="88"/>
      <c r="AU11" s="76" t="str">
        <f t="shared" si="1"/>
        <v/>
      </c>
      <c r="AV11" s="1"/>
      <c r="AW11" s="31"/>
      <c r="AX11" s="5"/>
    </row>
    <row r="12" spans="1:50" ht="15" customHeight="1">
      <c r="A12" s="1"/>
      <c r="B12" s="625"/>
      <c r="C12" s="626"/>
      <c r="D12" s="645"/>
      <c r="E12" s="649" t="s">
        <v>192</v>
      </c>
      <c r="G12" s="145" t="s">
        <v>322</v>
      </c>
      <c r="H12" s="160">
        <f t="shared" ref="H12:H15" si="3">SUM(I12:L12)</f>
        <v>2</v>
      </c>
      <c r="I12" s="183"/>
      <c r="J12" s="184">
        <v>2</v>
      </c>
      <c r="K12" s="635"/>
      <c r="L12" s="636"/>
      <c r="M12" s="185" t="s">
        <v>172</v>
      </c>
      <c r="N12" s="148" t="s">
        <v>101</v>
      </c>
      <c r="O12" s="181"/>
      <c r="P12" s="182"/>
      <c r="Q12" s="165" t="s">
        <v>224</v>
      </c>
      <c r="R12" s="45" t="str">
        <f t="shared" ref="R12:R15" si="4">IF(AJ12&gt;=60,"○","")</f>
        <v/>
      </c>
      <c r="S12" s="136"/>
      <c r="T12" s="153"/>
      <c r="U12" s="154"/>
      <c r="V12" s="155"/>
      <c r="W12" s="156"/>
      <c r="X12" s="156"/>
      <c r="Y12" s="154"/>
      <c r="Z12" s="155" t="s">
        <v>0</v>
      </c>
      <c r="AA12" s="156"/>
      <c r="AB12" s="156"/>
      <c r="AC12" s="156"/>
      <c r="AD12" s="154"/>
      <c r="AE12" s="155"/>
      <c r="AF12" s="156"/>
      <c r="AG12" s="157"/>
      <c r="AH12" s="142"/>
      <c r="AI12" s="168" t="s">
        <v>224</v>
      </c>
      <c r="AJ12" s="169"/>
      <c r="AL12" s="83"/>
      <c r="AM12" s="71"/>
      <c r="AN12" s="87"/>
      <c r="AO12" s="84" t="str">
        <f t="shared" ref="AO12:AO15" si="5">IF(ISNUMBER($AJ12),IF(AND($AJ12&gt;=60,$AJ12&lt;=100),"●",""),"")</f>
        <v/>
      </c>
      <c r="AP12" s="86"/>
      <c r="AQ12" s="87"/>
      <c r="AR12" s="87"/>
      <c r="AS12" s="87"/>
      <c r="AT12" s="88"/>
      <c r="AU12" s="76" t="str">
        <f t="shared" si="1"/>
        <v/>
      </c>
      <c r="AV12" s="1"/>
      <c r="AW12" s="31"/>
      <c r="AX12" s="5"/>
    </row>
    <row r="13" spans="1:50" ht="15" customHeight="1">
      <c r="A13" s="1"/>
      <c r="B13" s="625"/>
      <c r="C13" s="626"/>
      <c r="D13" s="645"/>
      <c r="E13" s="640"/>
      <c r="G13" s="145" t="s">
        <v>225</v>
      </c>
      <c r="H13" s="186">
        <f t="shared" si="3"/>
        <v>2</v>
      </c>
      <c r="I13" s="183"/>
      <c r="J13" s="184">
        <v>2</v>
      </c>
      <c r="K13" s="650"/>
      <c r="L13" s="636"/>
      <c r="M13" s="185" t="s">
        <v>172</v>
      </c>
      <c r="N13" s="148" t="s">
        <v>101</v>
      </c>
      <c r="O13" s="181"/>
      <c r="P13" s="182"/>
      <c r="Q13" s="165" t="s">
        <v>224</v>
      </c>
      <c r="R13" s="45" t="str">
        <f t="shared" si="4"/>
        <v/>
      </c>
      <c r="S13" s="136"/>
      <c r="T13" s="153"/>
      <c r="U13" s="154"/>
      <c r="V13" s="155"/>
      <c r="W13" s="156"/>
      <c r="X13" s="156"/>
      <c r="Y13" s="154"/>
      <c r="Z13" s="155" t="s">
        <v>0</v>
      </c>
      <c r="AA13" s="156"/>
      <c r="AB13" s="156"/>
      <c r="AC13" s="156"/>
      <c r="AD13" s="154"/>
      <c r="AE13" s="155"/>
      <c r="AF13" s="156"/>
      <c r="AG13" s="157"/>
      <c r="AH13" s="142"/>
      <c r="AI13" s="168" t="s">
        <v>224</v>
      </c>
      <c r="AJ13" s="169"/>
      <c r="AL13" s="83"/>
      <c r="AM13" s="71"/>
      <c r="AN13" s="87"/>
      <c r="AO13" s="84" t="str">
        <f t="shared" si="5"/>
        <v/>
      </c>
      <c r="AP13" s="86"/>
      <c r="AQ13" s="87"/>
      <c r="AR13" s="87"/>
      <c r="AS13" s="87"/>
      <c r="AT13" s="88"/>
      <c r="AU13" s="76" t="str">
        <f t="shared" si="1"/>
        <v/>
      </c>
      <c r="AV13" s="1"/>
      <c r="AW13" s="31"/>
      <c r="AX13" s="5"/>
    </row>
    <row r="14" spans="1:50" ht="15" customHeight="1">
      <c r="A14" s="1"/>
      <c r="B14" s="625"/>
      <c r="C14" s="626"/>
      <c r="D14" s="645"/>
      <c r="E14" s="640"/>
      <c r="G14" s="145" t="s">
        <v>226</v>
      </c>
      <c r="H14" s="186">
        <f t="shared" si="3"/>
        <v>2</v>
      </c>
      <c r="I14" s="183"/>
      <c r="J14" s="184">
        <v>2</v>
      </c>
      <c r="K14" s="650"/>
      <c r="L14" s="636"/>
      <c r="M14" s="185" t="s">
        <v>172</v>
      </c>
      <c r="N14" s="148" t="s">
        <v>101</v>
      </c>
      <c r="O14" s="181"/>
      <c r="P14" s="182"/>
      <c r="Q14" s="165" t="s">
        <v>224</v>
      </c>
      <c r="R14" s="45" t="str">
        <f t="shared" si="4"/>
        <v/>
      </c>
      <c r="S14" s="136"/>
      <c r="T14" s="153"/>
      <c r="U14" s="154"/>
      <c r="V14" s="155"/>
      <c r="W14" s="156"/>
      <c r="X14" s="156"/>
      <c r="Y14" s="154"/>
      <c r="Z14" s="155" t="s">
        <v>0</v>
      </c>
      <c r="AA14" s="156"/>
      <c r="AB14" s="156"/>
      <c r="AC14" s="156"/>
      <c r="AD14" s="154"/>
      <c r="AE14" s="155"/>
      <c r="AF14" s="156"/>
      <c r="AG14" s="157"/>
      <c r="AH14" s="142"/>
      <c r="AI14" s="168" t="s">
        <v>224</v>
      </c>
      <c r="AJ14" s="169"/>
      <c r="AL14" s="83"/>
      <c r="AM14" s="71"/>
      <c r="AN14" s="87"/>
      <c r="AO14" s="84" t="str">
        <f t="shared" si="5"/>
        <v/>
      </c>
      <c r="AP14" s="86"/>
      <c r="AQ14" s="87"/>
      <c r="AR14" s="87"/>
      <c r="AS14" s="87"/>
      <c r="AT14" s="88"/>
      <c r="AU14" s="76" t="str">
        <f t="shared" si="1"/>
        <v/>
      </c>
      <c r="AV14" s="1"/>
      <c r="AW14" s="31"/>
      <c r="AX14" s="5"/>
    </row>
    <row r="15" spans="1:50" ht="15" customHeight="1">
      <c r="A15" s="1"/>
      <c r="B15" s="625"/>
      <c r="C15" s="626"/>
      <c r="D15" s="645"/>
      <c r="E15" s="648"/>
      <c r="G15" s="560" t="s">
        <v>320</v>
      </c>
      <c r="H15" s="186">
        <f t="shared" si="3"/>
        <v>2</v>
      </c>
      <c r="I15" s="183"/>
      <c r="J15" s="184">
        <v>2</v>
      </c>
      <c r="K15" s="635"/>
      <c r="L15" s="636"/>
      <c r="M15" s="185" t="s">
        <v>144</v>
      </c>
      <c r="N15" s="148" t="s">
        <v>101</v>
      </c>
      <c r="O15" s="181"/>
      <c r="P15" s="182"/>
      <c r="Q15" s="165" t="s">
        <v>224</v>
      </c>
      <c r="R15" s="45" t="str">
        <f t="shared" si="4"/>
        <v/>
      </c>
      <c r="S15" s="136"/>
      <c r="T15" s="153"/>
      <c r="U15" s="154"/>
      <c r="V15" s="155"/>
      <c r="W15" s="156"/>
      <c r="X15" s="156"/>
      <c r="Y15" s="154"/>
      <c r="Z15" s="155" t="s">
        <v>0</v>
      </c>
      <c r="AA15" s="156"/>
      <c r="AB15" s="156"/>
      <c r="AC15" s="156"/>
      <c r="AD15" s="154"/>
      <c r="AE15" s="155"/>
      <c r="AF15" s="156"/>
      <c r="AG15" s="157"/>
      <c r="AH15" s="142"/>
      <c r="AI15" s="168" t="s">
        <v>224</v>
      </c>
      <c r="AJ15" s="169"/>
      <c r="AL15" s="83"/>
      <c r="AM15" s="71"/>
      <c r="AN15" s="87"/>
      <c r="AO15" s="84" t="str">
        <f t="shared" si="5"/>
        <v/>
      </c>
      <c r="AP15" s="86"/>
      <c r="AQ15" s="87"/>
      <c r="AR15" s="87"/>
      <c r="AS15" s="87"/>
      <c r="AT15" s="88"/>
      <c r="AU15" s="76" t="str">
        <f t="shared" si="1"/>
        <v/>
      </c>
      <c r="AV15" s="1"/>
      <c r="AW15" s="31"/>
      <c r="AX15" s="5"/>
    </row>
    <row r="16" spans="1:50" ht="15" customHeight="1">
      <c r="A16" s="1"/>
      <c r="B16" s="625"/>
      <c r="C16" s="626"/>
      <c r="D16" s="645"/>
      <c r="E16" s="639" t="s">
        <v>192</v>
      </c>
      <c r="G16" s="145" t="s">
        <v>132</v>
      </c>
      <c r="H16" s="160">
        <f t="shared" si="0"/>
        <v>2</v>
      </c>
      <c r="I16" s="635"/>
      <c r="J16" s="636"/>
      <c r="K16" s="161">
        <v>2</v>
      </c>
      <c r="L16" s="160"/>
      <c r="M16" s="147" t="s">
        <v>172</v>
      </c>
      <c r="N16" s="148" t="s">
        <v>102</v>
      </c>
      <c r="O16" s="181"/>
      <c r="P16" s="182"/>
      <c r="Q16" s="165" t="s">
        <v>22</v>
      </c>
      <c r="R16" s="152" t="str">
        <f t="shared" si="2"/>
        <v/>
      </c>
      <c r="S16" s="136"/>
      <c r="T16" s="153"/>
      <c r="U16" s="154"/>
      <c r="V16" s="155"/>
      <c r="W16" s="156"/>
      <c r="X16" s="156"/>
      <c r="Y16" s="154"/>
      <c r="Z16" s="155" t="s">
        <v>169</v>
      </c>
      <c r="AA16" s="156"/>
      <c r="AB16" s="156"/>
      <c r="AC16" s="156"/>
      <c r="AD16" s="154"/>
      <c r="AE16" s="155"/>
      <c r="AF16" s="156"/>
      <c r="AG16" s="157"/>
      <c r="AH16" s="142"/>
      <c r="AI16" s="168" t="s">
        <v>22</v>
      </c>
      <c r="AJ16" s="169"/>
      <c r="AL16" s="89"/>
      <c r="AM16" s="90" t="str">
        <f>IF(ISNUMBER($AJ16),IF(AND($AJ16&gt;=60,$AJ16&lt;=100),"●",""),"")</f>
        <v/>
      </c>
      <c r="AN16" s="91"/>
      <c r="AO16" s="91"/>
      <c r="AP16" s="92"/>
      <c r="AQ16" s="91"/>
      <c r="AR16" s="91"/>
      <c r="AS16" s="91"/>
      <c r="AT16" s="93"/>
      <c r="AU16" s="94" t="str">
        <f t="shared" si="1"/>
        <v/>
      </c>
      <c r="AV16" s="1"/>
      <c r="AW16" s="31"/>
      <c r="AX16" s="5"/>
    </row>
    <row r="17" spans="1:50" ht="15" customHeight="1">
      <c r="A17" s="1"/>
      <c r="B17" s="625"/>
      <c r="C17" s="626"/>
      <c r="D17" s="645"/>
      <c r="E17" s="640"/>
      <c r="G17" s="145" t="s">
        <v>103</v>
      </c>
      <c r="H17" s="186">
        <f t="shared" si="0"/>
        <v>2</v>
      </c>
      <c r="I17" s="635"/>
      <c r="J17" s="636"/>
      <c r="K17" s="161">
        <v>2</v>
      </c>
      <c r="L17" s="160"/>
      <c r="M17" s="147" t="s">
        <v>172</v>
      </c>
      <c r="N17" s="148" t="s">
        <v>104</v>
      </c>
      <c r="O17" s="181"/>
      <c r="P17" s="182"/>
      <c r="Q17" s="165" t="s">
        <v>22</v>
      </c>
      <c r="R17" s="152" t="str">
        <f t="shared" si="2"/>
        <v/>
      </c>
      <c r="S17" s="136"/>
      <c r="T17" s="153"/>
      <c r="U17" s="154"/>
      <c r="V17" s="155"/>
      <c r="W17" s="156"/>
      <c r="X17" s="156"/>
      <c r="Y17" s="154"/>
      <c r="Z17" s="155" t="s">
        <v>0</v>
      </c>
      <c r="AA17" s="156"/>
      <c r="AB17" s="156"/>
      <c r="AC17" s="156"/>
      <c r="AD17" s="154"/>
      <c r="AE17" s="155"/>
      <c r="AF17" s="156"/>
      <c r="AG17" s="157"/>
      <c r="AH17" s="142"/>
      <c r="AI17" s="168" t="s">
        <v>22</v>
      </c>
      <c r="AJ17" s="169"/>
      <c r="AL17" s="83"/>
      <c r="AM17" s="95" t="str">
        <f>IF(ISNUMBER($AJ17),IF(AND($AJ17&gt;=60,$AJ17&lt;=100),"●",""),"")</f>
        <v/>
      </c>
      <c r="AN17" s="87"/>
      <c r="AO17" s="87"/>
      <c r="AP17" s="86"/>
      <c r="AQ17" s="87"/>
      <c r="AR17" s="87"/>
      <c r="AS17" s="87"/>
      <c r="AT17" s="88"/>
      <c r="AU17" s="76" t="str">
        <f t="shared" si="1"/>
        <v/>
      </c>
      <c r="AV17" s="1"/>
      <c r="AW17" s="31"/>
      <c r="AX17" s="5"/>
    </row>
    <row r="18" spans="1:50" ht="15" customHeight="1">
      <c r="A18" s="1"/>
      <c r="B18" s="625"/>
      <c r="C18" s="626"/>
      <c r="D18" s="645"/>
      <c r="E18" s="640"/>
      <c r="G18" s="145" t="s">
        <v>215</v>
      </c>
      <c r="H18" s="186">
        <f t="shared" ref="H18" si="6">SUM(I18:L18)</f>
        <v>2</v>
      </c>
      <c r="I18" s="635"/>
      <c r="J18" s="636"/>
      <c r="K18" s="161">
        <v>2</v>
      </c>
      <c r="L18" s="160"/>
      <c r="M18" s="147" t="s">
        <v>172</v>
      </c>
      <c r="N18" s="148" t="s">
        <v>104</v>
      </c>
      <c r="O18" s="181"/>
      <c r="P18" s="182"/>
      <c r="Q18" s="165" t="s">
        <v>22</v>
      </c>
      <c r="R18" s="152" t="str">
        <f t="shared" si="2"/>
        <v/>
      </c>
      <c r="S18" s="136"/>
      <c r="T18" s="153"/>
      <c r="U18" s="154"/>
      <c r="V18" s="155"/>
      <c r="W18" s="156"/>
      <c r="X18" s="156"/>
      <c r="Y18" s="154"/>
      <c r="Z18" s="155" t="s">
        <v>169</v>
      </c>
      <c r="AA18" s="156"/>
      <c r="AB18" s="156"/>
      <c r="AC18" s="156"/>
      <c r="AD18" s="154"/>
      <c r="AE18" s="155"/>
      <c r="AF18" s="156"/>
      <c r="AG18" s="157"/>
      <c r="AH18" s="142"/>
      <c r="AI18" s="168" t="s">
        <v>22</v>
      </c>
      <c r="AJ18" s="169"/>
      <c r="AL18" s="83"/>
      <c r="AM18" s="95" t="str">
        <f>IF(ISNUMBER($AJ18),IF(AND($AJ18&gt;=60,$AJ18&lt;=100),"●",""),"")</f>
        <v/>
      </c>
      <c r="AN18" s="87"/>
      <c r="AO18" s="87"/>
      <c r="AP18" s="86"/>
      <c r="AQ18" s="87"/>
      <c r="AR18" s="87"/>
      <c r="AS18" s="87"/>
      <c r="AT18" s="88"/>
      <c r="AU18" s="76" t="str">
        <f t="shared" si="1"/>
        <v/>
      </c>
      <c r="AV18" s="1"/>
      <c r="AW18" s="31"/>
      <c r="AX18" s="5"/>
    </row>
    <row r="19" spans="1:50" ht="15" customHeight="1">
      <c r="A19" s="1"/>
      <c r="B19" s="627"/>
      <c r="C19" s="628"/>
      <c r="D19" s="646"/>
      <c r="E19" s="641"/>
      <c r="G19" s="187" t="s">
        <v>227</v>
      </c>
      <c r="H19" s="188">
        <f t="shared" si="0"/>
        <v>2</v>
      </c>
      <c r="I19" s="642"/>
      <c r="J19" s="643"/>
      <c r="K19" s="189">
        <v>2</v>
      </c>
      <c r="L19" s="190"/>
      <c r="M19" s="191" t="s">
        <v>144</v>
      </c>
      <c r="N19" s="192" t="s">
        <v>104</v>
      </c>
      <c r="O19" s="193"/>
      <c r="P19" s="194"/>
      <c r="Q19" s="195" t="s">
        <v>22</v>
      </c>
      <c r="R19" s="196" t="str">
        <f t="shared" si="2"/>
        <v/>
      </c>
      <c r="S19" s="136"/>
      <c r="T19" s="197"/>
      <c r="U19" s="198"/>
      <c r="V19" s="199"/>
      <c r="W19" s="200"/>
      <c r="X19" s="200"/>
      <c r="Y19" s="198"/>
      <c r="Z19" s="199" t="s">
        <v>270</v>
      </c>
      <c r="AA19" s="200"/>
      <c r="AB19" s="200"/>
      <c r="AC19" s="200"/>
      <c r="AD19" s="198"/>
      <c r="AE19" s="199"/>
      <c r="AF19" s="200"/>
      <c r="AG19" s="201"/>
      <c r="AH19" s="142"/>
      <c r="AI19" s="202" t="s">
        <v>22</v>
      </c>
      <c r="AJ19" s="203"/>
      <c r="AL19" s="96"/>
      <c r="AM19" s="97" t="str">
        <f>IF(ISNUMBER($AJ19),IF(AND($AJ19&gt;=60,$AJ19&lt;=100),"●",""),"")</f>
        <v/>
      </c>
      <c r="AN19" s="98"/>
      <c r="AO19" s="98"/>
      <c r="AP19" s="99"/>
      <c r="AQ19" s="98"/>
      <c r="AR19" s="98"/>
      <c r="AS19" s="98"/>
      <c r="AT19" s="100"/>
      <c r="AU19" s="101" t="str">
        <f t="shared" si="1"/>
        <v/>
      </c>
      <c r="AV19" s="1"/>
      <c r="AW19" s="31"/>
      <c r="AX19" s="5"/>
    </row>
    <row r="20" spans="1:50" ht="15" customHeight="1">
      <c r="A20" s="1"/>
      <c r="B20" s="651" t="s">
        <v>157</v>
      </c>
      <c r="C20" s="652"/>
      <c r="D20" s="657" t="s">
        <v>202</v>
      </c>
      <c r="E20" s="658"/>
      <c r="G20" s="204" t="s">
        <v>134</v>
      </c>
      <c r="H20" s="205">
        <f t="shared" si="0"/>
        <v>2</v>
      </c>
      <c r="I20" s="663">
        <v>2</v>
      </c>
      <c r="J20" s="664"/>
      <c r="K20" s="663"/>
      <c r="L20" s="664"/>
      <c r="M20" s="206" t="s">
        <v>172</v>
      </c>
      <c r="N20" s="172" t="s">
        <v>95</v>
      </c>
      <c r="O20" s="173" t="s">
        <v>1</v>
      </c>
      <c r="P20" s="174"/>
      <c r="Q20" s="134" t="s">
        <v>169</v>
      </c>
      <c r="R20" s="207" t="str">
        <f t="shared" si="2"/>
        <v/>
      </c>
      <c r="S20" s="142"/>
      <c r="T20" s="175"/>
      <c r="U20" s="176"/>
      <c r="V20" s="177" t="s">
        <v>0</v>
      </c>
      <c r="W20" s="178"/>
      <c r="X20" s="178"/>
      <c r="Y20" s="176"/>
      <c r="Z20" s="177"/>
      <c r="AA20" s="178"/>
      <c r="AB20" s="178"/>
      <c r="AC20" s="178"/>
      <c r="AD20" s="176"/>
      <c r="AE20" s="177"/>
      <c r="AF20" s="178"/>
      <c r="AG20" s="179"/>
      <c r="AH20" s="142"/>
      <c r="AI20" s="143" t="s">
        <v>169</v>
      </c>
      <c r="AJ20" s="208"/>
      <c r="AL20" s="64" t="str">
        <f t="shared" ref="AL20:AL55" si="7">IF(ISNUMBER($AJ20),IF(AND($AJ20&gt;=60,$AJ20&lt;=100),"●",""),"")</f>
        <v/>
      </c>
      <c r="AM20" s="65"/>
      <c r="AN20" s="66"/>
      <c r="AO20" s="66"/>
      <c r="AP20" s="102"/>
      <c r="AQ20" s="103"/>
      <c r="AR20" s="103"/>
      <c r="AS20" s="103"/>
      <c r="AT20" s="104"/>
      <c r="AU20" s="69" t="str">
        <f t="shared" si="1"/>
        <v/>
      </c>
      <c r="AV20" s="1"/>
      <c r="AW20" s="31"/>
      <c r="AX20" s="5"/>
    </row>
    <row r="21" spans="1:50" ht="15" customHeight="1">
      <c r="A21" s="1"/>
      <c r="B21" s="653"/>
      <c r="C21" s="654"/>
      <c r="D21" s="659"/>
      <c r="E21" s="660"/>
      <c r="G21" s="209" t="s">
        <v>135</v>
      </c>
      <c r="H21" s="210">
        <f t="shared" si="0"/>
        <v>2</v>
      </c>
      <c r="I21" s="665">
        <v>2</v>
      </c>
      <c r="J21" s="666"/>
      <c r="K21" s="665"/>
      <c r="L21" s="666"/>
      <c r="M21" s="211" t="s">
        <v>172</v>
      </c>
      <c r="N21" s="148" t="s">
        <v>95</v>
      </c>
      <c r="O21" s="181" t="s">
        <v>1</v>
      </c>
      <c r="P21" s="182"/>
      <c r="Q21" s="165" t="s">
        <v>169</v>
      </c>
      <c r="R21" s="212" t="str">
        <f t="shared" si="2"/>
        <v/>
      </c>
      <c r="S21" s="142"/>
      <c r="T21" s="153"/>
      <c r="U21" s="154"/>
      <c r="V21" s="155" t="s">
        <v>0</v>
      </c>
      <c r="W21" s="156"/>
      <c r="X21" s="156"/>
      <c r="Y21" s="154"/>
      <c r="Z21" s="155"/>
      <c r="AA21" s="156"/>
      <c r="AB21" s="156"/>
      <c r="AC21" s="156"/>
      <c r="AD21" s="154"/>
      <c r="AE21" s="155"/>
      <c r="AF21" s="156"/>
      <c r="AG21" s="157"/>
      <c r="AH21" s="142"/>
      <c r="AI21" s="168" t="s">
        <v>169</v>
      </c>
      <c r="AJ21" s="213"/>
      <c r="AL21" s="70" t="str">
        <f t="shared" si="7"/>
        <v/>
      </c>
      <c r="AM21" s="71"/>
      <c r="AN21" s="87"/>
      <c r="AO21" s="87"/>
      <c r="AP21" s="105"/>
      <c r="AQ21" s="106"/>
      <c r="AR21" s="106"/>
      <c r="AS21" s="106"/>
      <c r="AT21" s="107"/>
      <c r="AU21" s="76" t="str">
        <f t="shared" si="1"/>
        <v/>
      </c>
      <c r="AV21" s="1"/>
      <c r="AW21" s="31"/>
      <c r="AX21" s="5"/>
    </row>
    <row r="22" spans="1:50" ht="15" customHeight="1">
      <c r="A22" s="1"/>
      <c r="B22" s="653"/>
      <c r="C22" s="654"/>
      <c r="D22" s="659"/>
      <c r="E22" s="660"/>
      <c r="G22" s="214" t="s">
        <v>96</v>
      </c>
      <c r="H22" s="215">
        <f t="shared" si="0"/>
        <v>2</v>
      </c>
      <c r="I22" s="667">
        <v>2</v>
      </c>
      <c r="J22" s="668"/>
      <c r="K22" s="667"/>
      <c r="L22" s="668"/>
      <c r="M22" s="216" t="s">
        <v>172</v>
      </c>
      <c r="N22" s="192" t="s">
        <v>105</v>
      </c>
      <c r="O22" s="193" t="s">
        <v>1</v>
      </c>
      <c r="P22" s="194"/>
      <c r="Q22" s="195" t="s">
        <v>169</v>
      </c>
      <c r="R22" s="217" t="str">
        <f t="shared" si="2"/>
        <v/>
      </c>
      <c r="S22" s="142"/>
      <c r="T22" s="197"/>
      <c r="U22" s="198"/>
      <c r="V22" s="199" t="s">
        <v>0</v>
      </c>
      <c r="W22" s="200"/>
      <c r="X22" s="200"/>
      <c r="Y22" s="198"/>
      <c r="Z22" s="199"/>
      <c r="AA22" s="200"/>
      <c r="AB22" s="200"/>
      <c r="AC22" s="200"/>
      <c r="AD22" s="198"/>
      <c r="AE22" s="199"/>
      <c r="AF22" s="200"/>
      <c r="AG22" s="201"/>
      <c r="AH22" s="142"/>
      <c r="AI22" s="202" t="s">
        <v>169</v>
      </c>
      <c r="AJ22" s="218"/>
      <c r="AL22" s="108" t="str">
        <f t="shared" si="7"/>
        <v/>
      </c>
      <c r="AM22" s="109"/>
      <c r="AN22" s="98"/>
      <c r="AO22" s="98"/>
      <c r="AP22" s="110"/>
      <c r="AQ22" s="111"/>
      <c r="AR22" s="111"/>
      <c r="AS22" s="111"/>
      <c r="AT22" s="112"/>
      <c r="AU22" s="101" t="str">
        <f t="shared" si="1"/>
        <v/>
      </c>
      <c r="AV22" s="1"/>
      <c r="AW22" s="31"/>
      <c r="AX22" s="5"/>
    </row>
    <row r="23" spans="1:50" ht="15" customHeight="1">
      <c r="A23" s="1"/>
      <c r="B23" s="653"/>
      <c r="C23" s="654"/>
      <c r="D23" s="659"/>
      <c r="E23" s="660"/>
      <c r="G23" s="204" t="s">
        <v>106</v>
      </c>
      <c r="H23" s="219">
        <f t="shared" si="0"/>
        <v>2</v>
      </c>
      <c r="I23" s="669">
        <v>2</v>
      </c>
      <c r="J23" s="669"/>
      <c r="K23" s="669"/>
      <c r="L23" s="669"/>
      <c r="M23" s="130" t="s">
        <v>172</v>
      </c>
      <c r="N23" s="172" t="s">
        <v>1</v>
      </c>
      <c r="O23" s="173"/>
      <c r="P23" s="174"/>
      <c r="Q23" s="134" t="s">
        <v>1</v>
      </c>
      <c r="R23" s="207" t="str">
        <f t="shared" si="2"/>
        <v/>
      </c>
      <c r="S23" s="142"/>
      <c r="T23" s="175"/>
      <c r="U23" s="176"/>
      <c r="V23" s="220"/>
      <c r="W23" s="178" t="s">
        <v>0</v>
      </c>
      <c r="X23" s="178"/>
      <c r="Y23" s="176"/>
      <c r="Z23" s="177"/>
      <c r="AA23" s="178"/>
      <c r="AB23" s="178"/>
      <c r="AC23" s="178"/>
      <c r="AD23" s="176"/>
      <c r="AE23" s="177"/>
      <c r="AF23" s="178"/>
      <c r="AG23" s="179"/>
      <c r="AH23" s="142"/>
      <c r="AI23" s="143" t="s">
        <v>169</v>
      </c>
      <c r="AJ23" s="208"/>
      <c r="AL23" s="70" t="str">
        <f t="shared" si="7"/>
        <v/>
      </c>
      <c r="AM23" s="65"/>
      <c r="AN23" s="66"/>
      <c r="AO23" s="66"/>
      <c r="AP23" s="86"/>
      <c r="AQ23" s="66"/>
      <c r="AR23" s="66"/>
      <c r="AS23" s="66"/>
      <c r="AT23" s="68"/>
      <c r="AU23" s="69" t="str">
        <f t="shared" si="1"/>
        <v/>
      </c>
      <c r="AV23" s="1"/>
      <c r="AW23" s="31"/>
      <c r="AX23" s="5"/>
    </row>
    <row r="24" spans="1:50" ht="15" customHeight="1">
      <c r="A24" s="1"/>
      <c r="B24" s="653"/>
      <c r="C24" s="654"/>
      <c r="D24" s="659"/>
      <c r="E24" s="660"/>
      <c r="G24" s="209" t="s">
        <v>120</v>
      </c>
      <c r="H24" s="221">
        <f t="shared" si="0"/>
        <v>2</v>
      </c>
      <c r="I24" s="670">
        <v>2</v>
      </c>
      <c r="J24" s="670"/>
      <c r="K24" s="670"/>
      <c r="L24" s="670"/>
      <c r="M24" s="147" t="s">
        <v>172</v>
      </c>
      <c r="N24" s="148" t="s">
        <v>1</v>
      </c>
      <c r="O24" s="181"/>
      <c r="P24" s="182"/>
      <c r="Q24" s="165" t="s">
        <v>1</v>
      </c>
      <c r="R24" s="212" t="str">
        <f t="shared" si="2"/>
        <v/>
      </c>
      <c r="S24" s="142"/>
      <c r="T24" s="153"/>
      <c r="U24" s="154"/>
      <c r="V24" s="222"/>
      <c r="W24" s="156" t="s">
        <v>0</v>
      </c>
      <c r="X24" s="156"/>
      <c r="Y24" s="154"/>
      <c r="Z24" s="155"/>
      <c r="AA24" s="156"/>
      <c r="AB24" s="156"/>
      <c r="AC24" s="156"/>
      <c r="AD24" s="154"/>
      <c r="AE24" s="155"/>
      <c r="AF24" s="156"/>
      <c r="AG24" s="157"/>
      <c r="AH24" s="142"/>
      <c r="AI24" s="168" t="s">
        <v>169</v>
      </c>
      <c r="AJ24" s="213"/>
      <c r="AL24" s="70" t="str">
        <f t="shared" si="7"/>
        <v/>
      </c>
      <c r="AM24" s="71"/>
      <c r="AN24" s="87"/>
      <c r="AO24" s="87"/>
      <c r="AP24" s="86"/>
      <c r="AQ24" s="87"/>
      <c r="AR24" s="87"/>
      <c r="AS24" s="87"/>
      <c r="AT24" s="88"/>
      <c r="AU24" s="76" t="str">
        <f t="shared" si="1"/>
        <v/>
      </c>
      <c r="AV24" s="1"/>
      <c r="AW24" s="31"/>
      <c r="AX24" s="5"/>
    </row>
    <row r="25" spans="1:50" ht="15" customHeight="1">
      <c r="A25" s="1"/>
      <c r="B25" s="653"/>
      <c r="C25" s="654"/>
      <c r="D25" s="659"/>
      <c r="E25" s="660"/>
      <c r="G25" s="209" t="s">
        <v>121</v>
      </c>
      <c r="H25" s="221">
        <f t="shared" si="0"/>
        <v>2</v>
      </c>
      <c r="I25" s="670">
        <v>2</v>
      </c>
      <c r="J25" s="670"/>
      <c r="K25" s="670"/>
      <c r="L25" s="670"/>
      <c r="M25" s="147" t="s">
        <v>172</v>
      </c>
      <c r="N25" s="148" t="s">
        <v>1</v>
      </c>
      <c r="O25" s="181"/>
      <c r="P25" s="182"/>
      <c r="Q25" s="165" t="s">
        <v>1</v>
      </c>
      <c r="R25" s="212" t="str">
        <f t="shared" si="2"/>
        <v/>
      </c>
      <c r="S25" s="142"/>
      <c r="T25" s="153"/>
      <c r="U25" s="154"/>
      <c r="V25" s="222"/>
      <c r="W25" s="156" t="s">
        <v>0</v>
      </c>
      <c r="X25" s="156"/>
      <c r="Y25" s="154"/>
      <c r="Z25" s="155"/>
      <c r="AA25" s="156"/>
      <c r="AB25" s="156"/>
      <c r="AC25" s="156"/>
      <c r="AD25" s="154"/>
      <c r="AE25" s="155"/>
      <c r="AF25" s="156"/>
      <c r="AG25" s="157"/>
      <c r="AH25" s="142"/>
      <c r="AI25" s="168" t="s">
        <v>169</v>
      </c>
      <c r="AJ25" s="213"/>
      <c r="AL25" s="70" t="str">
        <f t="shared" si="7"/>
        <v/>
      </c>
      <c r="AM25" s="71"/>
      <c r="AN25" s="87"/>
      <c r="AO25" s="87"/>
      <c r="AP25" s="86"/>
      <c r="AQ25" s="87"/>
      <c r="AR25" s="87"/>
      <c r="AS25" s="87"/>
      <c r="AT25" s="88"/>
      <c r="AU25" s="76" t="str">
        <f t="shared" si="1"/>
        <v/>
      </c>
      <c r="AV25" s="1"/>
      <c r="AW25" s="31"/>
      <c r="AX25" s="5"/>
    </row>
    <row r="26" spans="1:50" ht="15" customHeight="1">
      <c r="A26" s="1"/>
      <c r="B26" s="653"/>
      <c r="C26" s="654"/>
      <c r="D26" s="659"/>
      <c r="E26" s="660"/>
      <c r="G26" s="209" t="s">
        <v>122</v>
      </c>
      <c r="H26" s="221">
        <f t="shared" si="0"/>
        <v>1</v>
      </c>
      <c r="I26" s="161"/>
      <c r="J26" s="160">
        <v>1</v>
      </c>
      <c r="K26" s="670"/>
      <c r="L26" s="670"/>
      <c r="M26" s="147" t="s">
        <v>172</v>
      </c>
      <c r="N26" s="148" t="s">
        <v>1</v>
      </c>
      <c r="O26" s="181"/>
      <c r="P26" s="182"/>
      <c r="Q26" s="165" t="s">
        <v>1</v>
      </c>
      <c r="R26" s="212" t="str">
        <f t="shared" si="2"/>
        <v/>
      </c>
      <c r="S26" s="142"/>
      <c r="T26" s="153"/>
      <c r="U26" s="154"/>
      <c r="V26" s="222"/>
      <c r="W26" s="156" t="s">
        <v>0</v>
      </c>
      <c r="X26" s="156"/>
      <c r="Y26" s="154"/>
      <c r="Z26" s="155"/>
      <c r="AA26" s="156"/>
      <c r="AB26" s="156"/>
      <c r="AC26" s="156"/>
      <c r="AD26" s="154"/>
      <c r="AE26" s="155"/>
      <c r="AF26" s="156"/>
      <c r="AG26" s="157"/>
      <c r="AH26" s="142"/>
      <c r="AI26" s="168" t="s">
        <v>169</v>
      </c>
      <c r="AJ26" s="213"/>
      <c r="AL26" s="70" t="str">
        <f t="shared" si="7"/>
        <v/>
      </c>
      <c r="AM26" s="71"/>
      <c r="AN26" s="87"/>
      <c r="AO26" s="87"/>
      <c r="AP26" s="86"/>
      <c r="AQ26" s="87"/>
      <c r="AR26" s="87"/>
      <c r="AS26" s="87"/>
      <c r="AT26" s="88"/>
      <c r="AU26" s="76" t="str">
        <f t="shared" si="1"/>
        <v/>
      </c>
      <c r="AV26" s="1"/>
      <c r="AW26" s="31"/>
      <c r="AX26" s="5"/>
    </row>
    <row r="27" spans="1:50" ht="15" customHeight="1">
      <c r="A27" s="1"/>
      <c r="B27" s="653"/>
      <c r="C27" s="654"/>
      <c r="D27" s="659"/>
      <c r="E27" s="660"/>
      <c r="G27" s="209" t="s">
        <v>123</v>
      </c>
      <c r="H27" s="221">
        <f t="shared" si="0"/>
        <v>1</v>
      </c>
      <c r="I27" s="670"/>
      <c r="J27" s="670"/>
      <c r="K27" s="161"/>
      <c r="L27" s="160">
        <v>1</v>
      </c>
      <c r="M27" s="147" t="s">
        <v>172</v>
      </c>
      <c r="N27" s="148" t="s">
        <v>1</v>
      </c>
      <c r="O27" s="181"/>
      <c r="P27" s="182"/>
      <c r="Q27" s="165" t="s">
        <v>1</v>
      </c>
      <c r="R27" s="212" t="str">
        <f t="shared" si="2"/>
        <v/>
      </c>
      <c r="S27" s="142"/>
      <c r="T27" s="153"/>
      <c r="U27" s="154"/>
      <c r="V27" s="222"/>
      <c r="W27" s="156" t="s">
        <v>0</v>
      </c>
      <c r="X27" s="156"/>
      <c r="Y27" s="154"/>
      <c r="Z27" s="155"/>
      <c r="AA27" s="156"/>
      <c r="AB27" s="156"/>
      <c r="AC27" s="156"/>
      <c r="AD27" s="154"/>
      <c r="AE27" s="155"/>
      <c r="AF27" s="156"/>
      <c r="AG27" s="157"/>
      <c r="AH27" s="142"/>
      <c r="AI27" s="168" t="s">
        <v>169</v>
      </c>
      <c r="AJ27" s="213"/>
      <c r="AL27" s="70" t="str">
        <f t="shared" si="7"/>
        <v/>
      </c>
      <c r="AM27" s="71"/>
      <c r="AN27" s="87"/>
      <c r="AO27" s="87"/>
      <c r="AP27" s="86"/>
      <c r="AQ27" s="87"/>
      <c r="AR27" s="87"/>
      <c r="AS27" s="87"/>
      <c r="AT27" s="88"/>
      <c r="AU27" s="76" t="str">
        <f t="shared" si="1"/>
        <v/>
      </c>
      <c r="AV27" s="1"/>
      <c r="AW27" s="31"/>
      <c r="AX27" s="5"/>
    </row>
    <row r="28" spans="1:50" ht="15" customHeight="1">
      <c r="A28" s="1"/>
      <c r="B28" s="653"/>
      <c r="C28" s="654"/>
      <c r="D28" s="659"/>
      <c r="E28" s="660"/>
      <c r="G28" s="209" t="s">
        <v>107</v>
      </c>
      <c r="H28" s="221">
        <f t="shared" si="0"/>
        <v>2</v>
      </c>
      <c r="I28" s="670"/>
      <c r="J28" s="670"/>
      <c r="K28" s="670">
        <v>2</v>
      </c>
      <c r="L28" s="670"/>
      <c r="M28" s="147" t="s">
        <v>172</v>
      </c>
      <c r="N28" s="148" t="s">
        <v>1</v>
      </c>
      <c r="O28" s="181" t="s">
        <v>108</v>
      </c>
      <c r="P28" s="182"/>
      <c r="Q28" s="165" t="s">
        <v>109</v>
      </c>
      <c r="R28" s="212" t="str">
        <f t="shared" si="2"/>
        <v/>
      </c>
      <c r="S28" s="142"/>
      <c r="T28" s="153"/>
      <c r="U28" s="154"/>
      <c r="V28" s="222"/>
      <c r="W28" s="156" t="s">
        <v>0</v>
      </c>
      <c r="X28" s="156"/>
      <c r="Y28" s="154"/>
      <c r="Z28" s="155"/>
      <c r="AA28" s="156"/>
      <c r="AB28" s="156"/>
      <c r="AC28" s="156"/>
      <c r="AD28" s="154"/>
      <c r="AE28" s="155"/>
      <c r="AF28" s="156"/>
      <c r="AG28" s="157"/>
      <c r="AH28" s="142"/>
      <c r="AI28" s="168" t="s">
        <v>5</v>
      </c>
      <c r="AJ28" s="213"/>
      <c r="AL28" s="70" t="str">
        <f t="shared" si="7"/>
        <v/>
      </c>
      <c r="AM28" s="71"/>
      <c r="AN28" s="87"/>
      <c r="AO28" s="87"/>
      <c r="AP28" s="86"/>
      <c r="AQ28" s="87"/>
      <c r="AR28" s="84" t="str">
        <f>IF(ISNUMBER($AJ28),IF(AND($AJ28&gt;=60,$AJ28&lt;=100),"●",""),"")</f>
        <v/>
      </c>
      <c r="AS28" s="87"/>
      <c r="AT28" s="88"/>
      <c r="AU28" s="76" t="str">
        <f t="shared" si="1"/>
        <v/>
      </c>
      <c r="AV28" s="1"/>
      <c r="AW28" s="31"/>
      <c r="AX28" s="5"/>
    </row>
    <row r="29" spans="1:50" ht="15" customHeight="1">
      <c r="A29" s="1"/>
      <c r="B29" s="653"/>
      <c r="C29" s="654"/>
      <c r="D29" s="659"/>
      <c r="E29" s="660"/>
      <c r="G29" s="209" t="s">
        <v>124</v>
      </c>
      <c r="H29" s="221">
        <f t="shared" si="0"/>
        <v>2</v>
      </c>
      <c r="I29" s="670">
        <v>2</v>
      </c>
      <c r="J29" s="670"/>
      <c r="K29" s="670"/>
      <c r="L29" s="670"/>
      <c r="M29" s="147" t="s">
        <v>172</v>
      </c>
      <c r="N29" s="148" t="s">
        <v>1</v>
      </c>
      <c r="O29" s="181"/>
      <c r="P29" s="182"/>
      <c r="Q29" s="165" t="s">
        <v>1</v>
      </c>
      <c r="R29" s="212" t="str">
        <f t="shared" si="2"/>
        <v/>
      </c>
      <c r="S29" s="142"/>
      <c r="T29" s="153"/>
      <c r="U29" s="154"/>
      <c r="V29" s="222"/>
      <c r="W29" s="156" t="s">
        <v>0</v>
      </c>
      <c r="X29" s="156"/>
      <c r="Y29" s="154"/>
      <c r="Z29" s="155"/>
      <c r="AA29" s="156"/>
      <c r="AB29" s="156"/>
      <c r="AC29" s="156"/>
      <c r="AD29" s="154"/>
      <c r="AE29" s="155"/>
      <c r="AF29" s="156"/>
      <c r="AG29" s="157"/>
      <c r="AH29" s="142"/>
      <c r="AI29" s="168" t="s">
        <v>169</v>
      </c>
      <c r="AJ29" s="213"/>
      <c r="AL29" s="70" t="str">
        <f t="shared" si="7"/>
        <v/>
      </c>
      <c r="AM29" s="71"/>
      <c r="AN29" s="87"/>
      <c r="AO29" s="87"/>
      <c r="AP29" s="86"/>
      <c r="AQ29" s="87"/>
      <c r="AR29" s="87"/>
      <c r="AS29" s="87"/>
      <c r="AT29" s="88"/>
      <c r="AU29" s="76" t="str">
        <f t="shared" si="1"/>
        <v/>
      </c>
      <c r="AV29" s="1"/>
      <c r="AW29" s="31"/>
      <c r="AX29" s="5"/>
    </row>
    <row r="30" spans="1:50" ht="15" customHeight="1">
      <c r="A30" s="1"/>
      <c r="B30" s="653"/>
      <c r="C30" s="654"/>
      <c r="D30" s="659"/>
      <c r="E30" s="660"/>
      <c r="G30" s="209" t="s">
        <v>136</v>
      </c>
      <c r="H30" s="221">
        <f t="shared" si="0"/>
        <v>2</v>
      </c>
      <c r="I30" s="670"/>
      <c r="J30" s="670"/>
      <c r="K30" s="670">
        <v>2</v>
      </c>
      <c r="L30" s="670"/>
      <c r="M30" s="147" t="s">
        <v>172</v>
      </c>
      <c r="N30" s="148" t="s">
        <v>1</v>
      </c>
      <c r="O30" s="181"/>
      <c r="P30" s="182"/>
      <c r="Q30" s="165" t="s">
        <v>1</v>
      </c>
      <c r="R30" s="212" t="str">
        <f t="shared" si="2"/>
        <v/>
      </c>
      <c r="S30" s="142"/>
      <c r="T30" s="153"/>
      <c r="U30" s="154"/>
      <c r="V30" s="222"/>
      <c r="W30" s="156" t="s">
        <v>0</v>
      </c>
      <c r="X30" s="156"/>
      <c r="Y30" s="154"/>
      <c r="Z30" s="155"/>
      <c r="AA30" s="156"/>
      <c r="AB30" s="156"/>
      <c r="AC30" s="156"/>
      <c r="AD30" s="154"/>
      <c r="AE30" s="155"/>
      <c r="AF30" s="156"/>
      <c r="AG30" s="157"/>
      <c r="AH30" s="142"/>
      <c r="AI30" s="168" t="s">
        <v>169</v>
      </c>
      <c r="AJ30" s="213"/>
      <c r="AL30" s="70" t="str">
        <f t="shared" si="7"/>
        <v/>
      </c>
      <c r="AM30" s="71"/>
      <c r="AN30" s="87"/>
      <c r="AO30" s="87"/>
      <c r="AP30" s="86"/>
      <c r="AQ30" s="87"/>
      <c r="AR30" s="87"/>
      <c r="AS30" s="87"/>
      <c r="AT30" s="88"/>
      <c r="AU30" s="76" t="str">
        <f t="shared" si="1"/>
        <v/>
      </c>
      <c r="AV30" s="1"/>
      <c r="AW30" s="31"/>
      <c r="AX30" s="5"/>
    </row>
    <row r="31" spans="1:50" ht="15" customHeight="1">
      <c r="A31" s="1"/>
      <c r="B31" s="653"/>
      <c r="C31" s="654"/>
      <c r="D31" s="659"/>
      <c r="E31" s="660"/>
      <c r="G31" s="209" t="s">
        <v>137</v>
      </c>
      <c r="H31" s="221">
        <f t="shared" si="0"/>
        <v>1</v>
      </c>
      <c r="I31" s="670"/>
      <c r="J31" s="670"/>
      <c r="K31" s="223"/>
      <c r="L31" s="184">
        <v>1</v>
      </c>
      <c r="M31" s="147" t="s">
        <v>172</v>
      </c>
      <c r="N31" s="148" t="s">
        <v>1</v>
      </c>
      <c r="O31" s="181"/>
      <c r="P31" s="182"/>
      <c r="Q31" s="165" t="s">
        <v>1</v>
      </c>
      <c r="R31" s="212" t="str">
        <f t="shared" si="2"/>
        <v/>
      </c>
      <c r="S31" s="142"/>
      <c r="T31" s="153"/>
      <c r="U31" s="154"/>
      <c r="V31" s="222"/>
      <c r="W31" s="156" t="s">
        <v>0</v>
      </c>
      <c r="X31" s="156"/>
      <c r="Y31" s="154"/>
      <c r="Z31" s="155"/>
      <c r="AA31" s="156"/>
      <c r="AB31" s="156"/>
      <c r="AC31" s="156"/>
      <c r="AD31" s="154"/>
      <c r="AE31" s="155"/>
      <c r="AF31" s="156"/>
      <c r="AG31" s="157"/>
      <c r="AH31" s="142"/>
      <c r="AI31" s="168" t="s">
        <v>169</v>
      </c>
      <c r="AJ31" s="213"/>
      <c r="AL31" s="70" t="str">
        <f t="shared" si="7"/>
        <v/>
      </c>
      <c r="AM31" s="71"/>
      <c r="AN31" s="87"/>
      <c r="AO31" s="87"/>
      <c r="AP31" s="86"/>
      <c r="AQ31" s="87"/>
      <c r="AR31" s="87"/>
      <c r="AS31" s="87"/>
      <c r="AT31" s="88"/>
      <c r="AU31" s="76" t="str">
        <f t="shared" si="1"/>
        <v/>
      </c>
      <c r="AV31" s="1"/>
      <c r="AW31" s="31"/>
      <c r="AX31" s="5"/>
    </row>
    <row r="32" spans="1:50" ht="15" customHeight="1">
      <c r="A32" s="1"/>
      <c r="B32" s="653"/>
      <c r="C32" s="654"/>
      <c r="D32" s="659"/>
      <c r="E32" s="660"/>
      <c r="G32" s="209" t="s">
        <v>199</v>
      </c>
      <c r="H32" s="221">
        <f t="shared" si="0"/>
        <v>2</v>
      </c>
      <c r="I32" s="670"/>
      <c r="J32" s="670"/>
      <c r="K32" s="670">
        <v>2</v>
      </c>
      <c r="L32" s="670"/>
      <c r="M32" s="147" t="s">
        <v>172</v>
      </c>
      <c r="N32" s="148" t="s">
        <v>1</v>
      </c>
      <c r="O32" s="181"/>
      <c r="P32" s="182"/>
      <c r="Q32" s="165" t="s">
        <v>1</v>
      </c>
      <c r="R32" s="212" t="str">
        <f t="shared" si="2"/>
        <v/>
      </c>
      <c r="S32" s="142"/>
      <c r="T32" s="153"/>
      <c r="U32" s="154"/>
      <c r="V32" s="222"/>
      <c r="W32" s="156" t="s">
        <v>0</v>
      </c>
      <c r="X32" s="156"/>
      <c r="Y32" s="154"/>
      <c r="Z32" s="155"/>
      <c r="AA32" s="156"/>
      <c r="AB32" s="156"/>
      <c r="AC32" s="156"/>
      <c r="AD32" s="154"/>
      <c r="AE32" s="155"/>
      <c r="AF32" s="156"/>
      <c r="AG32" s="157"/>
      <c r="AH32" s="142"/>
      <c r="AI32" s="168" t="s">
        <v>169</v>
      </c>
      <c r="AJ32" s="213"/>
      <c r="AL32" s="70" t="str">
        <f t="shared" si="7"/>
        <v/>
      </c>
      <c r="AM32" s="71"/>
      <c r="AN32" s="87"/>
      <c r="AO32" s="87"/>
      <c r="AP32" s="86"/>
      <c r="AQ32" s="87"/>
      <c r="AR32" s="87"/>
      <c r="AS32" s="87"/>
      <c r="AT32" s="88"/>
      <c r="AU32" s="76" t="str">
        <f t="shared" si="1"/>
        <v/>
      </c>
      <c r="AV32" s="1"/>
      <c r="AW32" s="31"/>
      <c r="AX32" s="5"/>
    </row>
    <row r="33" spans="1:50" ht="15" customHeight="1">
      <c r="A33" s="1"/>
      <c r="B33" s="653"/>
      <c r="C33" s="654"/>
      <c r="D33" s="659"/>
      <c r="E33" s="660"/>
      <c r="G33" s="224" t="s">
        <v>156</v>
      </c>
      <c r="H33" s="221">
        <f t="shared" ref="H33:H36" si="8">SUM(I33:L33)</f>
        <v>1</v>
      </c>
      <c r="I33" s="711"/>
      <c r="J33" s="711"/>
      <c r="K33" s="225">
        <v>1</v>
      </c>
      <c r="L33" s="226"/>
      <c r="M33" s="227" t="s">
        <v>172</v>
      </c>
      <c r="N33" s="228"/>
      <c r="O33" s="229"/>
      <c r="P33" s="230"/>
      <c r="Q33" s="231"/>
      <c r="R33" s="232" t="str">
        <f t="shared" si="2"/>
        <v/>
      </c>
      <c r="S33" s="142"/>
      <c r="T33" s="233"/>
      <c r="U33" s="234"/>
      <c r="V33" s="235"/>
      <c r="W33" s="236" t="s">
        <v>1</v>
      </c>
      <c r="X33" s="236"/>
      <c r="Y33" s="234"/>
      <c r="Z33" s="235"/>
      <c r="AA33" s="236"/>
      <c r="AB33" s="236"/>
      <c r="AC33" s="236"/>
      <c r="AD33" s="234"/>
      <c r="AE33" s="235"/>
      <c r="AF33" s="236"/>
      <c r="AG33" s="237"/>
      <c r="AH33" s="142"/>
      <c r="AI33" s="238"/>
      <c r="AJ33" s="239"/>
      <c r="AL33" s="89"/>
      <c r="AM33" s="113"/>
      <c r="AN33" s="91"/>
      <c r="AO33" s="91"/>
      <c r="AP33" s="92"/>
      <c r="AQ33" s="91"/>
      <c r="AR33" s="91"/>
      <c r="AS33" s="91"/>
      <c r="AT33" s="93"/>
      <c r="AU33" s="94" t="str">
        <f t="shared" si="1"/>
        <v/>
      </c>
      <c r="AV33" s="1"/>
      <c r="AX33" s="5"/>
    </row>
    <row r="34" spans="1:50" ht="15" customHeight="1">
      <c r="A34" s="1"/>
      <c r="B34" s="653"/>
      <c r="C34" s="654"/>
      <c r="D34" s="659"/>
      <c r="E34" s="660"/>
      <c r="G34" s="240" t="s">
        <v>61</v>
      </c>
      <c r="H34" s="221">
        <f t="shared" si="8"/>
        <v>1</v>
      </c>
      <c r="I34" s="670"/>
      <c r="J34" s="670"/>
      <c r="K34" s="161">
        <v>1</v>
      </c>
      <c r="L34" s="160"/>
      <c r="M34" s="147" t="s">
        <v>172</v>
      </c>
      <c r="N34" s="148"/>
      <c r="O34" s="181" t="s">
        <v>108</v>
      </c>
      <c r="P34" s="182"/>
      <c r="Q34" s="165" t="s">
        <v>4</v>
      </c>
      <c r="R34" s="212" t="str">
        <f t="shared" si="2"/>
        <v/>
      </c>
      <c r="S34" s="142"/>
      <c r="T34" s="153"/>
      <c r="U34" s="154"/>
      <c r="V34" s="155"/>
      <c r="W34" s="156" t="s">
        <v>1</v>
      </c>
      <c r="X34" s="156"/>
      <c r="Y34" s="154"/>
      <c r="Z34" s="155"/>
      <c r="AA34" s="156"/>
      <c r="AB34" s="156"/>
      <c r="AC34" s="156"/>
      <c r="AD34" s="154"/>
      <c r="AE34" s="155"/>
      <c r="AF34" s="156"/>
      <c r="AG34" s="157"/>
      <c r="AH34" s="142"/>
      <c r="AI34" s="168" t="s">
        <v>4</v>
      </c>
      <c r="AJ34" s="213"/>
      <c r="AL34" s="83"/>
      <c r="AM34" s="71"/>
      <c r="AN34" s="87"/>
      <c r="AO34" s="87"/>
      <c r="AP34" s="86"/>
      <c r="AQ34" s="87"/>
      <c r="AR34" s="84" t="str">
        <f t="shared" ref="AR34" si="9">IF(ISNUMBER($AJ34),IF(AND($AJ34&gt;=60,$AJ34&lt;=100),"●",""),"")</f>
        <v/>
      </c>
      <c r="AS34" s="87"/>
      <c r="AT34" s="88"/>
      <c r="AU34" s="76" t="str">
        <f t="shared" si="1"/>
        <v/>
      </c>
      <c r="AV34" s="1"/>
      <c r="AW34" s="5"/>
      <c r="AX34" s="5"/>
    </row>
    <row r="35" spans="1:50" ht="15" customHeight="1">
      <c r="A35" s="1"/>
      <c r="B35" s="653"/>
      <c r="C35" s="654"/>
      <c r="D35" s="659"/>
      <c r="E35" s="660"/>
      <c r="G35" s="209" t="s">
        <v>182</v>
      </c>
      <c r="H35" s="221">
        <f t="shared" si="8"/>
        <v>1</v>
      </c>
      <c r="I35" s="670"/>
      <c r="J35" s="670"/>
      <c r="K35" s="161"/>
      <c r="L35" s="160">
        <v>1</v>
      </c>
      <c r="M35" s="147" t="s">
        <v>172</v>
      </c>
      <c r="N35" s="148"/>
      <c r="O35" s="181"/>
      <c r="P35" s="182"/>
      <c r="Q35" s="165"/>
      <c r="R35" s="212" t="str">
        <f t="shared" si="2"/>
        <v/>
      </c>
      <c r="S35" s="142"/>
      <c r="T35" s="153"/>
      <c r="U35" s="154"/>
      <c r="V35" s="155"/>
      <c r="W35" s="156" t="s">
        <v>1</v>
      </c>
      <c r="X35" s="156"/>
      <c r="Y35" s="154"/>
      <c r="Z35" s="155"/>
      <c r="AA35" s="156"/>
      <c r="AB35" s="156"/>
      <c r="AC35" s="156"/>
      <c r="AD35" s="154"/>
      <c r="AE35" s="155"/>
      <c r="AF35" s="156"/>
      <c r="AG35" s="157"/>
      <c r="AH35" s="142"/>
      <c r="AI35" s="168"/>
      <c r="AJ35" s="213"/>
      <c r="AL35" s="83"/>
      <c r="AM35" s="71"/>
      <c r="AN35" s="87"/>
      <c r="AO35" s="87"/>
      <c r="AP35" s="86"/>
      <c r="AQ35" s="87"/>
      <c r="AR35" s="87"/>
      <c r="AS35" s="87"/>
      <c r="AT35" s="88"/>
      <c r="AU35" s="76" t="str">
        <f t="shared" si="1"/>
        <v/>
      </c>
      <c r="AV35" s="1"/>
      <c r="AW35" s="5"/>
      <c r="AX35" s="5"/>
    </row>
    <row r="36" spans="1:50" ht="15" customHeight="1">
      <c r="A36" s="1"/>
      <c r="B36" s="653"/>
      <c r="C36" s="654"/>
      <c r="D36" s="661"/>
      <c r="E36" s="662"/>
      <c r="G36" s="214" t="s">
        <v>14</v>
      </c>
      <c r="H36" s="241">
        <f t="shared" si="8"/>
        <v>1</v>
      </c>
      <c r="I36" s="671"/>
      <c r="J36" s="671"/>
      <c r="K36" s="189"/>
      <c r="L36" s="190">
        <v>1</v>
      </c>
      <c r="M36" s="191" t="s">
        <v>172</v>
      </c>
      <c r="N36" s="192"/>
      <c r="O36" s="193"/>
      <c r="P36" s="194"/>
      <c r="Q36" s="195"/>
      <c r="R36" s="217" t="str">
        <f t="shared" si="2"/>
        <v/>
      </c>
      <c r="S36" s="142"/>
      <c r="T36" s="197"/>
      <c r="U36" s="198"/>
      <c r="V36" s="199"/>
      <c r="W36" s="200" t="s">
        <v>1</v>
      </c>
      <c r="X36" s="200"/>
      <c r="Y36" s="198"/>
      <c r="Z36" s="199"/>
      <c r="AA36" s="200"/>
      <c r="AB36" s="200"/>
      <c r="AC36" s="200"/>
      <c r="AD36" s="198"/>
      <c r="AE36" s="199"/>
      <c r="AF36" s="200"/>
      <c r="AG36" s="201"/>
      <c r="AH36" s="142"/>
      <c r="AI36" s="202"/>
      <c r="AJ36" s="218"/>
      <c r="AL36" s="96"/>
      <c r="AM36" s="109"/>
      <c r="AN36" s="98"/>
      <c r="AO36" s="98"/>
      <c r="AP36" s="99"/>
      <c r="AQ36" s="98"/>
      <c r="AR36" s="98"/>
      <c r="AS36" s="98"/>
      <c r="AT36" s="100"/>
      <c r="AU36" s="101" t="str">
        <f t="shared" si="1"/>
        <v/>
      </c>
      <c r="AV36" s="1"/>
      <c r="AX36" s="5"/>
    </row>
    <row r="37" spans="1:50" ht="15" customHeight="1">
      <c r="A37" s="1"/>
      <c r="B37" s="653"/>
      <c r="C37" s="654"/>
      <c r="D37" s="672" t="s">
        <v>201</v>
      </c>
      <c r="E37" s="673"/>
      <c r="G37" s="242" t="s">
        <v>205</v>
      </c>
      <c r="H37" s="243">
        <f t="shared" si="0"/>
        <v>2</v>
      </c>
      <c r="I37" s="711">
        <v>2</v>
      </c>
      <c r="J37" s="711"/>
      <c r="K37" s="711"/>
      <c r="L37" s="711"/>
      <c r="M37" s="227" t="s">
        <v>62</v>
      </c>
      <c r="N37" s="228" t="s">
        <v>1</v>
      </c>
      <c r="O37" s="229"/>
      <c r="P37" s="230" t="s">
        <v>1</v>
      </c>
      <c r="Q37" s="231" t="s">
        <v>1</v>
      </c>
      <c r="R37" s="232" t="str">
        <f t="shared" si="2"/>
        <v/>
      </c>
      <c r="S37" s="142"/>
      <c r="T37" s="233" t="s">
        <v>1</v>
      </c>
      <c r="U37" s="234"/>
      <c r="V37" s="244"/>
      <c r="W37" s="236"/>
      <c r="X37" s="236" t="s">
        <v>0</v>
      </c>
      <c r="Y37" s="234"/>
      <c r="Z37" s="235"/>
      <c r="AA37" s="236"/>
      <c r="AB37" s="236"/>
      <c r="AC37" s="236"/>
      <c r="AD37" s="234"/>
      <c r="AE37" s="235"/>
      <c r="AF37" s="236" t="s">
        <v>0</v>
      </c>
      <c r="AG37" s="237"/>
      <c r="AH37" s="142"/>
      <c r="AI37" s="238" t="s">
        <v>169</v>
      </c>
      <c r="AJ37" s="239"/>
      <c r="AL37" s="114" t="str">
        <f t="shared" si="7"/>
        <v/>
      </c>
      <c r="AM37" s="113"/>
      <c r="AN37" s="91"/>
      <c r="AO37" s="91"/>
      <c r="AP37" s="92"/>
      <c r="AQ37" s="91"/>
      <c r="AR37" s="91"/>
      <c r="AS37" s="91"/>
      <c r="AT37" s="93"/>
      <c r="AU37" s="94" t="str">
        <f t="shared" si="1"/>
        <v/>
      </c>
      <c r="AV37" s="1"/>
      <c r="AW37" s="31"/>
      <c r="AX37" s="5"/>
    </row>
    <row r="38" spans="1:50" ht="15" customHeight="1">
      <c r="A38" s="1"/>
      <c r="B38" s="653"/>
      <c r="C38" s="654"/>
      <c r="D38" s="674"/>
      <c r="E38" s="675"/>
      <c r="G38" s="209" t="s">
        <v>206</v>
      </c>
      <c r="H38" s="221">
        <f t="shared" si="0"/>
        <v>2</v>
      </c>
      <c r="I38" s="670">
        <v>2</v>
      </c>
      <c r="J38" s="670"/>
      <c r="K38" s="670"/>
      <c r="L38" s="670"/>
      <c r="M38" s="147" t="s">
        <v>62</v>
      </c>
      <c r="N38" s="148" t="s">
        <v>1</v>
      </c>
      <c r="O38" s="181"/>
      <c r="P38" s="182" t="s">
        <v>1</v>
      </c>
      <c r="Q38" s="165" t="s">
        <v>1</v>
      </c>
      <c r="R38" s="212" t="str">
        <f t="shared" si="2"/>
        <v/>
      </c>
      <c r="S38" s="142"/>
      <c r="T38" s="153" t="s">
        <v>1</v>
      </c>
      <c r="U38" s="154"/>
      <c r="V38" s="222"/>
      <c r="W38" s="156"/>
      <c r="X38" s="156" t="s">
        <v>0</v>
      </c>
      <c r="Y38" s="154"/>
      <c r="Z38" s="155"/>
      <c r="AA38" s="156"/>
      <c r="AB38" s="156"/>
      <c r="AC38" s="156"/>
      <c r="AD38" s="154"/>
      <c r="AE38" s="155"/>
      <c r="AF38" s="156" t="s">
        <v>0</v>
      </c>
      <c r="AG38" s="157"/>
      <c r="AH38" s="142"/>
      <c r="AI38" s="168" t="s">
        <v>169</v>
      </c>
      <c r="AJ38" s="213"/>
      <c r="AL38" s="70" t="str">
        <f t="shared" si="7"/>
        <v/>
      </c>
      <c r="AM38" s="71"/>
      <c r="AN38" s="87"/>
      <c r="AO38" s="87"/>
      <c r="AP38" s="86"/>
      <c r="AQ38" s="87"/>
      <c r="AR38" s="87"/>
      <c r="AS38" s="87"/>
      <c r="AT38" s="88"/>
      <c r="AU38" s="76" t="str">
        <f t="shared" si="1"/>
        <v/>
      </c>
      <c r="AV38" s="1"/>
      <c r="AW38" s="31"/>
      <c r="AX38" s="5"/>
    </row>
    <row r="39" spans="1:50" ht="15" customHeight="1">
      <c r="A39" s="1"/>
      <c r="B39" s="655"/>
      <c r="C39" s="656"/>
      <c r="D39" s="676"/>
      <c r="E39" s="677"/>
      <c r="G39" s="214" t="s">
        <v>207</v>
      </c>
      <c r="H39" s="245">
        <f t="shared" si="0"/>
        <v>10</v>
      </c>
      <c r="I39" s="671"/>
      <c r="J39" s="671"/>
      <c r="K39" s="671">
        <v>10</v>
      </c>
      <c r="L39" s="671"/>
      <c r="M39" s="191" t="s">
        <v>62</v>
      </c>
      <c r="N39" s="192" t="s">
        <v>1</v>
      </c>
      <c r="O39" s="193"/>
      <c r="P39" s="194" t="s">
        <v>1</v>
      </c>
      <c r="Q39" s="195" t="s">
        <v>1</v>
      </c>
      <c r="R39" s="217" t="str">
        <f t="shared" si="2"/>
        <v/>
      </c>
      <c r="S39" s="142"/>
      <c r="T39" s="197" t="s">
        <v>0</v>
      </c>
      <c r="U39" s="198" t="s">
        <v>0</v>
      </c>
      <c r="V39" s="246"/>
      <c r="W39" s="200"/>
      <c r="X39" s="200" t="s">
        <v>0</v>
      </c>
      <c r="Y39" s="198" t="s">
        <v>0</v>
      </c>
      <c r="Z39" s="199"/>
      <c r="AA39" s="200"/>
      <c r="AB39" s="200"/>
      <c r="AC39" s="200"/>
      <c r="AD39" s="198" t="s">
        <v>0</v>
      </c>
      <c r="AE39" s="199"/>
      <c r="AF39" s="200" t="s">
        <v>0</v>
      </c>
      <c r="AG39" s="201" t="s">
        <v>0</v>
      </c>
      <c r="AH39" s="142"/>
      <c r="AI39" s="202" t="s">
        <v>169</v>
      </c>
      <c r="AJ39" s="218"/>
      <c r="AL39" s="77" t="str">
        <f t="shared" si="7"/>
        <v/>
      </c>
      <c r="AM39" s="78"/>
      <c r="AN39" s="74"/>
      <c r="AO39" s="74"/>
      <c r="AP39" s="73"/>
      <c r="AQ39" s="74"/>
      <c r="AR39" s="74"/>
      <c r="AS39" s="74"/>
      <c r="AT39" s="75"/>
      <c r="AU39" s="101" t="str">
        <f t="shared" si="1"/>
        <v/>
      </c>
      <c r="AV39" s="1"/>
      <c r="AW39" s="31"/>
      <c r="AX39" s="5"/>
    </row>
    <row r="40" spans="1:50" ht="15" customHeight="1">
      <c r="A40" s="1"/>
      <c r="B40" s="651" t="s">
        <v>158</v>
      </c>
      <c r="C40" s="652"/>
      <c r="D40" s="657" t="s">
        <v>202</v>
      </c>
      <c r="E40" s="682"/>
      <c r="G40" s="204" t="s">
        <v>153</v>
      </c>
      <c r="H40" s="219">
        <f t="shared" si="0"/>
        <v>2</v>
      </c>
      <c r="I40" s="669">
        <v>2</v>
      </c>
      <c r="J40" s="669"/>
      <c r="K40" s="669"/>
      <c r="L40" s="669"/>
      <c r="M40" s="130" t="s">
        <v>172</v>
      </c>
      <c r="N40" s="172" t="s">
        <v>1</v>
      </c>
      <c r="O40" s="173" t="s">
        <v>108</v>
      </c>
      <c r="P40" s="174"/>
      <c r="Q40" s="134" t="s">
        <v>109</v>
      </c>
      <c r="R40" s="207" t="str">
        <f t="shared" si="2"/>
        <v/>
      </c>
      <c r="S40" s="142"/>
      <c r="T40" s="175"/>
      <c r="U40" s="176"/>
      <c r="V40" s="220"/>
      <c r="W40" s="178" t="s">
        <v>0</v>
      </c>
      <c r="X40" s="178"/>
      <c r="Y40" s="176"/>
      <c r="Z40" s="177"/>
      <c r="AA40" s="178"/>
      <c r="AB40" s="178"/>
      <c r="AC40" s="178"/>
      <c r="AD40" s="176"/>
      <c r="AE40" s="177"/>
      <c r="AF40" s="178"/>
      <c r="AG40" s="179"/>
      <c r="AH40" s="142"/>
      <c r="AI40" s="143" t="s">
        <v>5</v>
      </c>
      <c r="AJ40" s="208"/>
      <c r="AL40" s="64" t="str">
        <f t="shared" si="7"/>
        <v/>
      </c>
      <c r="AM40" s="65"/>
      <c r="AN40" s="66"/>
      <c r="AO40" s="66"/>
      <c r="AP40" s="67"/>
      <c r="AQ40" s="66"/>
      <c r="AR40" s="81" t="str">
        <f>IF(ISNUMBER($AJ40),IF(AND($AJ40&gt;=60,$AJ40&lt;=100),"●",""),"")</f>
        <v/>
      </c>
      <c r="AS40" s="66"/>
      <c r="AT40" s="68"/>
      <c r="AU40" s="69" t="str">
        <f t="shared" si="1"/>
        <v/>
      </c>
      <c r="AV40" s="1"/>
      <c r="AW40" s="31"/>
      <c r="AX40" s="5"/>
    </row>
    <row r="41" spans="1:50" ht="15" customHeight="1">
      <c r="A41" s="1"/>
      <c r="B41" s="653"/>
      <c r="C41" s="654"/>
      <c r="D41" s="683"/>
      <c r="E41" s="684"/>
      <c r="G41" s="209" t="s">
        <v>154</v>
      </c>
      <c r="H41" s="221">
        <f t="shared" si="0"/>
        <v>2</v>
      </c>
      <c r="I41" s="670">
        <v>2</v>
      </c>
      <c r="J41" s="670"/>
      <c r="K41" s="670"/>
      <c r="L41" s="670"/>
      <c r="M41" s="147" t="s">
        <v>172</v>
      </c>
      <c r="N41" s="148" t="s">
        <v>1</v>
      </c>
      <c r="O41" s="181" t="s">
        <v>108</v>
      </c>
      <c r="P41" s="182"/>
      <c r="Q41" s="165" t="s">
        <v>109</v>
      </c>
      <c r="R41" s="212" t="str">
        <f t="shared" si="2"/>
        <v/>
      </c>
      <c r="S41" s="142"/>
      <c r="T41" s="153"/>
      <c r="U41" s="154"/>
      <c r="V41" s="222"/>
      <c r="W41" s="156" t="s">
        <v>0</v>
      </c>
      <c r="X41" s="156"/>
      <c r="Y41" s="154"/>
      <c r="Z41" s="155"/>
      <c r="AA41" s="156"/>
      <c r="AB41" s="156"/>
      <c r="AC41" s="156"/>
      <c r="AD41" s="154"/>
      <c r="AE41" s="155"/>
      <c r="AF41" s="156"/>
      <c r="AG41" s="157"/>
      <c r="AH41" s="142"/>
      <c r="AI41" s="168" t="s">
        <v>5</v>
      </c>
      <c r="AJ41" s="213"/>
      <c r="AL41" s="70" t="str">
        <f t="shared" si="7"/>
        <v/>
      </c>
      <c r="AM41" s="71"/>
      <c r="AN41" s="87"/>
      <c r="AO41" s="87"/>
      <c r="AP41" s="86"/>
      <c r="AQ41" s="87"/>
      <c r="AR41" s="84" t="str">
        <f>IF(ISNUMBER($AJ41),IF(AND($AJ41&gt;=60,$AJ41&lt;=100),"●",""),"")</f>
        <v/>
      </c>
      <c r="AS41" s="87"/>
      <c r="AT41" s="88"/>
      <c r="AU41" s="76" t="str">
        <f t="shared" si="1"/>
        <v/>
      </c>
      <c r="AV41" s="1"/>
      <c r="AW41" s="31"/>
      <c r="AX41" s="5"/>
    </row>
    <row r="42" spans="1:50" ht="15" customHeight="1">
      <c r="A42" s="1"/>
      <c r="B42" s="653"/>
      <c r="C42" s="654"/>
      <c r="D42" s="683"/>
      <c r="E42" s="684"/>
      <c r="G42" s="209" t="s">
        <v>110</v>
      </c>
      <c r="H42" s="221">
        <f t="shared" si="0"/>
        <v>2</v>
      </c>
      <c r="I42" s="670"/>
      <c r="J42" s="670"/>
      <c r="K42" s="670">
        <v>2</v>
      </c>
      <c r="L42" s="670"/>
      <c r="M42" s="147" t="s">
        <v>172</v>
      </c>
      <c r="N42" s="148"/>
      <c r="O42" s="181" t="s">
        <v>108</v>
      </c>
      <c r="P42" s="182"/>
      <c r="Q42" s="165" t="s">
        <v>108</v>
      </c>
      <c r="R42" s="212" t="str">
        <f t="shared" si="2"/>
        <v/>
      </c>
      <c r="S42" s="142"/>
      <c r="T42" s="153"/>
      <c r="U42" s="154"/>
      <c r="V42" s="222"/>
      <c r="W42" s="156" t="s">
        <v>1</v>
      </c>
      <c r="X42" s="156"/>
      <c r="Y42" s="154"/>
      <c r="Z42" s="155"/>
      <c r="AA42" s="156"/>
      <c r="AB42" s="156"/>
      <c r="AC42" s="156"/>
      <c r="AD42" s="154"/>
      <c r="AE42" s="155"/>
      <c r="AF42" s="156"/>
      <c r="AG42" s="157"/>
      <c r="AH42" s="142"/>
      <c r="AI42" s="168" t="s">
        <v>4</v>
      </c>
      <c r="AJ42" s="213"/>
      <c r="AL42" s="83"/>
      <c r="AM42" s="71"/>
      <c r="AN42" s="87"/>
      <c r="AO42" s="87"/>
      <c r="AP42" s="86"/>
      <c r="AQ42" s="87"/>
      <c r="AR42" s="84" t="str">
        <f>IF(ISNUMBER($AJ42),IF(AND($AJ42&gt;=60,$AJ42&lt;=100),"●",""),"")</f>
        <v/>
      </c>
      <c r="AS42" s="87"/>
      <c r="AT42" s="88"/>
      <c r="AU42" s="76" t="str">
        <f t="shared" si="1"/>
        <v/>
      </c>
      <c r="AV42" s="1"/>
      <c r="AW42" s="31"/>
      <c r="AX42" s="5"/>
    </row>
    <row r="43" spans="1:50" ht="15" customHeight="1">
      <c r="A43" s="1"/>
      <c r="B43" s="653"/>
      <c r="C43" s="654"/>
      <c r="D43" s="683"/>
      <c r="E43" s="684"/>
      <c r="G43" s="224" t="s">
        <v>126</v>
      </c>
      <c r="H43" s="221">
        <f t="shared" si="0"/>
        <v>1</v>
      </c>
      <c r="I43" s="670"/>
      <c r="J43" s="670"/>
      <c r="K43" s="161">
        <v>1</v>
      </c>
      <c r="L43" s="160"/>
      <c r="M43" s="227" t="s">
        <v>172</v>
      </c>
      <c r="N43" s="228" t="s">
        <v>1</v>
      </c>
      <c r="O43" s="229"/>
      <c r="P43" s="230"/>
      <c r="Q43" s="165" t="s">
        <v>1</v>
      </c>
      <c r="R43" s="232" t="str">
        <f t="shared" si="2"/>
        <v/>
      </c>
      <c r="S43" s="142"/>
      <c r="T43" s="153"/>
      <c r="U43" s="154"/>
      <c r="V43" s="155"/>
      <c r="W43" s="156" t="s">
        <v>0</v>
      </c>
      <c r="X43" s="156"/>
      <c r="Y43" s="154"/>
      <c r="Z43" s="155"/>
      <c r="AA43" s="156"/>
      <c r="AB43" s="156"/>
      <c r="AC43" s="156"/>
      <c r="AD43" s="154"/>
      <c r="AE43" s="155"/>
      <c r="AF43" s="156"/>
      <c r="AG43" s="157"/>
      <c r="AH43" s="142"/>
      <c r="AI43" s="168" t="s">
        <v>169</v>
      </c>
      <c r="AJ43" s="213"/>
      <c r="AL43" s="70" t="str">
        <f t="shared" si="7"/>
        <v/>
      </c>
      <c r="AM43" s="71"/>
      <c r="AN43" s="87"/>
      <c r="AO43" s="87"/>
      <c r="AP43" s="86"/>
      <c r="AQ43" s="87"/>
      <c r="AR43" s="87"/>
      <c r="AS43" s="87"/>
      <c r="AT43" s="88"/>
      <c r="AU43" s="76" t="str">
        <f t="shared" si="1"/>
        <v/>
      </c>
      <c r="AV43" s="1"/>
      <c r="AW43" s="31"/>
      <c r="AX43" s="5"/>
    </row>
    <row r="44" spans="1:50" ht="15" customHeight="1">
      <c r="A44" s="1"/>
      <c r="B44" s="653"/>
      <c r="C44" s="654"/>
      <c r="D44" s="683"/>
      <c r="E44" s="684"/>
      <c r="G44" s="240" t="s">
        <v>127</v>
      </c>
      <c r="H44" s="221">
        <f t="shared" si="0"/>
        <v>2</v>
      </c>
      <c r="I44" s="670"/>
      <c r="J44" s="670"/>
      <c r="K44" s="670">
        <v>2</v>
      </c>
      <c r="L44" s="670"/>
      <c r="M44" s="147" t="s">
        <v>172</v>
      </c>
      <c r="N44" s="148" t="s">
        <v>1</v>
      </c>
      <c r="O44" s="181"/>
      <c r="P44" s="182"/>
      <c r="Q44" s="165" t="s">
        <v>1</v>
      </c>
      <c r="R44" s="212" t="str">
        <f t="shared" si="2"/>
        <v/>
      </c>
      <c r="S44" s="142"/>
      <c r="T44" s="153"/>
      <c r="U44" s="154"/>
      <c r="V44" s="155"/>
      <c r="W44" s="156" t="s">
        <v>0</v>
      </c>
      <c r="X44" s="156"/>
      <c r="Y44" s="154"/>
      <c r="Z44" s="155"/>
      <c r="AA44" s="156"/>
      <c r="AB44" s="156"/>
      <c r="AC44" s="156"/>
      <c r="AD44" s="154"/>
      <c r="AE44" s="155"/>
      <c r="AF44" s="156"/>
      <c r="AG44" s="157"/>
      <c r="AH44" s="142"/>
      <c r="AI44" s="168" t="s">
        <v>169</v>
      </c>
      <c r="AJ44" s="213"/>
      <c r="AL44" s="70" t="str">
        <f t="shared" si="7"/>
        <v/>
      </c>
      <c r="AM44" s="71"/>
      <c r="AN44" s="87"/>
      <c r="AO44" s="87"/>
      <c r="AP44" s="86"/>
      <c r="AQ44" s="87"/>
      <c r="AR44" s="87"/>
      <c r="AS44" s="87"/>
      <c r="AT44" s="88"/>
      <c r="AU44" s="76" t="str">
        <f t="shared" si="1"/>
        <v/>
      </c>
      <c r="AV44" s="1"/>
      <c r="AW44" s="31"/>
      <c r="AX44" s="5"/>
    </row>
    <row r="45" spans="1:50" ht="15" customHeight="1">
      <c r="A45" s="1"/>
      <c r="B45" s="653"/>
      <c r="C45" s="654"/>
      <c r="D45" s="683"/>
      <c r="E45" s="684"/>
      <c r="G45" s="247" t="s">
        <v>200</v>
      </c>
      <c r="H45" s="245">
        <f t="shared" si="0"/>
        <v>1</v>
      </c>
      <c r="I45" s="248"/>
      <c r="J45" s="249">
        <v>1</v>
      </c>
      <c r="K45" s="685"/>
      <c r="L45" s="685"/>
      <c r="M45" s="250" t="s">
        <v>15</v>
      </c>
      <c r="N45" s="251" t="s">
        <v>1</v>
      </c>
      <c r="O45" s="252"/>
      <c r="P45" s="253" t="s">
        <v>1</v>
      </c>
      <c r="Q45" s="151" t="s">
        <v>1</v>
      </c>
      <c r="R45" s="254" t="str">
        <f t="shared" si="2"/>
        <v/>
      </c>
      <c r="S45" s="142"/>
      <c r="T45" s="255"/>
      <c r="U45" s="256" t="s">
        <v>0</v>
      </c>
      <c r="V45" s="257"/>
      <c r="W45" s="258"/>
      <c r="X45" s="258"/>
      <c r="Y45" s="256"/>
      <c r="Z45" s="259"/>
      <c r="AA45" s="258"/>
      <c r="AB45" s="258"/>
      <c r="AC45" s="258"/>
      <c r="AD45" s="256"/>
      <c r="AE45" s="259"/>
      <c r="AF45" s="258"/>
      <c r="AG45" s="260"/>
      <c r="AH45" s="142"/>
      <c r="AI45" s="158" t="s">
        <v>169</v>
      </c>
      <c r="AJ45" s="261"/>
      <c r="AL45" s="77" t="str">
        <f t="shared" si="7"/>
        <v/>
      </c>
      <c r="AM45" s="78"/>
      <c r="AN45" s="74"/>
      <c r="AO45" s="74"/>
      <c r="AP45" s="73"/>
      <c r="AQ45" s="74"/>
      <c r="AR45" s="74"/>
      <c r="AS45" s="74"/>
      <c r="AT45" s="75"/>
      <c r="AU45" s="79" t="str">
        <f t="shared" si="1"/>
        <v/>
      </c>
      <c r="AV45" s="1"/>
      <c r="AW45" s="31"/>
      <c r="AX45" s="5"/>
    </row>
    <row r="46" spans="1:50" ht="15" customHeight="1">
      <c r="A46" s="1"/>
      <c r="B46" s="653"/>
      <c r="C46" s="654"/>
      <c r="D46" s="678" t="s">
        <v>201</v>
      </c>
      <c r="E46" s="679"/>
      <c r="G46" s="262" t="s">
        <v>203</v>
      </c>
      <c r="H46" s="219">
        <f t="shared" si="0"/>
        <v>4</v>
      </c>
      <c r="I46" s="669"/>
      <c r="J46" s="669"/>
      <c r="K46" s="669">
        <v>4</v>
      </c>
      <c r="L46" s="669"/>
      <c r="M46" s="130" t="s">
        <v>62</v>
      </c>
      <c r="N46" s="172" t="s">
        <v>1</v>
      </c>
      <c r="O46" s="173"/>
      <c r="P46" s="174" t="s">
        <v>1</v>
      </c>
      <c r="Q46" s="134" t="s">
        <v>1</v>
      </c>
      <c r="R46" s="207" t="str">
        <f t="shared" si="2"/>
        <v/>
      </c>
      <c r="S46" s="142"/>
      <c r="T46" s="175" t="s">
        <v>1</v>
      </c>
      <c r="U46" s="176"/>
      <c r="V46" s="220"/>
      <c r="W46" s="178"/>
      <c r="X46" s="178" t="s">
        <v>0</v>
      </c>
      <c r="Y46" s="176"/>
      <c r="Z46" s="177"/>
      <c r="AA46" s="178"/>
      <c r="AB46" s="178"/>
      <c r="AC46" s="178"/>
      <c r="AD46" s="176"/>
      <c r="AE46" s="177"/>
      <c r="AF46" s="178" t="s">
        <v>0</v>
      </c>
      <c r="AG46" s="179"/>
      <c r="AH46" s="142"/>
      <c r="AI46" s="143" t="s">
        <v>169</v>
      </c>
      <c r="AJ46" s="208"/>
      <c r="AL46" s="64" t="str">
        <f t="shared" si="7"/>
        <v/>
      </c>
      <c r="AM46" s="65"/>
      <c r="AN46" s="66"/>
      <c r="AO46" s="66"/>
      <c r="AP46" s="67"/>
      <c r="AQ46" s="66"/>
      <c r="AR46" s="66"/>
      <c r="AS46" s="66"/>
      <c r="AT46" s="68"/>
      <c r="AU46" s="69" t="str">
        <f t="shared" si="1"/>
        <v/>
      </c>
      <c r="AV46" s="1"/>
      <c r="AW46" s="31"/>
      <c r="AX46" s="5"/>
    </row>
    <row r="47" spans="1:50" ht="15" customHeight="1">
      <c r="A47" s="1"/>
      <c r="B47" s="655"/>
      <c r="C47" s="656"/>
      <c r="D47" s="680"/>
      <c r="E47" s="681"/>
      <c r="G47" s="263" t="s">
        <v>204</v>
      </c>
      <c r="H47" s="241">
        <f t="shared" si="0"/>
        <v>2</v>
      </c>
      <c r="I47" s="264">
        <v>2</v>
      </c>
      <c r="J47" s="265"/>
      <c r="K47" s="671"/>
      <c r="L47" s="671"/>
      <c r="M47" s="191" t="s">
        <v>62</v>
      </c>
      <c r="N47" s="266" t="s">
        <v>1</v>
      </c>
      <c r="O47" s="252"/>
      <c r="P47" s="253" t="s">
        <v>1</v>
      </c>
      <c r="Q47" s="267" t="s">
        <v>1</v>
      </c>
      <c r="R47" s="268" t="str">
        <f t="shared" si="2"/>
        <v/>
      </c>
      <c r="S47" s="142"/>
      <c r="T47" s="197" t="s">
        <v>1</v>
      </c>
      <c r="U47" s="198"/>
      <c r="V47" s="246"/>
      <c r="W47" s="200"/>
      <c r="X47" s="200" t="s">
        <v>0</v>
      </c>
      <c r="Y47" s="198"/>
      <c r="Z47" s="199"/>
      <c r="AA47" s="200"/>
      <c r="AB47" s="200"/>
      <c r="AC47" s="200"/>
      <c r="AD47" s="198"/>
      <c r="AE47" s="199"/>
      <c r="AF47" s="200" t="s">
        <v>0</v>
      </c>
      <c r="AG47" s="201"/>
      <c r="AH47" s="142"/>
      <c r="AI47" s="269" t="s">
        <v>169</v>
      </c>
      <c r="AJ47" s="218"/>
      <c r="AL47" s="108" t="str">
        <f t="shared" si="7"/>
        <v/>
      </c>
      <c r="AM47" s="109"/>
      <c r="AN47" s="98"/>
      <c r="AO47" s="98"/>
      <c r="AP47" s="99"/>
      <c r="AQ47" s="98"/>
      <c r="AR47" s="98"/>
      <c r="AS47" s="98"/>
      <c r="AT47" s="100"/>
      <c r="AU47" s="101" t="str">
        <f t="shared" si="1"/>
        <v/>
      </c>
      <c r="AV47" s="1"/>
      <c r="AW47" s="31"/>
      <c r="AX47" s="5"/>
    </row>
    <row r="48" spans="1:50" ht="15" customHeight="1">
      <c r="A48" s="1"/>
      <c r="B48" s="651" t="s">
        <v>129</v>
      </c>
      <c r="C48" s="652"/>
      <c r="D48" s="691" t="s">
        <v>202</v>
      </c>
      <c r="E48" s="692"/>
      <c r="G48" s="204" t="s">
        <v>16</v>
      </c>
      <c r="H48" s="219">
        <f t="shared" si="0"/>
        <v>2</v>
      </c>
      <c r="I48" s="669"/>
      <c r="J48" s="669"/>
      <c r="K48" s="669">
        <v>2</v>
      </c>
      <c r="L48" s="669"/>
      <c r="M48" s="130" t="s">
        <v>172</v>
      </c>
      <c r="N48" s="172" t="s">
        <v>1</v>
      </c>
      <c r="O48" s="173" t="s">
        <v>108</v>
      </c>
      <c r="P48" s="174"/>
      <c r="Q48" s="134" t="s">
        <v>109</v>
      </c>
      <c r="R48" s="207" t="str">
        <f t="shared" si="2"/>
        <v/>
      </c>
      <c r="S48" s="142"/>
      <c r="T48" s="175"/>
      <c r="U48" s="176"/>
      <c r="V48" s="220"/>
      <c r="W48" s="178" t="s">
        <v>0</v>
      </c>
      <c r="X48" s="178"/>
      <c r="Y48" s="176"/>
      <c r="Z48" s="177"/>
      <c r="AA48" s="178"/>
      <c r="AB48" s="178"/>
      <c r="AC48" s="178"/>
      <c r="AD48" s="176"/>
      <c r="AE48" s="177"/>
      <c r="AF48" s="178"/>
      <c r="AG48" s="179"/>
      <c r="AH48" s="142"/>
      <c r="AI48" s="143" t="s">
        <v>5</v>
      </c>
      <c r="AJ48" s="208"/>
      <c r="AL48" s="64" t="str">
        <f t="shared" si="7"/>
        <v/>
      </c>
      <c r="AM48" s="65"/>
      <c r="AN48" s="66"/>
      <c r="AO48" s="66"/>
      <c r="AP48" s="67"/>
      <c r="AQ48" s="66"/>
      <c r="AR48" s="81" t="str">
        <f>IF(ISNUMBER($AJ48),IF(AND($AJ48&gt;=60,$AJ48&lt;=100),"●",""),"")</f>
        <v/>
      </c>
      <c r="AS48" s="66"/>
      <c r="AT48" s="68"/>
      <c r="AU48" s="69" t="str">
        <f t="shared" si="1"/>
        <v/>
      </c>
      <c r="AV48" s="1"/>
      <c r="AX48" s="5"/>
    </row>
    <row r="49" spans="1:50" ht="15" customHeight="1">
      <c r="A49" s="1"/>
      <c r="B49" s="653"/>
      <c r="C49" s="654"/>
      <c r="D49" s="693"/>
      <c r="E49" s="694"/>
      <c r="G49" s="209" t="s">
        <v>17</v>
      </c>
      <c r="H49" s="221">
        <f t="shared" si="0"/>
        <v>2</v>
      </c>
      <c r="I49" s="670"/>
      <c r="J49" s="670"/>
      <c r="K49" s="670">
        <v>2</v>
      </c>
      <c r="L49" s="670"/>
      <c r="M49" s="147" t="s">
        <v>172</v>
      </c>
      <c r="N49" s="148"/>
      <c r="O49" s="181" t="s">
        <v>108</v>
      </c>
      <c r="P49" s="182"/>
      <c r="Q49" s="165" t="s">
        <v>108</v>
      </c>
      <c r="R49" s="212" t="str">
        <f t="shared" si="2"/>
        <v/>
      </c>
      <c r="S49" s="142"/>
      <c r="T49" s="153"/>
      <c r="U49" s="154"/>
      <c r="V49" s="222"/>
      <c r="W49" s="156" t="s">
        <v>1</v>
      </c>
      <c r="X49" s="156"/>
      <c r="Y49" s="154"/>
      <c r="Z49" s="155"/>
      <c r="AA49" s="156"/>
      <c r="AB49" s="156"/>
      <c r="AC49" s="156"/>
      <c r="AD49" s="154"/>
      <c r="AE49" s="155"/>
      <c r="AF49" s="156"/>
      <c r="AG49" s="157"/>
      <c r="AH49" s="142"/>
      <c r="AI49" s="168" t="s">
        <v>4</v>
      </c>
      <c r="AJ49" s="213"/>
      <c r="AL49" s="83"/>
      <c r="AM49" s="71"/>
      <c r="AN49" s="87"/>
      <c r="AO49" s="87"/>
      <c r="AP49" s="86"/>
      <c r="AQ49" s="87"/>
      <c r="AR49" s="84" t="str">
        <f>IF(ISNUMBER($AJ49),IF(AND($AJ49&gt;=60,$AJ49&lt;=100),"●",""),"")</f>
        <v/>
      </c>
      <c r="AS49" s="87"/>
      <c r="AT49" s="88"/>
      <c r="AU49" s="76" t="str">
        <f t="shared" si="1"/>
        <v/>
      </c>
      <c r="AV49" s="1"/>
      <c r="AX49" s="5"/>
    </row>
    <row r="50" spans="1:50" ht="15" customHeight="1">
      <c r="A50" s="1"/>
      <c r="B50" s="653"/>
      <c r="C50" s="654"/>
      <c r="D50" s="693"/>
      <c r="E50" s="694"/>
      <c r="G50" s="209" t="s">
        <v>18</v>
      </c>
      <c r="H50" s="221">
        <f t="shared" si="0"/>
        <v>1</v>
      </c>
      <c r="I50" s="670"/>
      <c r="J50" s="670"/>
      <c r="K50" s="161">
        <v>1</v>
      </c>
      <c r="L50" s="160"/>
      <c r="M50" s="147" t="s">
        <v>172</v>
      </c>
      <c r="N50" s="148" t="s">
        <v>1</v>
      </c>
      <c r="O50" s="181" t="s">
        <v>108</v>
      </c>
      <c r="P50" s="182"/>
      <c r="Q50" s="165" t="s">
        <v>109</v>
      </c>
      <c r="R50" s="212" t="str">
        <f t="shared" si="2"/>
        <v/>
      </c>
      <c r="S50" s="142"/>
      <c r="T50" s="153"/>
      <c r="U50" s="154"/>
      <c r="V50" s="222"/>
      <c r="W50" s="156" t="s">
        <v>0</v>
      </c>
      <c r="X50" s="156"/>
      <c r="Y50" s="154"/>
      <c r="Z50" s="155"/>
      <c r="AA50" s="156"/>
      <c r="AB50" s="156"/>
      <c r="AC50" s="156"/>
      <c r="AD50" s="154"/>
      <c r="AE50" s="155"/>
      <c r="AF50" s="156"/>
      <c r="AG50" s="157"/>
      <c r="AH50" s="142"/>
      <c r="AI50" s="168" t="s">
        <v>5</v>
      </c>
      <c r="AJ50" s="213"/>
      <c r="AL50" s="70" t="str">
        <f t="shared" si="7"/>
        <v/>
      </c>
      <c r="AM50" s="71"/>
      <c r="AN50" s="87"/>
      <c r="AO50" s="87"/>
      <c r="AP50" s="86"/>
      <c r="AQ50" s="87"/>
      <c r="AR50" s="84" t="str">
        <f>IF(ISNUMBER($AJ50),IF(AND($AJ50&gt;=60,$AJ50&lt;=100),"●",""),"")</f>
        <v/>
      </c>
      <c r="AS50" s="87"/>
      <c r="AT50" s="88"/>
      <c r="AU50" s="76" t="str">
        <f t="shared" si="1"/>
        <v/>
      </c>
      <c r="AV50" s="1"/>
      <c r="AX50" s="5"/>
    </row>
    <row r="51" spans="1:50" ht="15" customHeight="1">
      <c r="A51" s="1"/>
      <c r="B51" s="653"/>
      <c r="C51" s="654"/>
      <c r="D51" s="693"/>
      <c r="E51" s="694"/>
      <c r="G51" s="240" t="s">
        <v>66</v>
      </c>
      <c r="H51" s="221">
        <f t="shared" si="0"/>
        <v>2</v>
      </c>
      <c r="I51" s="670">
        <v>2</v>
      </c>
      <c r="J51" s="670"/>
      <c r="K51" s="670"/>
      <c r="L51" s="670"/>
      <c r="M51" s="147" t="s">
        <v>172</v>
      </c>
      <c r="N51" s="148" t="s">
        <v>1</v>
      </c>
      <c r="O51" s="181" t="s">
        <v>108</v>
      </c>
      <c r="P51" s="182"/>
      <c r="Q51" s="165" t="s">
        <v>109</v>
      </c>
      <c r="R51" s="212" t="str">
        <f t="shared" si="2"/>
        <v/>
      </c>
      <c r="S51" s="142"/>
      <c r="T51" s="153"/>
      <c r="U51" s="154"/>
      <c r="V51" s="155"/>
      <c r="W51" s="156" t="s">
        <v>0</v>
      </c>
      <c r="X51" s="156"/>
      <c r="Y51" s="154"/>
      <c r="Z51" s="155"/>
      <c r="AA51" s="156"/>
      <c r="AB51" s="156"/>
      <c r="AC51" s="156"/>
      <c r="AD51" s="154"/>
      <c r="AE51" s="155"/>
      <c r="AF51" s="156"/>
      <c r="AG51" s="157"/>
      <c r="AH51" s="142"/>
      <c r="AI51" s="168" t="s">
        <v>5</v>
      </c>
      <c r="AJ51" s="213"/>
      <c r="AL51" s="70" t="str">
        <f t="shared" si="7"/>
        <v/>
      </c>
      <c r="AM51" s="71"/>
      <c r="AN51" s="87"/>
      <c r="AO51" s="87"/>
      <c r="AP51" s="86"/>
      <c r="AQ51" s="87"/>
      <c r="AR51" s="84" t="str">
        <f>IF(ISNUMBER($AJ51),IF(AND($AJ51&gt;=60,$AJ51&lt;=100),"●",""),"")</f>
        <v/>
      </c>
      <c r="AS51" s="87"/>
      <c r="AT51" s="88"/>
      <c r="AU51" s="76" t="str">
        <f t="shared" si="1"/>
        <v/>
      </c>
      <c r="AV51" s="1"/>
      <c r="AW51" s="10"/>
      <c r="AX51" s="5"/>
    </row>
    <row r="52" spans="1:50" ht="15" customHeight="1">
      <c r="A52" s="1"/>
      <c r="B52" s="653"/>
      <c r="C52" s="654"/>
      <c r="D52" s="693"/>
      <c r="E52" s="694"/>
      <c r="G52" s="240" t="s">
        <v>67</v>
      </c>
      <c r="H52" s="221">
        <f t="shared" si="0"/>
        <v>2</v>
      </c>
      <c r="I52" s="670">
        <v>2</v>
      </c>
      <c r="J52" s="670"/>
      <c r="K52" s="670"/>
      <c r="L52" s="670"/>
      <c r="M52" s="147" t="s">
        <v>172</v>
      </c>
      <c r="N52" s="148" t="s">
        <v>1</v>
      </c>
      <c r="O52" s="181" t="s">
        <v>111</v>
      </c>
      <c r="P52" s="182"/>
      <c r="Q52" s="165" t="s">
        <v>112</v>
      </c>
      <c r="R52" s="212" t="str">
        <f t="shared" si="2"/>
        <v/>
      </c>
      <c r="S52" s="142"/>
      <c r="T52" s="153"/>
      <c r="U52" s="154"/>
      <c r="V52" s="155"/>
      <c r="W52" s="156" t="s">
        <v>0</v>
      </c>
      <c r="X52" s="156"/>
      <c r="Y52" s="154"/>
      <c r="Z52" s="155"/>
      <c r="AA52" s="156"/>
      <c r="AB52" s="156"/>
      <c r="AC52" s="156"/>
      <c r="AD52" s="154"/>
      <c r="AE52" s="155"/>
      <c r="AF52" s="156"/>
      <c r="AG52" s="157"/>
      <c r="AH52" s="142"/>
      <c r="AI52" s="168" t="s">
        <v>23</v>
      </c>
      <c r="AJ52" s="213"/>
      <c r="AL52" s="70" t="str">
        <f t="shared" si="7"/>
        <v/>
      </c>
      <c r="AM52" s="71"/>
      <c r="AN52" s="87"/>
      <c r="AO52" s="87"/>
      <c r="AP52" s="86"/>
      <c r="AQ52" s="87"/>
      <c r="AR52" s="87"/>
      <c r="AS52" s="87"/>
      <c r="AT52" s="115" t="str">
        <f>IF(ISNUMBER($AJ52),IF(AND($AJ52&gt;=60,$AJ52&lt;=100),"●",""),"")</f>
        <v/>
      </c>
      <c r="AU52" s="76" t="str">
        <f t="shared" si="1"/>
        <v/>
      </c>
      <c r="AV52" s="1"/>
      <c r="AX52" s="5"/>
    </row>
    <row r="53" spans="1:50" ht="15" customHeight="1">
      <c r="A53" s="1"/>
      <c r="B53" s="653"/>
      <c r="C53" s="654"/>
      <c r="D53" s="695"/>
      <c r="E53" s="696"/>
      <c r="G53" s="270" t="s">
        <v>68</v>
      </c>
      <c r="H53" s="245">
        <f t="shared" si="0"/>
        <v>1</v>
      </c>
      <c r="I53" s="248"/>
      <c r="J53" s="249">
        <v>1</v>
      </c>
      <c r="K53" s="685"/>
      <c r="L53" s="685"/>
      <c r="M53" s="250" t="s">
        <v>15</v>
      </c>
      <c r="N53" s="271" t="s">
        <v>1</v>
      </c>
      <c r="O53" s="252"/>
      <c r="P53" s="253" t="s">
        <v>1</v>
      </c>
      <c r="Q53" s="151" t="s">
        <v>1</v>
      </c>
      <c r="R53" s="254" t="str">
        <f t="shared" si="2"/>
        <v/>
      </c>
      <c r="S53" s="142"/>
      <c r="T53" s="255"/>
      <c r="U53" s="256" t="s">
        <v>0</v>
      </c>
      <c r="V53" s="257"/>
      <c r="W53" s="258"/>
      <c r="X53" s="258"/>
      <c r="Y53" s="256"/>
      <c r="Z53" s="259"/>
      <c r="AA53" s="258"/>
      <c r="AB53" s="258"/>
      <c r="AC53" s="258"/>
      <c r="AD53" s="256"/>
      <c r="AE53" s="259"/>
      <c r="AF53" s="258"/>
      <c r="AG53" s="260"/>
      <c r="AH53" s="142"/>
      <c r="AI53" s="158" t="s">
        <v>169</v>
      </c>
      <c r="AJ53" s="261"/>
      <c r="AL53" s="77" t="str">
        <f t="shared" si="7"/>
        <v/>
      </c>
      <c r="AM53" s="78"/>
      <c r="AN53" s="74"/>
      <c r="AO53" s="74"/>
      <c r="AP53" s="73"/>
      <c r="AQ53" s="74"/>
      <c r="AR53" s="74"/>
      <c r="AS53" s="74"/>
      <c r="AT53" s="75"/>
      <c r="AU53" s="79" t="str">
        <f t="shared" si="1"/>
        <v/>
      </c>
      <c r="AV53" s="1"/>
      <c r="AX53" s="5"/>
    </row>
    <row r="54" spans="1:50" ht="15" customHeight="1">
      <c r="A54" s="1"/>
      <c r="B54" s="653"/>
      <c r="C54" s="654"/>
      <c r="D54" s="672" t="s">
        <v>201</v>
      </c>
      <c r="E54" s="673"/>
      <c r="G54" s="204" t="s">
        <v>208</v>
      </c>
      <c r="H54" s="219">
        <f t="shared" si="0"/>
        <v>4</v>
      </c>
      <c r="I54" s="669"/>
      <c r="J54" s="669"/>
      <c r="K54" s="669">
        <v>4</v>
      </c>
      <c r="L54" s="669"/>
      <c r="M54" s="130" t="s">
        <v>62</v>
      </c>
      <c r="N54" s="172" t="s">
        <v>1</v>
      </c>
      <c r="O54" s="173"/>
      <c r="P54" s="174" t="s">
        <v>1</v>
      </c>
      <c r="Q54" s="134" t="s">
        <v>1</v>
      </c>
      <c r="R54" s="207" t="str">
        <f t="shared" si="2"/>
        <v/>
      </c>
      <c r="S54" s="142"/>
      <c r="T54" s="175" t="s">
        <v>1</v>
      </c>
      <c r="U54" s="176"/>
      <c r="V54" s="220"/>
      <c r="W54" s="178"/>
      <c r="X54" s="178" t="s">
        <v>0</v>
      </c>
      <c r="Y54" s="176"/>
      <c r="Z54" s="177"/>
      <c r="AA54" s="178"/>
      <c r="AB54" s="178"/>
      <c r="AC54" s="178"/>
      <c r="AD54" s="176"/>
      <c r="AE54" s="177"/>
      <c r="AF54" s="178" t="s">
        <v>0</v>
      </c>
      <c r="AG54" s="179"/>
      <c r="AH54" s="142"/>
      <c r="AI54" s="143" t="s">
        <v>169</v>
      </c>
      <c r="AJ54" s="208"/>
      <c r="AL54" s="64" t="str">
        <f t="shared" si="7"/>
        <v/>
      </c>
      <c r="AM54" s="65"/>
      <c r="AN54" s="66"/>
      <c r="AO54" s="66"/>
      <c r="AP54" s="67"/>
      <c r="AQ54" s="66"/>
      <c r="AR54" s="66"/>
      <c r="AS54" s="66"/>
      <c r="AT54" s="68"/>
      <c r="AU54" s="69" t="str">
        <f t="shared" si="1"/>
        <v/>
      </c>
      <c r="AV54" s="1"/>
      <c r="AX54" s="5"/>
    </row>
    <row r="55" spans="1:50" ht="15" customHeight="1" thickBot="1">
      <c r="A55" s="1"/>
      <c r="B55" s="689"/>
      <c r="C55" s="690"/>
      <c r="D55" s="686"/>
      <c r="E55" s="687"/>
      <c r="G55" s="272" t="s">
        <v>209</v>
      </c>
      <c r="H55" s="273">
        <f t="shared" si="0"/>
        <v>2</v>
      </c>
      <c r="I55" s="274">
        <v>2</v>
      </c>
      <c r="J55" s="275"/>
      <c r="K55" s="688"/>
      <c r="L55" s="688"/>
      <c r="M55" s="276" t="s">
        <v>62</v>
      </c>
      <c r="N55" s="277" t="s">
        <v>1</v>
      </c>
      <c r="O55" s="278"/>
      <c r="P55" s="279" t="s">
        <v>1</v>
      </c>
      <c r="Q55" s="280" t="s">
        <v>1</v>
      </c>
      <c r="R55" s="281" t="str">
        <f t="shared" si="2"/>
        <v/>
      </c>
      <c r="S55" s="142"/>
      <c r="T55" s="282" t="s">
        <v>1</v>
      </c>
      <c r="U55" s="283"/>
      <c r="V55" s="284"/>
      <c r="W55" s="285"/>
      <c r="X55" s="285" t="s">
        <v>0</v>
      </c>
      <c r="Y55" s="283"/>
      <c r="Z55" s="286"/>
      <c r="AA55" s="285"/>
      <c r="AB55" s="285"/>
      <c r="AC55" s="285"/>
      <c r="AD55" s="283"/>
      <c r="AE55" s="286"/>
      <c r="AF55" s="285" t="s">
        <v>0</v>
      </c>
      <c r="AG55" s="287"/>
      <c r="AH55" s="142"/>
      <c r="AI55" s="288" t="s">
        <v>169</v>
      </c>
      <c r="AJ55" s="289"/>
      <c r="AL55" s="116" t="str">
        <f t="shared" si="7"/>
        <v/>
      </c>
      <c r="AM55" s="117"/>
      <c r="AN55" s="118"/>
      <c r="AO55" s="118"/>
      <c r="AP55" s="119"/>
      <c r="AQ55" s="118"/>
      <c r="AR55" s="118"/>
      <c r="AS55" s="118"/>
      <c r="AT55" s="120"/>
      <c r="AU55" s="121" t="str">
        <f t="shared" si="1"/>
        <v/>
      </c>
      <c r="AV55" s="1"/>
      <c r="AX55" s="5"/>
    </row>
    <row r="56" spans="1:50" ht="3.95" customHeight="1" thickBot="1">
      <c r="A56" s="1"/>
      <c r="C56" s="11"/>
      <c r="D56" s="11"/>
      <c r="E56" s="12"/>
      <c r="G56" s="13"/>
      <c r="H56" s="13"/>
      <c r="I56" s="13"/>
      <c r="J56" s="13"/>
      <c r="K56" s="13"/>
      <c r="L56" s="13"/>
      <c r="M56" s="13"/>
      <c r="N56" s="13"/>
      <c r="O56" s="10"/>
      <c r="P56" s="10"/>
      <c r="Q56" s="10"/>
      <c r="R56" s="10"/>
      <c r="S56" s="10"/>
      <c r="T56" s="14"/>
      <c r="U56" s="5"/>
      <c r="V56" s="5"/>
      <c r="W56" s="5"/>
      <c r="X56" s="5"/>
      <c r="Y56" s="5"/>
      <c r="Z56" s="5"/>
      <c r="AA56" s="5"/>
      <c r="AB56" s="5"/>
      <c r="AC56" s="5"/>
      <c r="AD56" s="5"/>
      <c r="AE56" s="5"/>
      <c r="AF56" s="5"/>
      <c r="AG56" s="5"/>
      <c r="AH56" s="5"/>
      <c r="AI56" s="14"/>
      <c r="AL56" s="30"/>
      <c r="AM56" s="122"/>
      <c r="AN56" s="122"/>
      <c r="AO56" s="122"/>
      <c r="AP56" s="123"/>
      <c r="AQ56" s="123"/>
      <c r="AR56" s="123"/>
      <c r="AS56" s="123"/>
      <c r="AT56" s="123"/>
      <c r="AU56" s="123"/>
      <c r="AV56" s="10"/>
      <c r="AW56" s="28"/>
    </row>
    <row r="57" spans="1:50" ht="35.1" customHeight="1" thickBot="1">
      <c r="A57" s="1"/>
      <c r="C57" s="11"/>
      <c r="D57" s="11"/>
      <c r="E57" s="12"/>
      <c r="G57" s="701" t="s">
        <v>221</v>
      </c>
      <c r="H57" s="701"/>
      <c r="I57" s="701"/>
      <c r="J57" s="701"/>
      <c r="K57" s="701"/>
      <c r="L57" s="701"/>
      <c r="M57" s="701"/>
      <c r="N57" s="701"/>
      <c r="O57" s="701"/>
      <c r="P57" s="701"/>
      <c r="Q57" s="10"/>
      <c r="R57" s="10"/>
      <c r="S57" s="10"/>
      <c r="T57" s="14"/>
      <c r="U57" s="5"/>
      <c r="V57" s="5"/>
      <c r="W57" s="5"/>
      <c r="X57" s="5"/>
      <c r="Y57" s="5"/>
      <c r="Z57" s="5"/>
      <c r="AA57" s="5"/>
      <c r="AB57" s="5"/>
      <c r="AC57" s="5"/>
      <c r="AD57" s="5"/>
      <c r="AE57" s="5"/>
      <c r="AF57" s="5"/>
      <c r="AG57" s="5"/>
      <c r="AH57" s="5"/>
      <c r="AI57" s="14"/>
      <c r="AJ57" s="25"/>
      <c r="AK57" s="26"/>
      <c r="AL57" s="702" t="s">
        <v>64</v>
      </c>
      <c r="AM57" s="703"/>
      <c r="AN57" s="703"/>
      <c r="AO57" s="703"/>
      <c r="AP57" s="703"/>
      <c r="AQ57" s="703"/>
      <c r="AR57" s="703"/>
      <c r="AS57" s="703"/>
      <c r="AT57" s="704"/>
      <c r="AU57" s="124" t="s">
        <v>142</v>
      </c>
      <c r="AV57" s="1"/>
      <c r="AX57" s="5"/>
    </row>
    <row r="58" spans="1:50" ht="21.95" customHeight="1">
      <c r="A58" s="1"/>
      <c r="C58" s="11"/>
      <c r="D58" s="11"/>
      <c r="E58" s="12"/>
      <c r="G58" s="701"/>
      <c r="H58" s="701"/>
      <c r="I58" s="701"/>
      <c r="J58" s="701"/>
      <c r="K58" s="701"/>
      <c r="L58" s="701"/>
      <c r="M58" s="701"/>
      <c r="N58" s="701"/>
      <c r="O58" s="701"/>
      <c r="P58" s="701"/>
      <c r="T58" s="5"/>
      <c r="U58" s="5"/>
      <c r="V58" s="5"/>
      <c r="W58" s="5"/>
      <c r="X58" s="5"/>
      <c r="Y58" s="5"/>
      <c r="Z58" s="5"/>
      <c r="AA58" s="5"/>
      <c r="AB58" s="5"/>
      <c r="AC58" s="5"/>
      <c r="AD58" s="5"/>
      <c r="AE58" s="5"/>
      <c r="AF58" s="5"/>
      <c r="AG58" s="5"/>
      <c r="AH58" s="5"/>
      <c r="AJ58" s="25"/>
      <c r="AK58" s="26"/>
      <c r="AL58" s="705">
        <f t="shared" ref="AL58:AS58" si="10">COUNTIF(AL7:AL55,"●")</f>
        <v>0</v>
      </c>
      <c r="AM58" s="707">
        <f t="shared" si="10"/>
        <v>0</v>
      </c>
      <c r="AN58" s="709">
        <f t="shared" si="10"/>
        <v>0</v>
      </c>
      <c r="AO58" s="709">
        <f t="shared" si="10"/>
        <v>0</v>
      </c>
      <c r="AP58" s="125">
        <f t="shared" si="10"/>
        <v>0</v>
      </c>
      <c r="AQ58" s="126">
        <f t="shared" si="10"/>
        <v>0</v>
      </c>
      <c r="AR58" s="126">
        <f t="shared" si="10"/>
        <v>0</v>
      </c>
      <c r="AS58" s="126">
        <f t="shared" si="10"/>
        <v>0</v>
      </c>
      <c r="AT58" s="127">
        <f>COUNTIF(AT7:AT55,"●")</f>
        <v>0</v>
      </c>
      <c r="AU58" s="697">
        <f>SUM(AU7:AU55)</f>
        <v>0</v>
      </c>
      <c r="AV58" s="1"/>
      <c r="AX58" s="5"/>
    </row>
    <row r="59" spans="1:50" ht="21.95" customHeight="1" thickBot="1">
      <c r="A59" s="1"/>
      <c r="C59" s="11"/>
      <c r="D59" s="11"/>
      <c r="E59" s="12"/>
      <c r="G59" s="701"/>
      <c r="H59" s="701"/>
      <c r="I59" s="701"/>
      <c r="J59" s="701"/>
      <c r="K59" s="701"/>
      <c r="L59" s="701"/>
      <c r="M59" s="701"/>
      <c r="N59" s="701"/>
      <c r="O59" s="701"/>
      <c r="P59" s="701"/>
      <c r="T59" s="5"/>
      <c r="U59" s="5"/>
      <c r="V59" s="5"/>
      <c r="W59" s="5"/>
      <c r="X59" s="5"/>
      <c r="Y59" s="5"/>
      <c r="Z59" s="5"/>
      <c r="AA59" s="5"/>
      <c r="AB59" s="5"/>
      <c r="AC59" s="5"/>
      <c r="AD59" s="5"/>
      <c r="AE59" s="5"/>
      <c r="AF59" s="5"/>
      <c r="AG59" s="5"/>
      <c r="AH59" s="5"/>
      <c r="AJ59" s="25"/>
      <c r="AK59" s="26"/>
      <c r="AL59" s="706"/>
      <c r="AM59" s="708"/>
      <c r="AN59" s="710"/>
      <c r="AO59" s="710"/>
      <c r="AP59" s="699">
        <f>SUM(AP58:AT58)</f>
        <v>0</v>
      </c>
      <c r="AQ59" s="699"/>
      <c r="AR59" s="699"/>
      <c r="AS59" s="699"/>
      <c r="AT59" s="700"/>
      <c r="AU59" s="698"/>
      <c r="AV59" s="1"/>
      <c r="AX59" s="5"/>
    </row>
    <row r="60" spans="1:50" ht="11.1" customHeight="1">
      <c r="A60" s="1"/>
      <c r="B60" s="1"/>
      <c r="C60" s="32"/>
      <c r="D60" s="32"/>
      <c r="E60" s="33"/>
      <c r="F60" s="1"/>
      <c r="G60" s="34"/>
      <c r="H60" s="35"/>
      <c r="I60" s="35"/>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1"/>
      <c r="AL60" s="1"/>
      <c r="AM60" s="1"/>
      <c r="AN60" s="1"/>
      <c r="AO60" s="1"/>
      <c r="AP60" s="1"/>
      <c r="AQ60" s="1"/>
      <c r="AR60" s="1"/>
      <c r="AS60" s="1"/>
      <c r="AT60" s="1"/>
      <c r="AU60" s="1"/>
      <c r="AV60" s="1"/>
      <c r="AW60" s="30"/>
    </row>
    <row r="61" spans="1:50" ht="15" customHeight="1">
      <c r="G61" s="5"/>
    </row>
    <row r="62" spans="1:50" ht="15" customHeight="1">
      <c r="G62" s="5"/>
    </row>
    <row r="63" spans="1:50" ht="15" customHeight="1">
      <c r="G63" s="5"/>
    </row>
    <row r="64" spans="1:50" ht="15" customHeight="1">
      <c r="G64" s="5"/>
    </row>
    <row r="65" spans="5:50" ht="15" customHeight="1">
      <c r="G65" s="5"/>
      <c r="T65" s="5"/>
      <c r="U65" s="5"/>
      <c r="V65" s="5"/>
      <c r="W65" s="5"/>
      <c r="X65" s="5"/>
      <c r="Y65" s="5"/>
      <c r="Z65" s="5"/>
      <c r="AA65" s="5"/>
      <c r="AB65" s="5"/>
      <c r="AC65" s="5"/>
      <c r="AD65" s="5"/>
      <c r="AE65" s="5"/>
      <c r="AF65" s="5"/>
      <c r="AG65" s="5"/>
      <c r="AH65" s="5"/>
      <c r="AW65" s="5"/>
      <c r="AX65" s="5"/>
    </row>
    <row r="66" spans="5:50" ht="15" customHeight="1">
      <c r="G66" s="5"/>
      <c r="T66" s="5"/>
      <c r="U66" s="5"/>
      <c r="V66" s="5"/>
      <c r="W66" s="5"/>
      <c r="X66" s="5"/>
      <c r="Y66" s="5"/>
      <c r="Z66" s="5"/>
      <c r="AA66" s="5"/>
      <c r="AB66" s="5"/>
      <c r="AC66" s="5"/>
      <c r="AD66" s="5"/>
      <c r="AE66" s="5"/>
      <c r="AF66" s="5"/>
      <c r="AG66" s="5"/>
      <c r="AH66" s="5"/>
      <c r="AW66" s="5"/>
      <c r="AX66" s="5"/>
    </row>
    <row r="67" spans="5:50" ht="15" customHeight="1">
      <c r="G67" s="5"/>
      <c r="T67" s="5"/>
      <c r="U67" s="5"/>
      <c r="V67" s="5"/>
      <c r="W67" s="5"/>
      <c r="X67" s="5"/>
      <c r="Y67" s="5"/>
      <c r="Z67" s="5"/>
      <c r="AA67" s="5"/>
      <c r="AB67" s="5"/>
      <c r="AC67" s="5"/>
      <c r="AD67" s="5"/>
      <c r="AE67" s="5"/>
      <c r="AF67" s="5"/>
      <c r="AG67" s="5"/>
      <c r="AH67" s="5"/>
      <c r="AW67" s="5"/>
      <c r="AX67" s="5"/>
    </row>
    <row r="68" spans="5:50" ht="15" customHeight="1">
      <c r="G68" s="5"/>
      <c r="T68" s="5"/>
      <c r="U68" s="5"/>
      <c r="V68" s="5"/>
      <c r="W68" s="5"/>
      <c r="X68" s="5"/>
      <c r="Y68" s="5"/>
      <c r="Z68" s="5"/>
      <c r="AA68" s="5"/>
      <c r="AB68" s="5"/>
      <c r="AC68" s="5"/>
      <c r="AD68" s="5"/>
      <c r="AE68" s="5"/>
      <c r="AF68" s="5"/>
      <c r="AG68" s="5"/>
      <c r="AH68" s="5"/>
      <c r="AW68" s="5"/>
      <c r="AX68" s="5"/>
    </row>
    <row r="69" spans="5:50" ht="15" customHeight="1">
      <c r="G69" s="5"/>
      <c r="T69" s="5"/>
      <c r="U69" s="5"/>
      <c r="V69" s="5"/>
      <c r="W69" s="5"/>
      <c r="X69" s="5"/>
      <c r="Y69" s="5"/>
      <c r="Z69" s="5"/>
      <c r="AA69" s="5"/>
      <c r="AB69" s="5"/>
      <c r="AC69" s="5"/>
      <c r="AD69" s="5"/>
      <c r="AE69" s="5"/>
      <c r="AF69" s="5"/>
      <c r="AG69" s="5"/>
      <c r="AH69" s="5"/>
      <c r="AW69" s="5"/>
      <c r="AX69" s="5"/>
    </row>
    <row r="70" spans="5:50" ht="15" customHeight="1">
      <c r="G70" s="5"/>
      <c r="T70" s="5"/>
      <c r="U70" s="5"/>
      <c r="V70" s="5"/>
      <c r="W70" s="5"/>
      <c r="X70" s="5"/>
      <c r="Y70" s="5"/>
      <c r="Z70" s="5"/>
      <c r="AA70" s="5"/>
      <c r="AB70" s="5"/>
      <c r="AC70" s="5"/>
      <c r="AD70" s="5"/>
      <c r="AE70" s="5"/>
      <c r="AF70" s="5"/>
      <c r="AG70" s="5"/>
      <c r="AH70" s="5"/>
      <c r="AW70" s="5"/>
      <c r="AX70" s="5"/>
    </row>
    <row r="71" spans="5:50" ht="15" customHeight="1">
      <c r="G71" s="5"/>
      <c r="T71" s="5"/>
      <c r="U71" s="5"/>
      <c r="V71" s="5"/>
      <c r="W71" s="5"/>
      <c r="X71" s="5"/>
      <c r="Y71" s="5"/>
      <c r="Z71" s="5"/>
      <c r="AA71" s="5"/>
      <c r="AB71" s="5"/>
      <c r="AC71" s="5"/>
      <c r="AD71" s="5"/>
      <c r="AE71" s="5"/>
      <c r="AF71" s="5"/>
      <c r="AG71" s="5"/>
      <c r="AH71" s="5"/>
      <c r="AW71" s="5"/>
      <c r="AX71" s="5"/>
    </row>
    <row r="72" spans="5:50" ht="15" customHeight="1">
      <c r="G72" s="5"/>
      <c r="T72" s="5"/>
      <c r="U72" s="5"/>
      <c r="V72" s="5"/>
      <c r="W72" s="5"/>
      <c r="X72" s="5"/>
      <c r="Y72" s="5"/>
      <c r="Z72" s="5"/>
      <c r="AA72" s="5"/>
      <c r="AB72" s="5"/>
      <c r="AC72" s="5"/>
      <c r="AD72" s="5"/>
      <c r="AE72" s="5"/>
      <c r="AF72" s="5"/>
      <c r="AG72" s="5"/>
      <c r="AH72" s="5"/>
      <c r="AW72" s="5"/>
      <c r="AX72" s="5"/>
    </row>
    <row r="73" spans="5:50" ht="15" customHeight="1">
      <c r="E73" s="12"/>
      <c r="G73" s="15"/>
      <c r="H73" s="12"/>
      <c r="I73" s="12"/>
      <c r="J73" s="12"/>
      <c r="K73" s="12"/>
      <c r="L73" s="12"/>
      <c r="T73" s="5"/>
      <c r="U73" s="5"/>
      <c r="V73" s="5"/>
      <c r="W73" s="5"/>
      <c r="X73" s="5"/>
      <c r="Y73" s="5"/>
      <c r="Z73" s="5"/>
      <c r="AA73" s="5"/>
      <c r="AB73" s="5"/>
      <c r="AC73" s="5"/>
      <c r="AD73" s="5"/>
      <c r="AE73" s="5"/>
      <c r="AF73" s="5"/>
      <c r="AG73" s="5"/>
      <c r="AH73" s="5"/>
      <c r="AW73" s="5"/>
      <c r="AX73" s="5"/>
    </row>
    <row r="74" spans="5:50" ht="15" customHeight="1">
      <c r="G74" s="5"/>
      <c r="T74" s="5"/>
      <c r="U74" s="5"/>
      <c r="V74" s="5"/>
      <c r="W74" s="5"/>
      <c r="X74" s="5"/>
      <c r="Y74" s="5"/>
      <c r="Z74" s="5"/>
      <c r="AA74" s="5"/>
      <c r="AB74" s="5"/>
      <c r="AC74" s="5"/>
      <c r="AD74" s="5"/>
      <c r="AE74" s="5"/>
      <c r="AF74" s="5"/>
      <c r="AG74" s="5"/>
      <c r="AH74" s="5"/>
      <c r="AW74" s="5"/>
      <c r="AX74" s="5"/>
    </row>
    <row r="75" spans="5:50" ht="15" customHeight="1">
      <c r="G75" s="5"/>
      <c r="T75" s="5"/>
      <c r="U75" s="5"/>
      <c r="V75" s="5"/>
      <c r="W75" s="5"/>
      <c r="X75" s="5"/>
      <c r="Y75" s="5"/>
      <c r="Z75" s="5"/>
      <c r="AA75" s="5"/>
      <c r="AB75" s="5"/>
      <c r="AC75" s="5"/>
      <c r="AD75" s="5"/>
      <c r="AE75" s="5"/>
      <c r="AF75" s="5"/>
      <c r="AG75" s="5"/>
      <c r="AH75" s="5"/>
      <c r="AW75" s="5"/>
      <c r="AX75" s="5"/>
    </row>
    <row r="76" spans="5:50" ht="15" customHeight="1">
      <c r="G76" s="5"/>
      <c r="T76" s="5"/>
      <c r="U76" s="5"/>
      <c r="V76" s="5"/>
      <c r="W76" s="5"/>
      <c r="X76" s="5"/>
      <c r="Y76" s="5"/>
      <c r="Z76" s="5"/>
      <c r="AA76" s="5"/>
      <c r="AB76" s="5"/>
      <c r="AC76" s="5"/>
      <c r="AD76" s="5"/>
      <c r="AE76" s="5"/>
      <c r="AF76" s="5"/>
      <c r="AG76" s="5"/>
      <c r="AH76" s="5"/>
      <c r="AW76" s="5"/>
      <c r="AX76" s="5"/>
    </row>
    <row r="77" spans="5:50" ht="15" customHeight="1">
      <c r="G77" s="5"/>
      <c r="T77" s="5"/>
      <c r="U77" s="5"/>
      <c r="V77" s="5"/>
      <c r="W77" s="5"/>
      <c r="X77" s="5"/>
      <c r="Y77" s="5"/>
      <c r="Z77" s="5"/>
      <c r="AA77" s="5"/>
      <c r="AB77" s="5"/>
      <c r="AC77" s="5"/>
      <c r="AD77" s="5"/>
      <c r="AE77" s="5"/>
      <c r="AF77" s="5"/>
      <c r="AG77" s="5"/>
      <c r="AH77" s="5"/>
      <c r="AW77" s="5"/>
      <c r="AX77" s="5"/>
    </row>
    <row r="78" spans="5:50" ht="15" customHeight="1">
      <c r="G78" s="5"/>
      <c r="T78" s="5"/>
      <c r="U78" s="5"/>
      <c r="V78" s="5"/>
      <c r="W78" s="5"/>
      <c r="X78" s="5"/>
      <c r="Y78" s="5"/>
      <c r="Z78" s="5"/>
      <c r="AA78" s="5"/>
      <c r="AB78" s="5"/>
      <c r="AC78" s="5"/>
      <c r="AD78" s="5"/>
      <c r="AE78" s="5"/>
      <c r="AF78" s="5"/>
      <c r="AG78" s="5"/>
      <c r="AH78" s="5"/>
      <c r="AW78" s="5"/>
      <c r="AX78" s="5"/>
    </row>
    <row r="79" spans="5:50" ht="15" customHeight="1">
      <c r="G79" s="5"/>
      <c r="T79" s="5"/>
      <c r="U79" s="5"/>
      <c r="V79" s="5"/>
      <c r="W79" s="5"/>
      <c r="X79" s="5"/>
      <c r="Y79" s="5"/>
      <c r="Z79" s="5"/>
      <c r="AA79" s="5"/>
      <c r="AB79" s="5"/>
      <c r="AC79" s="5"/>
      <c r="AD79" s="5"/>
      <c r="AE79" s="5"/>
      <c r="AF79" s="5"/>
      <c r="AG79" s="5"/>
      <c r="AH79" s="5"/>
      <c r="AW79" s="5"/>
      <c r="AX79" s="5"/>
    </row>
    <row r="80" spans="5:50">
      <c r="G80" s="5"/>
      <c r="T80" s="5"/>
      <c r="U80" s="5"/>
      <c r="V80" s="5"/>
      <c r="W80" s="5"/>
      <c r="X80" s="5"/>
      <c r="Y80" s="5"/>
      <c r="Z80" s="5"/>
      <c r="AA80" s="5"/>
      <c r="AB80" s="5"/>
      <c r="AC80" s="5"/>
      <c r="AD80" s="5"/>
      <c r="AE80" s="5"/>
      <c r="AF80" s="5"/>
      <c r="AG80" s="5"/>
      <c r="AH80" s="5"/>
      <c r="AW80" s="5"/>
      <c r="AX80" s="5"/>
    </row>
    <row r="81" s="5" customFormat="1"/>
  </sheetData>
  <mergeCells count="127">
    <mergeCell ref="I37:J37"/>
    <mergeCell ref="K37:L37"/>
    <mergeCell ref="I38:J38"/>
    <mergeCell ref="K38:L38"/>
    <mergeCell ref="I39:J39"/>
    <mergeCell ref="K39:L39"/>
    <mergeCell ref="I31:J31"/>
    <mergeCell ref="I32:J32"/>
    <mergeCell ref="K32:L32"/>
    <mergeCell ref="I33:J33"/>
    <mergeCell ref="I34:J34"/>
    <mergeCell ref="I35:J35"/>
    <mergeCell ref="AU58:AU59"/>
    <mergeCell ref="AP59:AT59"/>
    <mergeCell ref="G57:P59"/>
    <mergeCell ref="AL57:AT57"/>
    <mergeCell ref="AL58:AL59"/>
    <mergeCell ref="AM58:AM59"/>
    <mergeCell ref="AN58:AN59"/>
    <mergeCell ref="AO58:AO59"/>
    <mergeCell ref="K52:L52"/>
    <mergeCell ref="K53:L53"/>
    <mergeCell ref="D54:E55"/>
    <mergeCell ref="I54:J54"/>
    <mergeCell ref="K54:L54"/>
    <mergeCell ref="K55:L55"/>
    <mergeCell ref="B48:C55"/>
    <mergeCell ref="D48:E53"/>
    <mergeCell ref="I48:J48"/>
    <mergeCell ref="K48:L48"/>
    <mergeCell ref="I49:J49"/>
    <mergeCell ref="K49:L49"/>
    <mergeCell ref="I50:J50"/>
    <mergeCell ref="I51:J51"/>
    <mergeCell ref="K51:L51"/>
    <mergeCell ref="I52:J52"/>
    <mergeCell ref="D46:E47"/>
    <mergeCell ref="I46:J46"/>
    <mergeCell ref="K46:L46"/>
    <mergeCell ref="K47:L47"/>
    <mergeCell ref="B40:C47"/>
    <mergeCell ref="D40:E45"/>
    <mergeCell ref="I40:J40"/>
    <mergeCell ref="K40:L40"/>
    <mergeCell ref="I41:J41"/>
    <mergeCell ref="K41:L41"/>
    <mergeCell ref="I42:J42"/>
    <mergeCell ref="K42:L42"/>
    <mergeCell ref="I43:J43"/>
    <mergeCell ref="I44:J44"/>
    <mergeCell ref="K44:L44"/>
    <mergeCell ref="K45:L45"/>
    <mergeCell ref="B20:C39"/>
    <mergeCell ref="D20:E36"/>
    <mergeCell ref="I20:J20"/>
    <mergeCell ref="K20:L20"/>
    <mergeCell ref="I21:J21"/>
    <mergeCell ref="K21:L21"/>
    <mergeCell ref="I22:J22"/>
    <mergeCell ref="K22:L22"/>
    <mergeCell ref="I23:J23"/>
    <mergeCell ref="K23:L23"/>
    <mergeCell ref="I28:J28"/>
    <mergeCell ref="K28:L28"/>
    <mergeCell ref="I29:J29"/>
    <mergeCell ref="K29:L29"/>
    <mergeCell ref="I30:J30"/>
    <mergeCell ref="K30:L30"/>
    <mergeCell ref="I24:J24"/>
    <mergeCell ref="K24:L24"/>
    <mergeCell ref="I25:J25"/>
    <mergeCell ref="K25:L25"/>
    <mergeCell ref="K26:L26"/>
    <mergeCell ref="I27:J27"/>
    <mergeCell ref="I36:J36"/>
    <mergeCell ref="D37:E39"/>
    <mergeCell ref="B7:C19"/>
    <mergeCell ref="D7:E9"/>
    <mergeCell ref="I7:J7"/>
    <mergeCell ref="K7:L7"/>
    <mergeCell ref="I8:J8"/>
    <mergeCell ref="K8:L8"/>
    <mergeCell ref="I9:J9"/>
    <mergeCell ref="Z5:AD5"/>
    <mergeCell ref="K15:L15"/>
    <mergeCell ref="E16:E19"/>
    <mergeCell ref="I16:J16"/>
    <mergeCell ref="I17:J17"/>
    <mergeCell ref="I19:J19"/>
    <mergeCell ref="D10:D19"/>
    <mergeCell ref="E10:E11"/>
    <mergeCell ref="I10:J10"/>
    <mergeCell ref="K10:L10"/>
    <mergeCell ref="I11:J11"/>
    <mergeCell ref="K11:L11"/>
    <mergeCell ref="E12:E15"/>
    <mergeCell ref="K12:L12"/>
    <mergeCell ref="K13:L13"/>
    <mergeCell ref="I18:J18"/>
    <mergeCell ref="K14:L14"/>
    <mergeCell ref="T4:AG4"/>
    <mergeCell ref="AI4:AI6"/>
    <mergeCell ref="AL4:AT4"/>
    <mergeCell ref="I5:J5"/>
    <mergeCell ref="K5:L5"/>
    <mergeCell ref="Q5:Q6"/>
    <mergeCell ref="T5:U5"/>
    <mergeCell ref="V5:Y5"/>
    <mergeCell ref="AU5:AU6"/>
    <mergeCell ref="N6:P6"/>
    <mergeCell ref="AE5:AG5"/>
    <mergeCell ref="AJ5:AJ6"/>
    <mergeCell ref="AL5:AL6"/>
    <mergeCell ref="AM5:AO5"/>
    <mergeCell ref="AP5:AT5"/>
    <mergeCell ref="B1:C1"/>
    <mergeCell ref="D1:E1"/>
    <mergeCell ref="G1:L1"/>
    <mergeCell ref="N1:R1"/>
    <mergeCell ref="B4:C6"/>
    <mergeCell ref="D4:E6"/>
    <mergeCell ref="G4:G6"/>
    <mergeCell ref="H4:H6"/>
    <mergeCell ref="I4:L4"/>
    <mergeCell ref="M4:M6"/>
    <mergeCell ref="N4:Q4"/>
    <mergeCell ref="R4:R6"/>
  </mergeCells>
  <phoneticPr fontId="2"/>
  <conditionalFormatting sqref="AJ37:AJ55 AJ7:AJ11 AJ19:AJ32">
    <cfRule type="cellIs" dxfId="9" priority="4" stopIfTrue="1" operator="notBetween">
      <formula>100</formula>
      <formula>0</formula>
    </cfRule>
  </conditionalFormatting>
  <conditionalFormatting sqref="AJ33:AJ36">
    <cfRule type="cellIs" dxfId="8" priority="3" stopIfTrue="1" operator="notBetween">
      <formula>100</formula>
      <formula>0</formula>
    </cfRule>
  </conditionalFormatting>
  <conditionalFormatting sqref="AJ12:AJ17">
    <cfRule type="cellIs" dxfId="7" priority="2" stopIfTrue="1" operator="notBetween">
      <formula>100</formula>
      <formula>0</formula>
    </cfRule>
  </conditionalFormatting>
  <conditionalFormatting sqref="AJ18">
    <cfRule type="cellIs" dxfId="6" priority="1" stopIfTrue="1" operator="notBetween">
      <formula>100</formula>
      <formula>0</formula>
    </cfRule>
  </conditionalFormatting>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64"/>
  <sheetViews>
    <sheetView showGridLines="0" showZeros="0" zoomScale="55" zoomScaleNormal="55" zoomScaleSheetLayoutView="80" workbookViewId="0">
      <selection activeCell="T4" sqref="T4:AG4"/>
    </sheetView>
  </sheetViews>
  <sheetFormatPr defaultColWidth="10.625" defaultRowHeight="15" customHeight="1"/>
  <cols>
    <col min="1" max="1" width="1.875" style="4" customWidth="1"/>
    <col min="2" max="3" width="2.875" style="4" customWidth="1"/>
    <col min="4" max="4" width="5.125" style="23" customWidth="1"/>
    <col min="5" max="5" width="3.625" style="23" customWidth="1"/>
    <col min="6" max="6" width="0.625" style="4" customWidth="1"/>
    <col min="7" max="7" width="21.875" style="4" customWidth="1"/>
    <col min="8" max="12" width="3.625" style="23" customWidth="1"/>
    <col min="13" max="16" width="5.875" style="23" customWidth="1"/>
    <col min="17" max="17" width="7.375" style="23" customWidth="1"/>
    <col min="18" max="18" width="5.125" style="23" customWidth="1"/>
    <col min="19" max="19" width="1.5" style="23" customWidth="1"/>
    <col min="20" max="34" width="3.625" style="4" customWidth="1"/>
    <col min="35" max="35" width="6.5" style="23" customWidth="1"/>
    <col min="36" max="36" width="7.375" style="23" customWidth="1"/>
    <col min="37" max="37" width="7.375" style="5" customWidth="1"/>
    <col min="38" max="38" width="3.625" style="4" customWidth="1"/>
    <col min="39" max="45" width="3.625" style="5" customWidth="1"/>
    <col min="46" max="46" width="3.625" style="4" customWidth="1"/>
    <col min="47" max="47" width="5.625" style="4" customWidth="1"/>
    <col min="48" max="48" width="3.625" style="5" customWidth="1"/>
    <col min="49" max="49" width="3.625" style="4" customWidth="1"/>
    <col min="50" max="54" width="3.625" style="5" customWidth="1"/>
    <col min="55" max="55" width="3.625" style="4" customWidth="1"/>
    <col min="56" max="56" width="1.875" style="4" customWidth="1"/>
    <col min="57" max="16384" width="10.625" style="4"/>
  </cols>
  <sheetData>
    <row r="1" spans="1:55" ht="35.1" customHeight="1">
      <c r="B1" s="561" t="s">
        <v>147</v>
      </c>
      <c r="C1" s="562"/>
      <c r="D1" s="563"/>
      <c r="E1" s="564"/>
      <c r="F1" s="7"/>
      <c r="G1" s="565" t="s">
        <v>146</v>
      </c>
      <c r="H1" s="566"/>
      <c r="I1" s="566"/>
      <c r="J1" s="566"/>
      <c r="K1" s="566"/>
      <c r="L1" s="567"/>
      <c r="M1" s="38"/>
      <c r="N1" s="568" t="s">
        <v>317</v>
      </c>
      <c r="O1" s="568"/>
      <c r="P1" s="568"/>
      <c r="Q1" s="568"/>
      <c r="R1" s="568"/>
      <c r="S1" s="6"/>
      <c r="T1" s="40" t="s">
        <v>222</v>
      </c>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row>
    <row r="2" spans="1:55" ht="11.1" customHeight="1">
      <c r="A2" s="3"/>
      <c r="B2" s="3"/>
      <c r="C2" s="3"/>
      <c r="D2" s="17"/>
      <c r="E2" s="17"/>
      <c r="F2" s="3"/>
      <c r="G2" s="3"/>
      <c r="H2" s="17"/>
      <c r="I2" s="17"/>
      <c r="J2" s="17"/>
      <c r="K2" s="17"/>
      <c r="L2" s="17"/>
      <c r="M2" s="17"/>
      <c r="N2" s="17"/>
      <c r="O2" s="17"/>
      <c r="P2" s="17"/>
      <c r="Q2" s="17"/>
      <c r="R2" s="17"/>
      <c r="S2" s="17"/>
      <c r="T2" s="3"/>
      <c r="U2" s="3"/>
      <c r="V2" s="3"/>
      <c r="W2" s="3"/>
      <c r="X2" s="3"/>
      <c r="Y2" s="3"/>
      <c r="Z2" s="3"/>
      <c r="AA2" s="3"/>
      <c r="AB2" s="3"/>
      <c r="AC2" s="3"/>
      <c r="AD2" s="3"/>
      <c r="AE2" s="3"/>
      <c r="AF2" s="3"/>
      <c r="AG2" s="3"/>
      <c r="AH2" s="3"/>
      <c r="AI2" s="17"/>
      <c r="AJ2" s="17"/>
      <c r="AK2" s="1"/>
      <c r="AL2" s="3"/>
      <c r="AM2" s="1"/>
      <c r="AN2" s="1"/>
      <c r="AO2" s="1"/>
      <c r="AP2" s="1"/>
      <c r="AQ2" s="1"/>
      <c r="AR2" s="1"/>
      <c r="AS2" s="1"/>
      <c r="AT2" s="3"/>
      <c r="AU2" s="3"/>
      <c r="AV2" s="3">
        <v>1</v>
      </c>
      <c r="AW2" s="1"/>
      <c r="AX2" s="1"/>
      <c r="AY2" s="1"/>
      <c r="AZ2" s="1"/>
      <c r="BA2" s="1"/>
      <c r="BB2" s="3"/>
      <c r="BC2" s="3">
        <v>1</v>
      </c>
    </row>
    <row r="3" spans="1:55" ht="33" customHeight="1" thickBot="1">
      <c r="A3" s="3"/>
      <c r="B3" s="42" t="s">
        <v>214</v>
      </c>
      <c r="C3" s="42"/>
      <c r="D3" s="42"/>
      <c r="E3" s="42"/>
      <c r="F3" s="42"/>
      <c r="G3" s="42"/>
      <c r="H3" s="42"/>
      <c r="I3" s="42"/>
      <c r="J3" s="42"/>
      <c r="K3" s="42"/>
      <c r="L3" s="42"/>
      <c r="M3" s="42"/>
      <c r="N3" s="42"/>
      <c r="O3" s="41"/>
      <c r="P3" s="41"/>
      <c r="Q3" s="41"/>
      <c r="R3" s="41"/>
      <c r="S3" s="8"/>
      <c r="T3" s="41" t="s">
        <v>323</v>
      </c>
      <c r="U3" s="24"/>
      <c r="V3" s="24"/>
      <c r="W3" s="24"/>
      <c r="X3" s="24"/>
      <c r="Y3" s="24"/>
      <c r="Z3" s="24"/>
      <c r="AA3" s="24"/>
      <c r="AB3" s="24"/>
      <c r="AC3" s="24"/>
      <c r="AD3" s="24"/>
      <c r="AE3" s="24"/>
      <c r="AF3" s="24"/>
      <c r="AG3" s="24"/>
      <c r="AH3" s="24"/>
      <c r="AI3" s="8"/>
      <c r="AJ3" s="8"/>
      <c r="AL3" s="14"/>
      <c r="AT3" s="14"/>
      <c r="AU3" s="14"/>
      <c r="AV3" s="3"/>
      <c r="AW3" s="27"/>
      <c r="AX3" s="27"/>
      <c r="AY3" s="27"/>
      <c r="AZ3" s="27"/>
      <c r="BA3" s="27"/>
      <c r="BB3" s="27"/>
      <c r="BC3" s="3"/>
    </row>
    <row r="4" spans="1:55" ht="35.1" customHeight="1">
      <c r="A4" s="3"/>
      <c r="B4" s="569" t="s">
        <v>65</v>
      </c>
      <c r="C4" s="570"/>
      <c r="D4" s="575" t="s">
        <v>168</v>
      </c>
      <c r="E4" s="576"/>
      <c r="F4" s="290"/>
      <c r="G4" s="581" t="s">
        <v>183</v>
      </c>
      <c r="H4" s="584" t="s">
        <v>184</v>
      </c>
      <c r="I4" s="587" t="s">
        <v>125</v>
      </c>
      <c r="J4" s="588"/>
      <c r="K4" s="588"/>
      <c r="L4" s="589"/>
      <c r="M4" s="590" t="s">
        <v>148</v>
      </c>
      <c r="N4" s="593" t="s">
        <v>86</v>
      </c>
      <c r="O4" s="594"/>
      <c r="P4" s="594"/>
      <c r="Q4" s="594"/>
      <c r="R4" s="590" t="s">
        <v>185</v>
      </c>
      <c r="S4" s="291"/>
      <c r="T4" s="595" t="s">
        <v>186</v>
      </c>
      <c r="U4" s="596"/>
      <c r="V4" s="596"/>
      <c r="W4" s="596"/>
      <c r="X4" s="596"/>
      <c r="Y4" s="596"/>
      <c r="Z4" s="596"/>
      <c r="AA4" s="596"/>
      <c r="AB4" s="596"/>
      <c r="AC4" s="596"/>
      <c r="AD4" s="596"/>
      <c r="AE4" s="596"/>
      <c r="AF4" s="596"/>
      <c r="AG4" s="597"/>
      <c r="AH4" s="46"/>
      <c r="AI4" s="598" t="s">
        <v>131</v>
      </c>
      <c r="AJ4" s="39" t="s">
        <v>149</v>
      </c>
      <c r="AK4" s="14"/>
      <c r="AL4" s="601" t="s">
        <v>25</v>
      </c>
      <c r="AM4" s="588"/>
      <c r="AN4" s="588"/>
      <c r="AO4" s="588"/>
      <c r="AP4" s="588"/>
      <c r="AQ4" s="588"/>
      <c r="AR4" s="588"/>
      <c r="AS4" s="588"/>
      <c r="AT4" s="602"/>
      <c r="AU4" s="59"/>
      <c r="AV4" s="292"/>
      <c r="AW4" s="712" t="s">
        <v>32</v>
      </c>
      <c r="AX4" s="713"/>
      <c r="AY4" s="713"/>
      <c r="AZ4" s="713"/>
      <c r="BA4" s="713"/>
      <c r="BB4" s="714"/>
      <c r="BC4" s="3"/>
    </row>
    <row r="5" spans="1:55" ht="174" customHeight="1">
      <c r="A5" s="3"/>
      <c r="B5" s="571"/>
      <c r="C5" s="572"/>
      <c r="D5" s="577"/>
      <c r="E5" s="578"/>
      <c r="F5" s="30"/>
      <c r="G5" s="582"/>
      <c r="H5" s="585"/>
      <c r="I5" s="603" t="s">
        <v>118</v>
      </c>
      <c r="J5" s="604"/>
      <c r="K5" s="603" t="s">
        <v>119</v>
      </c>
      <c r="L5" s="604"/>
      <c r="M5" s="591"/>
      <c r="N5" s="48" t="s">
        <v>113</v>
      </c>
      <c r="O5" s="49" t="s">
        <v>150</v>
      </c>
      <c r="P5" s="50" t="s">
        <v>37</v>
      </c>
      <c r="Q5" s="605" t="s">
        <v>131</v>
      </c>
      <c r="R5" s="591"/>
      <c r="S5" s="291"/>
      <c r="T5" s="607" t="s">
        <v>173</v>
      </c>
      <c r="U5" s="608"/>
      <c r="V5" s="609" t="s">
        <v>74</v>
      </c>
      <c r="W5" s="610"/>
      <c r="X5" s="610"/>
      <c r="Y5" s="608"/>
      <c r="Z5" s="609" t="s">
        <v>117</v>
      </c>
      <c r="AA5" s="637"/>
      <c r="AB5" s="637"/>
      <c r="AC5" s="637"/>
      <c r="AD5" s="638"/>
      <c r="AE5" s="603" t="s">
        <v>60</v>
      </c>
      <c r="AF5" s="615"/>
      <c r="AG5" s="616"/>
      <c r="AH5" s="46"/>
      <c r="AI5" s="599"/>
      <c r="AJ5" s="617" t="s">
        <v>36</v>
      </c>
      <c r="AK5" s="14"/>
      <c r="AL5" s="715" t="s">
        <v>114</v>
      </c>
      <c r="AM5" s="603" t="s">
        <v>115</v>
      </c>
      <c r="AN5" s="615"/>
      <c r="AO5" s="615"/>
      <c r="AP5" s="621" t="s">
        <v>138</v>
      </c>
      <c r="AQ5" s="621"/>
      <c r="AR5" s="621"/>
      <c r="AS5" s="621"/>
      <c r="AT5" s="622"/>
      <c r="AU5" s="611" t="s">
        <v>139</v>
      </c>
      <c r="AV5" s="292"/>
      <c r="AW5" s="293" t="s">
        <v>33</v>
      </c>
      <c r="AX5" s="294" t="s">
        <v>34</v>
      </c>
      <c r="AY5" s="295" t="s">
        <v>35</v>
      </c>
      <c r="AZ5" s="296" t="s">
        <v>33</v>
      </c>
      <c r="BA5" s="294" t="s">
        <v>34</v>
      </c>
      <c r="BB5" s="297" t="s">
        <v>35</v>
      </c>
      <c r="BC5" s="3"/>
    </row>
    <row r="6" spans="1:55" ht="35.1" customHeight="1" thickBot="1">
      <c r="A6" s="3"/>
      <c r="B6" s="571"/>
      <c r="C6" s="572"/>
      <c r="D6" s="577"/>
      <c r="E6" s="578"/>
      <c r="F6" s="30"/>
      <c r="G6" s="583"/>
      <c r="H6" s="586"/>
      <c r="I6" s="52" t="s">
        <v>128</v>
      </c>
      <c r="J6" s="53" t="s">
        <v>88</v>
      </c>
      <c r="K6" s="52" t="s">
        <v>128</v>
      </c>
      <c r="L6" s="53" t="s">
        <v>88</v>
      </c>
      <c r="M6" s="592"/>
      <c r="N6" s="613" t="s">
        <v>38</v>
      </c>
      <c r="O6" s="614"/>
      <c r="P6" s="614"/>
      <c r="Q6" s="606"/>
      <c r="R6" s="592"/>
      <c r="S6" s="291"/>
      <c r="T6" s="54" t="s">
        <v>176</v>
      </c>
      <c r="U6" s="55" t="s">
        <v>177</v>
      </c>
      <c r="V6" s="56" t="s">
        <v>178</v>
      </c>
      <c r="W6" s="57" t="s">
        <v>77</v>
      </c>
      <c r="X6" s="57" t="s">
        <v>78</v>
      </c>
      <c r="Y6" s="55" t="s">
        <v>79</v>
      </c>
      <c r="Z6" s="56" t="s">
        <v>80</v>
      </c>
      <c r="AA6" s="57" t="s">
        <v>187</v>
      </c>
      <c r="AB6" s="57" t="s">
        <v>188</v>
      </c>
      <c r="AC6" s="57" t="s">
        <v>189</v>
      </c>
      <c r="AD6" s="55" t="s">
        <v>190</v>
      </c>
      <c r="AE6" s="56" t="s">
        <v>81</v>
      </c>
      <c r="AF6" s="57" t="s">
        <v>82</v>
      </c>
      <c r="AG6" s="58" t="s">
        <v>83</v>
      </c>
      <c r="AH6" s="46"/>
      <c r="AI6" s="600"/>
      <c r="AJ6" s="618"/>
      <c r="AK6" s="14"/>
      <c r="AL6" s="620"/>
      <c r="AM6" s="298" t="s">
        <v>84</v>
      </c>
      <c r="AN6" s="61" t="s">
        <v>85</v>
      </c>
      <c r="AO6" s="61" t="s">
        <v>89</v>
      </c>
      <c r="AP6" s="62" t="s">
        <v>90</v>
      </c>
      <c r="AQ6" s="61" t="s">
        <v>91</v>
      </c>
      <c r="AR6" s="61" t="s">
        <v>92</v>
      </c>
      <c r="AS6" s="61" t="s">
        <v>93</v>
      </c>
      <c r="AT6" s="63" t="s">
        <v>94</v>
      </c>
      <c r="AU6" s="612"/>
      <c r="AV6" s="292"/>
      <c r="AW6" s="716" t="s">
        <v>151</v>
      </c>
      <c r="AX6" s="717"/>
      <c r="AY6" s="718"/>
      <c r="AZ6" s="719" t="s">
        <v>152</v>
      </c>
      <c r="BA6" s="717"/>
      <c r="BB6" s="720"/>
      <c r="BC6" s="3"/>
    </row>
    <row r="7" spans="1:55" s="20" customFormat="1" ht="17.100000000000001" customHeight="1">
      <c r="A7" s="19"/>
      <c r="B7" s="721" t="s">
        <v>143</v>
      </c>
      <c r="C7" s="722"/>
      <c r="D7" s="373" t="s">
        <v>171</v>
      </c>
      <c r="E7" s="374">
        <v>2</v>
      </c>
      <c r="F7" s="31"/>
      <c r="G7" s="375" t="s">
        <v>170</v>
      </c>
      <c r="H7" s="376">
        <f t="shared" ref="H7:H47" si="0">SUM(I7:L7)</f>
        <v>2</v>
      </c>
      <c r="I7" s="377" t="s">
        <v>210</v>
      </c>
      <c r="J7" s="378">
        <v>2</v>
      </c>
      <c r="K7" s="377">
        <v>0</v>
      </c>
      <c r="L7" s="378">
        <v>0</v>
      </c>
      <c r="M7" s="379" t="s">
        <v>172</v>
      </c>
      <c r="N7" s="380" t="s">
        <v>95</v>
      </c>
      <c r="O7" s="126"/>
      <c r="P7" s="381" t="s">
        <v>140</v>
      </c>
      <c r="Q7" s="382" t="s">
        <v>169</v>
      </c>
      <c r="R7" s="383" t="str">
        <f>IF($AJ7&gt;=60,"○","")</f>
        <v/>
      </c>
      <c r="S7" s="384"/>
      <c r="T7" s="380"/>
      <c r="U7" s="381"/>
      <c r="V7" s="385"/>
      <c r="W7" s="126"/>
      <c r="X7" s="126"/>
      <c r="Y7" s="381"/>
      <c r="Z7" s="385" t="s">
        <v>95</v>
      </c>
      <c r="AA7" s="126"/>
      <c r="AB7" s="126"/>
      <c r="AC7" s="126" t="s">
        <v>141</v>
      </c>
      <c r="AD7" s="381"/>
      <c r="AE7" s="385"/>
      <c r="AF7" s="126"/>
      <c r="AG7" s="127"/>
      <c r="AH7" s="123"/>
      <c r="AI7" s="386" t="s">
        <v>169</v>
      </c>
      <c r="AJ7" s="387"/>
      <c r="AK7" s="14"/>
      <c r="AL7" s="299" t="str">
        <f>IF(ISNUMBER($AJ7),IF(AND($AJ7&gt;=60,$AJ7&lt;=100),"●",""),"")</f>
        <v/>
      </c>
      <c r="AM7" s="300"/>
      <c r="AN7" s="301"/>
      <c r="AO7" s="301"/>
      <c r="AP7" s="302"/>
      <c r="AQ7" s="301"/>
      <c r="AR7" s="301"/>
      <c r="AS7" s="301"/>
      <c r="AT7" s="303"/>
      <c r="AU7" s="304" t="str">
        <f t="shared" ref="AU7:AU47" si="1">IF(ISNUMBER($AJ7),IF(AND($AJ7&gt;=60,$AJ7&lt;=100),$H7,""),"")</f>
        <v/>
      </c>
      <c r="AV7" s="292"/>
      <c r="AW7" s="305" t="str">
        <f>IF(ISNUMBER($AJ7),IF(AND($AJ7&gt;=60,$AJ7&lt;=100),$H7,""),"")</f>
        <v/>
      </c>
      <c r="AX7" s="306"/>
      <c r="AY7" s="307"/>
      <c r="AZ7" s="308"/>
      <c r="BA7" s="306"/>
      <c r="BB7" s="309"/>
      <c r="BC7" s="19"/>
    </row>
    <row r="8" spans="1:55" s="20" customFormat="1" ht="17.100000000000001" customHeight="1">
      <c r="A8" s="19"/>
      <c r="B8" s="723"/>
      <c r="C8" s="724"/>
      <c r="D8" s="388" t="s">
        <v>58</v>
      </c>
      <c r="E8" s="725" t="s">
        <v>161</v>
      </c>
      <c r="F8" s="31"/>
      <c r="G8" s="389" t="s">
        <v>13</v>
      </c>
      <c r="H8" s="390">
        <f t="shared" si="0"/>
        <v>2</v>
      </c>
      <c r="I8" s="329">
        <v>0</v>
      </c>
      <c r="J8" s="328">
        <v>0</v>
      </c>
      <c r="K8" s="329">
        <v>2</v>
      </c>
      <c r="L8" s="328">
        <v>0</v>
      </c>
      <c r="M8" s="391" t="s">
        <v>172</v>
      </c>
      <c r="N8" s="392" t="s">
        <v>95</v>
      </c>
      <c r="O8" s="331"/>
      <c r="P8" s="393" t="s">
        <v>140</v>
      </c>
      <c r="Q8" s="394" t="s">
        <v>169</v>
      </c>
      <c r="R8" s="395" t="str">
        <f t="shared" ref="R8:R47" si="2">IF($AJ8&gt;=60,"○","")</f>
        <v/>
      </c>
      <c r="S8" s="384"/>
      <c r="T8" s="392"/>
      <c r="U8" s="328"/>
      <c r="V8" s="329"/>
      <c r="W8" s="331"/>
      <c r="X8" s="331"/>
      <c r="Y8" s="328"/>
      <c r="Z8" s="329"/>
      <c r="AA8" s="331"/>
      <c r="AB8" s="331"/>
      <c r="AC8" s="331" t="s">
        <v>141</v>
      </c>
      <c r="AD8" s="328"/>
      <c r="AE8" s="329"/>
      <c r="AF8" s="331"/>
      <c r="AG8" s="330"/>
      <c r="AH8" s="123"/>
      <c r="AI8" s="396" t="s">
        <v>169</v>
      </c>
      <c r="AJ8" s="397"/>
      <c r="AK8" s="14"/>
      <c r="AL8" s="70" t="str">
        <f>IF(ISNUMBER($AJ8),IF(AND($AJ8&gt;=60,$AJ8&lt;=100),"●",""),"")</f>
        <v/>
      </c>
      <c r="AM8" s="310"/>
      <c r="AN8" s="87"/>
      <c r="AO8" s="87"/>
      <c r="AP8" s="86"/>
      <c r="AQ8" s="87"/>
      <c r="AR8" s="87"/>
      <c r="AS8" s="87"/>
      <c r="AT8" s="88"/>
      <c r="AU8" s="311" t="str">
        <f t="shared" si="1"/>
        <v/>
      </c>
      <c r="AV8" s="292"/>
      <c r="AW8" s="312"/>
      <c r="AX8" s="313"/>
      <c r="AY8" s="314"/>
      <c r="AZ8" s="315" t="str">
        <f t="shared" ref="AZ8:AZ13" si="3">IF(ISNUMBER($AJ8),IF(AND($AJ8&gt;=60,$AJ8&lt;=100),$H8,""),"")</f>
        <v/>
      </c>
      <c r="BA8" s="84"/>
      <c r="BB8" s="115"/>
      <c r="BC8" s="19"/>
    </row>
    <row r="9" spans="1:55" s="20" customFormat="1" ht="17.100000000000001" customHeight="1">
      <c r="A9" s="19"/>
      <c r="B9" s="723"/>
      <c r="C9" s="724"/>
      <c r="D9" s="388" t="s">
        <v>58</v>
      </c>
      <c r="E9" s="726"/>
      <c r="F9" s="31"/>
      <c r="G9" s="389" t="s">
        <v>46</v>
      </c>
      <c r="H9" s="390">
        <f t="shared" si="0"/>
        <v>2</v>
      </c>
      <c r="I9" s="329">
        <v>0</v>
      </c>
      <c r="J9" s="328">
        <v>0</v>
      </c>
      <c r="K9" s="329">
        <v>2</v>
      </c>
      <c r="L9" s="328">
        <v>0</v>
      </c>
      <c r="M9" s="391" t="s">
        <v>172</v>
      </c>
      <c r="N9" s="392"/>
      <c r="O9" s="331"/>
      <c r="P9" s="393" t="s">
        <v>140</v>
      </c>
      <c r="Q9" s="394"/>
      <c r="R9" s="395" t="str">
        <f t="shared" si="2"/>
        <v/>
      </c>
      <c r="S9" s="384"/>
      <c r="T9" s="392"/>
      <c r="U9" s="328"/>
      <c r="V9" s="329"/>
      <c r="W9" s="331"/>
      <c r="X9" s="331"/>
      <c r="Y9" s="328"/>
      <c r="Z9" s="329"/>
      <c r="AA9" s="331" t="s">
        <v>1</v>
      </c>
      <c r="AB9" s="331"/>
      <c r="AC9" s="331"/>
      <c r="AD9" s="328"/>
      <c r="AE9" s="329"/>
      <c r="AF9" s="331"/>
      <c r="AG9" s="330"/>
      <c r="AH9" s="123"/>
      <c r="AI9" s="396"/>
      <c r="AJ9" s="397"/>
      <c r="AK9" s="14"/>
      <c r="AL9" s="83"/>
      <c r="AM9" s="310"/>
      <c r="AN9" s="87"/>
      <c r="AO9" s="87"/>
      <c r="AP9" s="86"/>
      <c r="AQ9" s="87"/>
      <c r="AR9" s="87"/>
      <c r="AS9" s="87"/>
      <c r="AT9" s="88"/>
      <c r="AU9" s="311" t="str">
        <f t="shared" si="1"/>
        <v/>
      </c>
      <c r="AV9" s="292"/>
      <c r="AW9" s="312"/>
      <c r="AX9" s="313"/>
      <c r="AY9" s="314"/>
      <c r="AZ9" s="315" t="str">
        <f t="shared" si="3"/>
        <v/>
      </c>
      <c r="BA9" s="84"/>
      <c r="BB9" s="115"/>
      <c r="BC9" s="19"/>
    </row>
    <row r="10" spans="1:55" s="20" customFormat="1" ht="17.100000000000001" customHeight="1">
      <c r="A10" s="19"/>
      <c r="B10" s="723"/>
      <c r="C10" s="724"/>
      <c r="D10" s="388" t="s">
        <v>58</v>
      </c>
      <c r="E10" s="726"/>
      <c r="F10" s="31"/>
      <c r="G10" s="389" t="s">
        <v>59</v>
      </c>
      <c r="H10" s="390">
        <f t="shared" si="0"/>
        <v>2</v>
      </c>
      <c r="I10" s="329">
        <v>0</v>
      </c>
      <c r="J10" s="328">
        <v>2</v>
      </c>
      <c r="K10" s="329">
        <v>0</v>
      </c>
      <c r="L10" s="328">
        <v>0</v>
      </c>
      <c r="M10" s="391" t="s">
        <v>172</v>
      </c>
      <c r="N10" s="392" t="s">
        <v>95</v>
      </c>
      <c r="O10" s="331"/>
      <c r="P10" s="393" t="s">
        <v>140</v>
      </c>
      <c r="Q10" s="394" t="s">
        <v>169</v>
      </c>
      <c r="R10" s="395" t="str">
        <f t="shared" si="2"/>
        <v/>
      </c>
      <c r="S10" s="398"/>
      <c r="T10" s="392"/>
      <c r="U10" s="328"/>
      <c r="V10" s="329"/>
      <c r="W10" s="331"/>
      <c r="X10" s="331"/>
      <c r="Y10" s="328"/>
      <c r="Z10" s="329" t="s">
        <v>0</v>
      </c>
      <c r="AA10" s="331"/>
      <c r="AB10" s="331"/>
      <c r="AC10" s="331"/>
      <c r="AD10" s="328"/>
      <c r="AE10" s="329"/>
      <c r="AF10" s="331"/>
      <c r="AG10" s="330"/>
      <c r="AH10" s="123"/>
      <c r="AI10" s="396" t="s">
        <v>169</v>
      </c>
      <c r="AJ10" s="397"/>
      <c r="AK10" s="14"/>
      <c r="AL10" s="70" t="str">
        <f>IF(ISNUMBER($AJ10),IF(AND($AJ10&gt;=60,$AJ10&lt;=100),"●",""),"")</f>
        <v/>
      </c>
      <c r="AM10" s="71"/>
      <c r="AN10" s="87"/>
      <c r="AO10" s="87"/>
      <c r="AP10" s="86"/>
      <c r="AQ10" s="87"/>
      <c r="AR10" s="87"/>
      <c r="AS10" s="87"/>
      <c r="AT10" s="88"/>
      <c r="AU10" s="311" t="str">
        <f t="shared" si="1"/>
        <v/>
      </c>
      <c r="AV10" s="292"/>
      <c r="AW10" s="312"/>
      <c r="AX10" s="84"/>
      <c r="AY10" s="314"/>
      <c r="AZ10" s="315" t="str">
        <f t="shared" si="3"/>
        <v/>
      </c>
      <c r="BA10" s="84"/>
      <c r="BB10" s="115"/>
      <c r="BC10" s="19"/>
    </row>
    <row r="11" spans="1:55" s="20" customFormat="1" ht="17.100000000000001" customHeight="1">
      <c r="A11" s="19"/>
      <c r="B11" s="723"/>
      <c r="C11" s="724"/>
      <c r="D11" s="388" t="s">
        <v>58</v>
      </c>
      <c r="E11" s="726"/>
      <c r="F11" s="31"/>
      <c r="G11" s="389" t="s">
        <v>130</v>
      </c>
      <c r="H11" s="376">
        <f t="shared" si="0"/>
        <v>2</v>
      </c>
      <c r="I11" s="329">
        <v>2</v>
      </c>
      <c r="J11" s="328">
        <v>0</v>
      </c>
      <c r="K11" s="329">
        <v>0</v>
      </c>
      <c r="L11" s="328">
        <v>0</v>
      </c>
      <c r="M11" s="391" t="s">
        <v>172</v>
      </c>
      <c r="N11" s="392" t="s">
        <v>95</v>
      </c>
      <c r="O11" s="331"/>
      <c r="P11" s="328"/>
      <c r="Q11" s="399" t="s">
        <v>169</v>
      </c>
      <c r="R11" s="400" t="str">
        <f t="shared" si="2"/>
        <v/>
      </c>
      <c r="S11" s="384"/>
      <c r="T11" s="392"/>
      <c r="U11" s="328"/>
      <c r="V11" s="329"/>
      <c r="W11" s="331"/>
      <c r="X11" s="331"/>
      <c r="Y11" s="328"/>
      <c r="Z11" s="329" t="s">
        <v>0</v>
      </c>
      <c r="AA11" s="331"/>
      <c r="AB11" s="331"/>
      <c r="AC11" s="331"/>
      <c r="AD11" s="328"/>
      <c r="AE11" s="329"/>
      <c r="AF11" s="331"/>
      <c r="AG11" s="330"/>
      <c r="AH11" s="123"/>
      <c r="AI11" s="401" t="s">
        <v>169</v>
      </c>
      <c r="AJ11" s="397"/>
      <c r="AK11" s="14"/>
      <c r="AL11" s="70" t="str">
        <f>IF(ISNUMBER($AJ11),IF(AND($AJ11&gt;=60,$AJ11&lt;=100),"●",""),"")</f>
        <v/>
      </c>
      <c r="AM11" s="71"/>
      <c r="AN11" s="87"/>
      <c r="AO11" s="87"/>
      <c r="AP11" s="86"/>
      <c r="AQ11" s="87"/>
      <c r="AR11" s="87"/>
      <c r="AS11" s="87"/>
      <c r="AT11" s="88"/>
      <c r="AU11" s="311" t="str">
        <f t="shared" si="1"/>
        <v/>
      </c>
      <c r="AV11" s="292"/>
      <c r="AW11" s="312"/>
      <c r="AX11" s="84"/>
      <c r="AY11" s="314"/>
      <c r="AZ11" s="315" t="str">
        <f t="shared" si="3"/>
        <v/>
      </c>
      <c r="BA11" s="84"/>
      <c r="BB11" s="115"/>
      <c r="BC11" s="19"/>
    </row>
    <row r="12" spans="1:55" s="20" customFormat="1" ht="17.100000000000001" customHeight="1">
      <c r="A12" s="19"/>
      <c r="B12" s="723"/>
      <c r="C12" s="724"/>
      <c r="D12" s="388" t="s">
        <v>58</v>
      </c>
      <c r="E12" s="726"/>
      <c r="F12" s="31"/>
      <c r="G12" s="389" t="s">
        <v>179</v>
      </c>
      <c r="H12" s="390">
        <f t="shared" si="0"/>
        <v>2</v>
      </c>
      <c r="I12" s="329">
        <v>2</v>
      </c>
      <c r="J12" s="328" t="s">
        <v>212</v>
      </c>
      <c r="K12" s="329">
        <v>0</v>
      </c>
      <c r="L12" s="328">
        <v>0</v>
      </c>
      <c r="M12" s="391" t="s">
        <v>172</v>
      </c>
      <c r="N12" s="392"/>
      <c r="O12" s="331"/>
      <c r="P12" s="393" t="s">
        <v>7</v>
      </c>
      <c r="Q12" s="394"/>
      <c r="R12" s="395" t="str">
        <f t="shared" si="2"/>
        <v/>
      </c>
      <c r="S12" s="398"/>
      <c r="T12" s="392"/>
      <c r="U12" s="328"/>
      <c r="V12" s="329"/>
      <c r="W12" s="331"/>
      <c r="X12" s="331"/>
      <c r="Y12" s="328"/>
      <c r="Z12" s="329" t="s">
        <v>1</v>
      </c>
      <c r="AA12" s="331"/>
      <c r="AB12" s="331"/>
      <c r="AC12" s="331"/>
      <c r="AD12" s="328"/>
      <c r="AE12" s="329"/>
      <c r="AF12" s="331"/>
      <c r="AG12" s="330"/>
      <c r="AH12" s="123"/>
      <c r="AI12" s="396"/>
      <c r="AJ12" s="397"/>
      <c r="AK12" s="14"/>
      <c r="AL12" s="83"/>
      <c r="AM12" s="71"/>
      <c r="AN12" s="87"/>
      <c r="AO12" s="87"/>
      <c r="AP12" s="86"/>
      <c r="AQ12" s="87"/>
      <c r="AR12" s="87"/>
      <c r="AS12" s="87"/>
      <c r="AT12" s="88"/>
      <c r="AU12" s="311" t="str">
        <f t="shared" si="1"/>
        <v/>
      </c>
      <c r="AV12" s="292"/>
      <c r="AW12" s="312"/>
      <c r="AX12" s="84"/>
      <c r="AY12" s="314"/>
      <c r="AZ12" s="315" t="str">
        <f t="shared" si="3"/>
        <v/>
      </c>
      <c r="BA12" s="84"/>
      <c r="BB12" s="115"/>
      <c r="BC12" s="19"/>
    </row>
    <row r="13" spans="1:55" s="20" customFormat="1" ht="17.100000000000001" customHeight="1">
      <c r="A13" s="19"/>
      <c r="B13" s="723"/>
      <c r="C13" s="724"/>
      <c r="D13" s="402" t="s">
        <v>58</v>
      </c>
      <c r="E13" s="726"/>
      <c r="F13" s="31"/>
      <c r="G13" s="403" t="s">
        <v>163</v>
      </c>
      <c r="H13" s="404">
        <f t="shared" si="0"/>
        <v>2</v>
      </c>
      <c r="I13" s="405">
        <v>2</v>
      </c>
      <c r="J13" s="406">
        <v>0</v>
      </c>
      <c r="K13" s="405">
        <v>0</v>
      </c>
      <c r="L13" s="406">
        <v>0</v>
      </c>
      <c r="M13" s="407" t="s">
        <v>172</v>
      </c>
      <c r="N13" s="408"/>
      <c r="O13" s="409"/>
      <c r="P13" s="410" t="s">
        <v>140</v>
      </c>
      <c r="Q13" s="411"/>
      <c r="R13" s="412" t="str">
        <f t="shared" si="2"/>
        <v/>
      </c>
      <c r="S13" s="384"/>
      <c r="T13" s="408"/>
      <c r="U13" s="406"/>
      <c r="V13" s="405"/>
      <c r="W13" s="409"/>
      <c r="X13" s="409"/>
      <c r="Y13" s="406"/>
      <c r="Z13" s="405"/>
      <c r="AA13" s="409"/>
      <c r="AB13" s="409"/>
      <c r="AC13" s="409"/>
      <c r="AD13" s="406" t="s">
        <v>1</v>
      </c>
      <c r="AE13" s="405"/>
      <c r="AF13" s="409"/>
      <c r="AG13" s="413"/>
      <c r="AH13" s="123"/>
      <c r="AI13" s="414"/>
      <c r="AJ13" s="498"/>
      <c r="AK13" s="14"/>
      <c r="AL13" s="316"/>
      <c r="AM13" s="109"/>
      <c r="AN13" s="98"/>
      <c r="AO13" s="98"/>
      <c r="AP13" s="99"/>
      <c r="AQ13" s="98"/>
      <c r="AR13" s="98"/>
      <c r="AS13" s="98"/>
      <c r="AT13" s="100"/>
      <c r="AU13" s="317" t="str">
        <f t="shared" si="1"/>
        <v/>
      </c>
      <c r="AV13" s="292"/>
      <c r="AW13" s="318"/>
      <c r="AX13" s="319"/>
      <c r="AY13" s="320"/>
      <c r="AZ13" s="321" t="str">
        <f t="shared" si="3"/>
        <v/>
      </c>
      <c r="BA13" s="319"/>
      <c r="BB13" s="322"/>
      <c r="BC13" s="19"/>
    </row>
    <row r="14" spans="1:55" s="20" customFormat="1" ht="17.100000000000001" customHeight="1">
      <c r="A14" s="19"/>
      <c r="B14" s="727" t="s">
        <v>87</v>
      </c>
      <c r="C14" s="730" t="s">
        <v>164</v>
      </c>
      <c r="D14" s="373" t="s">
        <v>171</v>
      </c>
      <c r="E14" s="732">
        <v>4</v>
      </c>
      <c r="F14" s="31"/>
      <c r="G14" s="375" t="s">
        <v>8</v>
      </c>
      <c r="H14" s="376">
        <f t="shared" si="0"/>
        <v>2</v>
      </c>
      <c r="I14" s="377">
        <v>0</v>
      </c>
      <c r="J14" s="378">
        <v>0</v>
      </c>
      <c r="K14" s="377">
        <v>2</v>
      </c>
      <c r="L14" s="378">
        <v>0</v>
      </c>
      <c r="M14" s="379" t="s">
        <v>172</v>
      </c>
      <c r="N14" s="416" t="s">
        <v>95</v>
      </c>
      <c r="O14" s="417" t="s">
        <v>112</v>
      </c>
      <c r="P14" s="378" t="s">
        <v>140</v>
      </c>
      <c r="Q14" s="418" t="s">
        <v>23</v>
      </c>
      <c r="R14" s="419" t="str">
        <f t="shared" si="2"/>
        <v/>
      </c>
      <c r="S14" s="384"/>
      <c r="T14" s="420"/>
      <c r="U14" s="421"/>
      <c r="V14" s="422"/>
      <c r="W14" s="417"/>
      <c r="X14" s="417"/>
      <c r="Y14" s="421"/>
      <c r="Z14" s="422"/>
      <c r="AA14" s="417"/>
      <c r="AB14" s="417"/>
      <c r="AC14" s="417"/>
      <c r="AD14" s="421"/>
      <c r="AE14" s="422" t="s">
        <v>0</v>
      </c>
      <c r="AF14" s="417"/>
      <c r="AG14" s="374"/>
      <c r="AH14" s="123"/>
      <c r="AI14" s="423" t="s">
        <v>23</v>
      </c>
      <c r="AJ14" s="499"/>
      <c r="AK14" s="14"/>
      <c r="AL14" s="64" t="str">
        <f>IF(ISNUMBER($AJ14),IF(AND($AJ14&gt;=60,$AJ14&lt;=100),"●",""),"")</f>
        <v/>
      </c>
      <c r="AM14" s="65"/>
      <c r="AN14" s="66"/>
      <c r="AO14" s="66"/>
      <c r="AP14" s="67"/>
      <c r="AQ14" s="66"/>
      <c r="AR14" s="66"/>
      <c r="AS14" s="66"/>
      <c r="AT14" s="323" t="str">
        <f>IF(ISNUMBER($AJ14),IF(AND($AJ14&gt;=60,$AJ14&lt;=100),"●",""),"")</f>
        <v/>
      </c>
      <c r="AU14" s="324" t="str">
        <f t="shared" si="1"/>
        <v/>
      </c>
      <c r="AV14" s="292"/>
      <c r="AW14" s="325"/>
      <c r="AX14" s="81" t="str">
        <f>IF(ISNUMBER($AJ14),IF(AND($AJ14&gt;=60,$AJ14&lt;=100),$H14,""),"")</f>
        <v/>
      </c>
      <c r="AY14" s="326"/>
      <c r="AZ14" s="327"/>
      <c r="BA14" s="81"/>
      <c r="BB14" s="323"/>
      <c r="BC14" s="19"/>
    </row>
    <row r="15" spans="1:55" s="20" customFormat="1" ht="17.100000000000001" customHeight="1">
      <c r="A15" s="19"/>
      <c r="B15" s="728"/>
      <c r="C15" s="731"/>
      <c r="D15" s="425" t="s">
        <v>171</v>
      </c>
      <c r="E15" s="733"/>
      <c r="F15" s="31"/>
      <c r="G15" s="403" t="s">
        <v>9</v>
      </c>
      <c r="H15" s="404">
        <f t="shared" si="0"/>
        <v>2</v>
      </c>
      <c r="I15" s="405">
        <v>0</v>
      </c>
      <c r="J15" s="406">
        <v>0</v>
      </c>
      <c r="K15" s="734">
        <v>2</v>
      </c>
      <c r="L15" s="735"/>
      <c r="M15" s="407" t="s">
        <v>172</v>
      </c>
      <c r="N15" s="426" t="s">
        <v>95</v>
      </c>
      <c r="O15" s="409"/>
      <c r="P15" s="406" t="s">
        <v>140</v>
      </c>
      <c r="Q15" s="411" t="s">
        <v>169</v>
      </c>
      <c r="R15" s="412" t="str">
        <f t="shared" si="2"/>
        <v/>
      </c>
      <c r="S15" s="384"/>
      <c r="T15" s="408"/>
      <c r="U15" s="406"/>
      <c r="V15" s="405"/>
      <c r="W15" s="409"/>
      <c r="X15" s="409"/>
      <c r="Y15" s="406"/>
      <c r="Z15" s="405"/>
      <c r="AA15" s="409" t="s">
        <v>0</v>
      </c>
      <c r="AB15" s="409"/>
      <c r="AC15" s="409"/>
      <c r="AD15" s="406"/>
      <c r="AE15" s="405"/>
      <c r="AF15" s="409"/>
      <c r="AG15" s="413"/>
      <c r="AH15" s="123"/>
      <c r="AI15" s="414" t="s">
        <v>169</v>
      </c>
      <c r="AJ15" s="500"/>
      <c r="AK15" s="14"/>
      <c r="AL15" s="108" t="str">
        <f>IF(ISNUMBER($AJ15),IF(AND($AJ15&gt;=60,$AJ15&lt;=100),"●",""),"")</f>
        <v/>
      </c>
      <c r="AM15" s="109"/>
      <c r="AN15" s="98"/>
      <c r="AO15" s="98"/>
      <c r="AP15" s="99"/>
      <c r="AQ15" s="98"/>
      <c r="AR15" s="98"/>
      <c r="AS15" s="98"/>
      <c r="AT15" s="100"/>
      <c r="AU15" s="317" t="str">
        <f t="shared" si="1"/>
        <v/>
      </c>
      <c r="AV15" s="292"/>
      <c r="AW15" s="318"/>
      <c r="AX15" s="319" t="str">
        <f>IF(ISNUMBER($AJ15),IF(AND($AJ15&gt;=60,$AJ15&lt;=100),$H15,""),"")</f>
        <v/>
      </c>
      <c r="AY15" s="320"/>
      <c r="AZ15" s="321"/>
      <c r="BA15" s="319"/>
      <c r="BB15" s="322"/>
      <c r="BC15" s="19"/>
    </row>
    <row r="16" spans="1:55" s="20" customFormat="1" ht="17.100000000000001" customHeight="1">
      <c r="A16" s="19"/>
      <c r="B16" s="728"/>
      <c r="C16" s="731"/>
      <c r="D16" s="427" t="s">
        <v>58</v>
      </c>
      <c r="E16" s="736" t="s">
        <v>162</v>
      </c>
      <c r="F16" s="428"/>
      <c r="G16" s="429" t="s">
        <v>165</v>
      </c>
      <c r="H16" s="430">
        <f t="shared" si="0"/>
        <v>2</v>
      </c>
      <c r="I16" s="431">
        <v>2</v>
      </c>
      <c r="J16" s="432">
        <v>0</v>
      </c>
      <c r="K16" s="431">
        <v>0</v>
      </c>
      <c r="L16" s="432">
        <v>0</v>
      </c>
      <c r="M16" s="433" t="s">
        <v>172</v>
      </c>
      <c r="N16" s="434" t="s">
        <v>95</v>
      </c>
      <c r="O16" s="435" t="s">
        <v>95</v>
      </c>
      <c r="P16" s="378"/>
      <c r="Q16" s="418" t="s">
        <v>169</v>
      </c>
      <c r="R16" s="436" t="str">
        <f t="shared" si="2"/>
        <v/>
      </c>
      <c r="S16" s="437"/>
      <c r="T16" s="420"/>
      <c r="U16" s="421"/>
      <c r="V16" s="422" t="s">
        <v>0</v>
      </c>
      <c r="W16" s="417"/>
      <c r="X16" s="417"/>
      <c r="Y16" s="421"/>
      <c r="Z16" s="422"/>
      <c r="AA16" s="417"/>
      <c r="AB16" s="417"/>
      <c r="AC16" s="417"/>
      <c r="AD16" s="421"/>
      <c r="AE16" s="422"/>
      <c r="AF16" s="417"/>
      <c r="AG16" s="374"/>
      <c r="AH16" s="47"/>
      <c r="AI16" s="423" t="s">
        <v>169</v>
      </c>
      <c r="AJ16" s="424"/>
      <c r="AK16" s="14"/>
      <c r="AL16" s="64" t="str">
        <f>IF(ISNUMBER($AJ16),IF(AND($AJ16&gt;=60,$AJ16&lt;=100),"●",""),"")</f>
        <v/>
      </c>
      <c r="AM16" s="65"/>
      <c r="AN16" s="66"/>
      <c r="AO16" s="66"/>
      <c r="AP16" s="67"/>
      <c r="AQ16" s="66"/>
      <c r="AR16" s="66"/>
      <c r="AS16" s="66"/>
      <c r="AT16" s="68"/>
      <c r="AU16" s="324" t="str">
        <f t="shared" si="1"/>
        <v/>
      </c>
      <c r="AV16" s="292"/>
      <c r="AW16" s="325"/>
      <c r="AX16" s="81"/>
      <c r="AY16" s="326"/>
      <c r="AZ16" s="327"/>
      <c r="BA16" s="81" t="str">
        <f t="shared" ref="BA16:BA23" si="4">IF(ISNUMBER($AJ16),IF(AND($AJ16&gt;=60,$AJ16&lt;=100),$H16,""),"")</f>
        <v/>
      </c>
      <c r="BB16" s="323"/>
      <c r="BC16" s="19"/>
    </row>
    <row r="17" spans="1:55" s="20" customFormat="1" ht="17.100000000000001" customHeight="1">
      <c r="A17" s="19"/>
      <c r="B17" s="728"/>
      <c r="C17" s="731"/>
      <c r="D17" s="438" t="s">
        <v>58</v>
      </c>
      <c r="E17" s="737"/>
      <c r="F17" s="428"/>
      <c r="G17" s="439" t="s">
        <v>166</v>
      </c>
      <c r="H17" s="440">
        <f t="shared" si="0"/>
        <v>2</v>
      </c>
      <c r="I17" s="441">
        <v>0</v>
      </c>
      <c r="J17" s="442">
        <v>0</v>
      </c>
      <c r="K17" s="441">
        <v>2</v>
      </c>
      <c r="L17" s="442">
        <v>0</v>
      </c>
      <c r="M17" s="443" t="s">
        <v>172</v>
      </c>
      <c r="N17" s="444"/>
      <c r="O17" s="435"/>
      <c r="P17" s="328" t="s">
        <v>140</v>
      </c>
      <c r="Q17" s="394"/>
      <c r="R17" s="395" t="str">
        <f t="shared" si="2"/>
        <v/>
      </c>
      <c r="S17" s="384"/>
      <c r="T17" s="392"/>
      <c r="U17" s="328"/>
      <c r="V17" s="329" t="s">
        <v>1</v>
      </c>
      <c r="W17" s="331"/>
      <c r="X17" s="331"/>
      <c r="Y17" s="328"/>
      <c r="Z17" s="329"/>
      <c r="AA17" s="331"/>
      <c r="AB17" s="331"/>
      <c r="AC17" s="331"/>
      <c r="AD17" s="328"/>
      <c r="AE17" s="329"/>
      <c r="AF17" s="331"/>
      <c r="AG17" s="330"/>
      <c r="AH17" s="123"/>
      <c r="AI17" s="396"/>
      <c r="AJ17" s="397"/>
      <c r="AK17" s="14"/>
      <c r="AL17" s="83"/>
      <c r="AM17" s="71"/>
      <c r="AN17" s="87"/>
      <c r="AO17" s="87"/>
      <c r="AP17" s="86"/>
      <c r="AQ17" s="87"/>
      <c r="AR17" s="87"/>
      <c r="AS17" s="87"/>
      <c r="AT17" s="88"/>
      <c r="AU17" s="311" t="str">
        <f t="shared" si="1"/>
        <v/>
      </c>
      <c r="AV17" s="292"/>
      <c r="AW17" s="312"/>
      <c r="AX17" s="84"/>
      <c r="AY17" s="314"/>
      <c r="AZ17" s="315"/>
      <c r="BA17" s="84" t="str">
        <f t="shared" si="4"/>
        <v/>
      </c>
      <c r="BB17" s="115"/>
      <c r="BC17" s="19"/>
    </row>
    <row r="18" spans="1:55" s="20" customFormat="1" ht="17.100000000000001" customHeight="1">
      <c r="A18" s="19"/>
      <c r="B18" s="728"/>
      <c r="C18" s="731"/>
      <c r="D18" s="438" t="s">
        <v>58</v>
      </c>
      <c r="E18" s="737"/>
      <c r="F18" s="428"/>
      <c r="G18" s="439" t="s">
        <v>10</v>
      </c>
      <c r="H18" s="440">
        <f t="shared" si="0"/>
        <v>2</v>
      </c>
      <c r="I18" s="441">
        <v>0</v>
      </c>
      <c r="J18" s="442">
        <v>2</v>
      </c>
      <c r="K18" s="441">
        <v>0</v>
      </c>
      <c r="L18" s="442">
        <v>0</v>
      </c>
      <c r="M18" s="443" t="s">
        <v>172</v>
      </c>
      <c r="N18" s="444" t="s">
        <v>169</v>
      </c>
      <c r="O18" s="435" t="s">
        <v>95</v>
      </c>
      <c r="P18" s="328" t="s">
        <v>140</v>
      </c>
      <c r="Q18" s="394" t="s">
        <v>169</v>
      </c>
      <c r="R18" s="395" t="str">
        <f t="shared" si="2"/>
        <v/>
      </c>
      <c r="S18" s="384"/>
      <c r="T18" s="392"/>
      <c r="U18" s="328"/>
      <c r="V18" s="329" t="s">
        <v>0</v>
      </c>
      <c r="W18" s="331"/>
      <c r="X18" s="331"/>
      <c r="Y18" s="328"/>
      <c r="Z18" s="329"/>
      <c r="AA18" s="331"/>
      <c r="AB18" s="331"/>
      <c r="AC18" s="331"/>
      <c r="AD18" s="328"/>
      <c r="AE18" s="329"/>
      <c r="AF18" s="331"/>
      <c r="AG18" s="330"/>
      <c r="AH18" s="123"/>
      <c r="AI18" s="396" t="s">
        <v>169</v>
      </c>
      <c r="AJ18" s="397"/>
      <c r="AK18" s="14"/>
      <c r="AL18" s="70" t="str">
        <f>IF(ISNUMBER($AJ18),IF(AND($AJ18&gt;=60,$AJ18&lt;=100),"●",""),"")</f>
        <v/>
      </c>
      <c r="AM18" s="71"/>
      <c r="AN18" s="87"/>
      <c r="AO18" s="87"/>
      <c r="AP18" s="86"/>
      <c r="AQ18" s="87"/>
      <c r="AR18" s="87"/>
      <c r="AS18" s="87"/>
      <c r="AT18" s="88"/>
      <c r="AU18" s="311" t="str">
        <f t="shared" si="1"/>
        <v/>
      </c>
      <c r="AV18" s="292"/>
      <c r="AW18" s="312"/>
      <c r="AX18" s="84"/>
      <c r="AY18" s="314"/>
      <c r="AZ18" s="315"/>
      <c r="BA18" s="84" t="str">
        <f t="shared" si="4"/>
        <v/>
      </c>
      <c r="BB18" s="115"/>
      <c r="BC18" s="19"/>
    </row>
    <row r="19" spans="1:55" s="20" customFormat="1" ht="17.100000000000001" customHeight="1">
      <c r="A19" s="19"/>
      <c r="B19" s="728"/>
      <c r="C19" s="731"/>
      <c r="D19" s="438" t="s">
        <v>58</v>
      </c>
      <c r="E19" s="737"/>
      <c r="F19" s="428"/>
      <c r="G19" s="439" t="s">
        <v>97</v>
      </c>
      <c r="H19" s="440">
        <f t="shared" si="0"/>
        <v>2</v>
      </c>
      <c r="I19" s="441">
        <v>0</v>
      </c>
      <c r="J19" s="442">
        <v>0</v>
      </c>
      <c r="K19" s="441">
        <v>0</v>
      </c>
      <c r="L19" s="442">
        <v>2</v>
      </c>
      <c r="M19" s="443" t="s">
        <v>172</v>
      </c>
      <c r="N19" s="444" t="s">
        <v>140</v>
      </c>
      <c r="O19" s="331"/>
      <c r="P19" s="328" t="s">
        <v>140</v>
      </c>
      <c r="Q19" s="394"/>
      <c r="R19" s="395" t="str">
        <f t="shared" si="2"/>
        <v/>
      </c>
      <c r="S19" s="384"/>
      <c r="T19" s="392"/>
      <c r="U19" s="328"/>
      <c r="V19" s="329"/>
      <c r="W19" s="331" t="s">
        <v>0</v>
      </c>
      <c r="X19" s="331"/>
      <c r="Y19" s="328"/>
      <c r="Z19" s="329"/>
      <c r="AA19" s="331"/>
      <c r="AB19" s="331"/>
      <c r="AC19" s="331"/>
      <c r="AD19" s="328"/>
      <c r="AE19" s="329"/>
      <c r="AF19" s="331"/>
      <c r="AG19" s="330"/>
      <c r="AH19" s="123"/>
      <c r="AI19" s="396"/>
      <c r="AJ19" s="397"/>
      <c r="AK19" s="14"/>
      <c r="AL19" s="83"/>
      <c r="AM19" s="71"/>
      <c r="AN19" s="106"/>
      <c r="AO19" s="106"/>
      <c r="AP19" s="105"/>
      <c r="AQ19" s="106"/>
      <c r="AR19" s="106"/>
      <c r="AS19" s="106"/>
      <c r="AT19" s="107"/>
      <c r="AU19" s="311" t="str">
        <f t="shared" si="1"/>
        <v/>
      </c>
      <c r="AV19" s="292"/>
      <c r="AW19" s="312"/>
      <c r="AX19" s="84"/>
      <c r="AY19" s="328"/>
      <c r="AZ19" s="329"/>
      <c r="BA19" s="84" t="str">
        <f t="shared" si="4"/>
        <v/>
      </c>
      <c r="BB19" s="330"/>
      <c r="BC19" s="19"/>
    </row>
    <row r="20" spans="1:55" s="20" customFormat="1" ht="17.100000000000001" customHeight="1">
      <c r="A20" s="19"/>
      <c r="B20" s="728"/>
      <c r="C20" s="731"/>
      <c r="D20" s="438" t="s">
        <v>58</v>
      </c>
      <c r="E20" s="737"/>
      <c r="F20" s="428"/>
      <c r="G20" s="439" t="s">
        <v>98</v>
      </c>
      <c r="H20" s="440">
        <f t="shared" si="0"/>
        <v>2</v>
      </c>
      <c r="I20" s="441">
        <v>0</v>
      </c>
      <c r="J20" s="442">
        <v>0</v>
      </c>
      <c r="K20" s="441">
        <v>0</v>
      </c>
      <c r="L20" s="442">
        <v>2</v>
      </c>
      <c r="M20" s="443" t="s">
        <v>172</v>
      </c>
      <c r="N20" s="444" t="s">
        <v>1</v>
      </c>
      <c r="O20" s="331" t="s">
        <v>11</v>
      </c>
      <c r="P20" s="328" t="s">
        <v>140</v>
      </c>
      <c r="Q20" s="394" t="s">
        <v>48</v>
      </c>
      <c r="R20" s="395" t="str">
        <f t="shared" si="2"/>
        <v/>
      </c>
      <c r="S20" s="384"/>
      <c r="T20" s="392"/>
      <c r="U20" s="328"/>
      <c r="V20" s="329"/>
      <c r="W20" s="331" t="s">
        <v>0</v>
      </c>
      <c r="X20" s="331"/>
      <c r="Y20" s="328"/>
      <c r="Z20" s="329"/>
      <c r="AA20" s="331"/>
      <c r="AB20" s="331"/>
      <c r="AC20" s="331"/>
      <c r="AD20" s="328"/>
      <c r="AE20" s="329"/>
      <c r="AF20" s="331"/>
      <c r="AG20" s="330"/>
      <c r="AH20" s="123"/>
      <c r="AI20" s="396" t="s">
        <v>211</v>
      </c>
      <c r="AJ20" s="397"/>
      <c r="AK20" s="14"/>
      <c r="AL20" s="70" t="str">
        <f t="shared" ref="AL20:AL32" si="5">IF(ISNUMBER($AJ20),IF(AND($AJ20&gt;=60,$AJ20&lt;=100),"●",""),"")</f>
        <v/>
      </c>
      <c r="AM20" s="71"/>
      <c r="AN20" s="106"/>
      <c r="AO20" s="106"/>
      <c r="AP20" s="105"/>
      <c r="AQ20" s="106"/>
      <c r="AR20" s="106"/>
      <c r="AS20" s="331" t="str">
        <f>IF(ISNUMBER($AJ20),IF(AND($AJ20&gt;=60,$AJ20&lt;=100),"●",""),"")</f>
        <v/>
      </c>
      <c r="AT20" s="107"/>
      <c r="AU20" s="311" t="str">
        <f t="shared" si="1"/>
        <v/>
      </c>
      <c r="AV20" s="292"/>
      <c r="AW20" s="312"/>
      <c r="AX20" s="84"/>
      <c r="AY20" s="328"/>
      <c r="AZ20" s="329"/>
      <c r="BA20" s="84" t="str">
        <f t="shared" si="4"/>
        <v/>
      </c>
      <c r="BB20" s="330"/>
      <c r="BC20" s="19"/>
    </row>
    <row r="21" spans="1:55" s="20" customFormat="1" ht="17.100000000000001" customHeight="1">
      <c r="A21" s="19"/>
      <c r="B21" s="728"/>
      <c r="C21" s="731"/>
      <c r="D21" s="438" t="s">
        <v>58</v>
      </c>
      <c r="E21" s="737"/>
      <c r="F21" s="428"/>
      <c r="G21" s="439" t="s">
        <v>49</v>
      </c>
      <c r="H21" s="440">
        <f t="shared" si="0"/>
        <v>2</v>
      </c>
      <c r="I21" s="441">
        <v>0</v>
      </c>
      <c r="J21" s="442">
        <v>2</v>
      </c>
      <c r="K21" s="441">
        <v>0</v>
      </c>
      <c r="L21" s="442">
        <v>0</v>
      </c>
      <c r="M21" s="443" t="s">
        <v>172</v>
      </c>
      <c r="N21" s="444" t="s">
        <v>169</v>
      </c>
      <c r="O21" s="435" t="s">
        <v>95</v>
      </c>
      <c r="P21" s="328"/>
      <c r="Q21" s="445" t="s">
        <v>169</v>
      </c>
      <c r="R21" s="446" t="str">
        <f t="shared" si="2"/>
        <v/>
      </c>
      <c r="S21" s="384"/>
      <c r="T21" s="392"/>
      <c r="U21" s="328"/>
      <c r="V21" s="329" t="s">
        <v>0</v>
      </c>
      <c r="W21" s="331"/>
      <c r="X21" s="331"/>
      <c r="Y21" s="328"/>
      <c r="Z21" s="329"/>
      <c r="AA21" s="331"/>
      <c r="AB21" s="331"/>
      <c r="AC21" s="331"/>
      <c r="AD21" s="328"/>
      <c r="AE21" s="329"/>
      <c r="AF21" s="331"/>
      <c r="AG21" s="330"/>
      <c r="AH21" s="123"/>
      <c r="AI21" s="447" t="s">
        <v>169</v>
      </c>
      <c r="AJ21" s="397"/>
      <c r="AK21" s="14"/>
      <c r="AL21" s="70" t="str">
        <f t="shared" si="5"/>
        <v/>
      </c>
      <c r="AM21" s="71"/>
      <c r="AN21" s="87"/>
      <c r="AO21" s="87"/>
      <c r="AP21" s="86"/>
      <c r="AQ21" s="87"/>
      <c r="AR21" s="87"/>
      <c r="AS21" s="87"/>
      <c r="AT21" s="88"/>
      <c r="AU21" s="311" t="str">
        <f t="shared" si="1"/>
        <v/>
      </c>
      <c r="AV21" s="292"/>
      <c r="AW21" s="312"/>
      <c r="AX21" s="84"/>
      <c r="AY21" s="314"/>
      <c r="AZ21" s="315"/>
      <c r="BA21" s="84" t="str">
        <f t="shared" si="4"/>
        <v/>
      </c>
      <c r="BB21" s="115"/>
      <c r="BC21" s="19"/>
    </row>
    <row r="22" spans="1:55" s="20" customFormat="1" ht="17.100000000000001" customHeight="1">
      <c r="A22" s="19"/>
      <c r="B22" s="728"/>
      <c r="C22" s="731"/>
      <c r="D22" s="438" t="s">
        <v>216</v>
      </c>
      <c r="E22" s="737"/>
      <c r="F22" s="428"/>
      <c r="G22" s="389" t="s">
        <v>50</v>
      </c>
      <c r="H22" s="390">
        <f t="shared" si="0"/>
        <v>2</v>
      </c>
      <c r="I22" s="329">
        <v>2</v>
      </c>
      <c r="J22" s="328">
        <v>0</v>
      </c>
      <c r="K22" s="441"/>
      <c r="L22" s="442">
        <v>0</v>
      </c>
      <c r="M22" s="443" t="s">
        <v>218</v>
      </c>
      <c r="N22" s="444" t="s">
        <v>169</v>
      </c>
      <c r="O22" s="331" t="s">
        <v>51</v>
      </c>
      <c r="P22" s="328"/>
      <c r="Q22" s="394" t="s">
        <v>52</v>
      </c>
      <c r="R22" s="395" t="str">
        <f t="shared" si="2"/>
        <v/>
      </c>
      <c r="S22" s="384"/>
      <c r="T22" s="392"/>
      <c r="U22" s="328"/>
      <c r="V22" s="329" t="s">
        <v>0</v>
      </c>
      <c r="W22" s="331" t="s">
        <v>0</v>
      </c>
      <c r="X22" s="331"/>
      <c r="Y22" s="328"/>
      <c r="Z22" s="329"/>
      <c r="AA22" s="331"/>
      <c r="AB22" s="331"/>
      <c r="AC22" s="331"/>
      <c r="AD22" s="328"/>
      <c r="AE22" s="329"/>
      <c r="AF22" s="331"/>
      <c r="AG22" s="330"/>
      <c r="AH22" s="123"/>
      <c r="AI22" s="396" t="s">
        <v>3</v>
      </c>
      <c r="AJ22" s="397"/>
      <c r="AK22" s="14"/>
      <c r="AL22" s="70" t="str">
        <f t="shared" si="5"/>
        <v/>
      </c>
      <c r="AM22" s="71"/>
      <c r="AN22" s="87"/>
      <c r="AO22" s="87"/>
      <c r="AP22" s="86"/>
      <c r="AQ22" s="84" t="str">
        <f>IF(ISNUMBER($AJ22),IF(AND($AJ22&gt;=60,$AJ22&lt;=100),"●",""),"")</f>
        <v/>
      </c>
      <c r="AR22" s="87"/>
      <c r="AS22" s="87"/>
      <c r="AT22" s="88"/>
      <c r="AU22" s="311" t="str">
        <f t="shared" si="1"/>
        <v/>
      </c>
      <c r="AV22" s="292"/>
      <c r="AW22" s="312"/>
      <c r="AX22" s="84"/>
      <c r="AY22" s="314"/>
      <c r="AZ22" s="315"/>
      <c r="BA22" s="84" t="str">
        <f t="shared" si="4"/>
        <v/>
      </c>
      <c r="BB22" s="115"/>
      <c r="BC22" s="19"/>
    </row>
    <row r="23" spans="1:55" s="20" customFormat="1" ht="17.100000000000001" customHeight="1">
      <c r="A23" s="19"/>
      <c r="B23" s="728"/>
      <c r="C23" s="497"/>
      <c r="D23" s="448" t="s">
        <v>216</v>
      </c>
      <c r="E23" s="738"/>
      <c r="F23" s="428"/>
      <c r="G23" s="449" t="s">
        <v>217</v>
      </c>
      <c r="H23" s="450">
        <v>2</v>
      </c>
      <c r="I23" s="451"/>
      <c r="J23" s="452"/>
      <c r="K23" s="453">
        <v>2</v>
      </c>
      <c r="L23" s="454"/>
      <c r="M23" s="455" t="s">
        <v>218</v>
      </c>
      <c r="N23" s="456"/>
      <c r="O23" s="457"/>
      <c r="P23" s="458"/>
      <c r="Q23" s="459"/>
      <c r="R23" s="412" t="str">
        <f t="shared" si="2"/>
        <v/>
      </c>
      <c r="S23" s="460"/>
      <c r="T23" s="461"/>
      <c r="U23" s="458"/>
      <c r="V23" s="462"/>
      <c r="W23" s="457"/>
      <c r="X23" s="457"/>
      <c r="Y23" s="406" t="s">
        <v>105</v>
      </c>
      <c r="Z23" s="462"/>
      <c r="AA23" s="457"/>
      <c r="AB23" s="457"/>
      <c r="AC23" s="457"/>
      <c r="AD23" s="458"/>
      <c r="AE23" s="462"/>
      <c r="AF23" s="457"/>
      <c r="AG23" s="463"/>
      <c r="AH23" s="464"/>
      <c r="AI23" s="465"/>
      <c r="AJ23" s="500"/>
      <c r="AK23" s="37"/>
      <c r="AL23" s="332"/>
      <c r="AM23" s="333"/>
      <c r="AN23" s="334"/>
      <c r="AO23" s="334"/>
      <c r="AP23" s="335"/>
      <c r="AQ23" s="336"/>
      <c r="AR23" s="334"/>
      <c r="AS23" s="334"/>
      <c r="AT23" s="337"/>
      <c r="AU23" s="324" t="str">
        <f t="shared" si="1"/>
        <v/>
      </c>
      <c r="AV23" s="338"/>
      <c r="AW23" s="339"/>
      <c r="AX23" s="340"/>
      <c r="AY23" s="341"/>
      <c r="AZ23" s="342"/>
      <c r="BA23" s="340" t="str">
        <f t="shared" si="4"/>
        <v/>
      </c>
      <c r="BB23" s="343"/>
      <c r="BC23" s="19"/>
    </row>
    <row r="24" spans="1:55" s="20" customFormat="1" ht="17.100000000000001" customHeight="1">
      <c r="A24" s="19"/>
      <c r="B24" s="728"/>
      <c r="C24" s="730" t="s">
        <v>20</v>
      </c>
      <c r="D24" s="431" t="s">
        <v>171</v>
      </c>
      <c r="E24" s="466">
        <v>2</v>
      </c>
      <c r="F24" s="428"/>
      <c r="G24" s="467" t="s">
        <v>145</v>
      </c>
      <c r="H24" s="468">
        <f t="shared" si="0"/>
        <v>2</v>
      </c>
      <c r="I24" s="422"/>
      <c r="J24" s="421">
        <v>2</v>
      </c>
      <c r="K24" s="431">
        <v>0</v>
      </c>
      <c r="L24" s="432">
        <v>0</v>
      </c>
      <c r="M24" s="433" t="s">
        <v>172</v>
      </c>
      <c r="N24" s="469" t="s">
        <v>1</v>
      </c>
      <c r="O24" s="435"/>
      <c r="P24" s="378"/>
      <c r="Q24" s="399" t="s">
        <v>1</v>
      </c>
      <c r="R24" s="400" t="str">
        <f t="shared" si="2"/>
        <v/>
      </c>
      <c r="S24" s="384"/>
      <c r="T24" s="416"/>
      <c r="U24" s="378"/>
      <c r="V24" s="377"/>
      <c r="W24" s="435"/>
      <c r="X24" s="435"/>
      <c r="Y24" s="378"/>
      <c r="Z24" s="377"/>
      <c r="AA24" s="435"/>
      <c r="AB24" s="435" t="s">
        <v>0</v>
      </c>
      <c r="AC24" s="435"/>
      <c r="AD24" s="378"/>
      <c r="AE24" s="377"/>
      <c r="AF24" s="435"/>
      <c r="AG24" s="470"/>
      <c r="AH24" s="123"/>
      <c r="AI24" s="401" t="s">
        <v>169</v>
      </c>
      <c r="AJ24" s="499"/>
      <c r="AK24" s="14"/>
      <c r="AL24" s="64" t="str">
        <f t="shared" si="5"/>
        <v/>
      </c>
      <c r="AM24" s="65"/>
      <c r="AN24" s="66"/>
      <c r="AO24" s="66"/>
      <c r="AP24" s="67"/>
      <c r="AQ24" s="66"/>
      <c r="AR24" s="66"/>
      <c r="AS24" s="66"/>
      <c r="AT24" s="68"/>
      <c r="AU24" s="344" t="str">
        <f t="shared" si="1"/>
        <v/>
      </c>
      <c r="AV24" s="292"/>
      <c r="AW24" s="325"/>
      <c r="AX24" s="81"/>
      <c r="AY24" s="81" t="str">
        <f t="shared" ref="AY24:AY32" si="6">IF(ISNUMBER($AJ24),IF(AND($AJ24&gt;=60,$AJ24&lt;=100),$H24,""),"")</f>
        <v/>
      </c>
      <c r="AZ24" s="327"/>
      <c r="BA24" s="81"/>
      <c r="BB24" s="323"/>
      <c r="BC24" s="19"/>
    </row>
    <row r="25" spans="1:55" s="20" customFormat="1" ht="17.100000000000001" customHeight="1">
      <c r="A25" s="19"/>
      <c r="B25" s="728"/>
      <c r="C25" s="731"/>
      <c r="D25" s="329" t="s">
        <v>171</v>
      </c>
      <c r="E25" s="471">
        <v>4</v>
      </c>
      <c r="F25" s="31"/>
      <c r="G25" s="389" t="s">
        <v>69</v>
      </c>
      <c r="H25" s="390">
        <f t="shared" si="0"/>
        <v>4</v>
      </c>
      <c r="I25" s="329">
        <v>2</v>
      </c>
      <c r="J25" s="328">
        <v>2</v>
      </c>
      <c r="K25" s="329">
        <v>0</v>
      </c>
      <c r="L25" s="328">
        <v>0</v>
      </c>
      <c r="M25" s="391" t="s">
        <v>62</v>
      </c>
      <c r="N25" s="392" t="s">
        <v>1</v>
      </c>
      <c r="O25" s="472"/>
      <c r="P25" s="328" t="s">
        <v>1</v>
      </c>
      <c r="Q25" s="394" t="s">
        <v>1</v>
      </c>
      <c r="R25" s="395" t="str">
        <f t="shared" si="2"/>
        <v/>
      </c>
      <c r="S25" s="384"/>
      <c r="T25" s="392" t="s">
        <v>1</v>
      </c>
      <c r="U25" s="328"/>
      <c r="V25" s="329"/>
      <c r="W25" s="331"/>
      <c r="X25" s="331" t="s">
        <v>0</v>
      </c>
      <c r="Y25" s="328"/>
      <c r="Z25" s="329"/>
      <c r="AA25" s="331"/>
      <c r="AB25" s="331"/>
      <c r="AC25" s="331"/>
      <c r="AD25" s="328"/>
      <c r="AE25" s="329"/>
      <c r="AF25" s="331" t="s">
        <v>0</v>
      </c>
      <c r="AG25" s="330"/>
      <c r="AH25" s="123"/>
      <c r="AI25" s="396" t="s">
        <v>169</v>
      </c>
      <c r="AJ25" s="397"/>
      <c r="AK25" s="14"/>
      <c r="AL25" s="70" t="str">
        <f t="shared" si="5"/>
        <v/>
      </c>
      <c r="AM25" s="71"/>
      <c r="AN25" s="87"/>
      <c r="AO25" s="87"/>
      <c r="AP25" s="86"/>
      <c r="AQ25" s="87"/>
      <c r="AR25" s="87"/>
      <c r="AS25" s="87"/>
      <c r="AT25" s="88"/>
      <c r="AU25" s="311" t="str">
        <f t="shared" si="1"/>
        <v/>
      </c>
      <c r="AV25" s="292"/>
      <c r="AW25" s="312"/>
      <c r="AX25" s="84"/>
      <c r="AY25" s="84" t="str">
        <f t="shared" si="6"/>
        <v/>
      </c>
      <c r="AZ25" s="315"/>
      <c r="BA25" s="84"/>
      <c r="BB25" s="115"/>
      <c r="BC25" s="19"/>
    </row>
    <row r="26" spans="1:55" s="20" customFormat="1" ht="17.100000000000001" customHeight="1">
      <c r="A26" s="19"/>
      <c r="B26" s="728"/>
      <c r="C26" s="731"/>
      <c r="D26" s="329" t="s">
        <v>151</v>
      </c>
      <c r="E26" s="471">
        <v>1</v>
      </c>
      <c r="F26" s="31"/>
      <c r="G26" s="375" t="s">
        <v>195</v>
      </c>
      <c r="H26" s="390">
        <f t="shared" si="0"/>
        <v>1</v>
      </c>
      <c r="I26" s="329">
        <v>1</v>
      </c>
      <c r="J26" s="328"/>
      <c r="K26" s="329"/>
      <c r="L26" s="328"/>
      <c r="M26" s="391" t="s">
        <v>196</v>
      </c>
      <c r="N26" s="392" t="s">
        <v>1</v>
      </c>
      <c r="O26" s="472"/>
      <c r="P26" s="328" t="s">
        <v>1</v>
      </c>
      <c r="Q26" s="394" t="s">
        <v>1</v>
      </c>
      <c r="R26" s="395" t="str">
        <f t="shared" si="2"/>
        <v/>
      </c>
      <c r="S26" s="384"/>
      <c r="T26" s="392"/>
      <c r="U26" s="328" t="s">
        <v>0</v>
      </c>
      <c r="V26" s="329"/>
      <c r="W26" s="331"/>
      <c r="X26" s="331"/>
      <c r="Y26" s="328"/>
      <c r="Z26" s="329"/>
      <c r="AA26" s="331"/>
      <c r="AB26" s="331"/>
      <c r="AC26" s="331"/>
      <c r="AD26" s="328"/>
      <c r="AE26" s="329"/>
      <c r="AF26" s="331"/>
      <c r="AG26" s="330"/>
      <c r="AH26" s="123"/>
      <c r="AI26" s="396" t="s">
        <v>169</v>
      </c>
      <c r="AJ26" s="397"/>
      <c r="AK26" s="14"/>
      <c r="AL26" s="70" t="str">
        <f t="shared" si="5"/>
        <v/>
      </c>
      <c r="AM26" s="71"/>
      <c r="AN26" s="87"/>
      <c r="AO26" s="87"/>
      <c r="AP26" s="86"/>
      <c r="AQ26" s="87"/>
      <c r="AR26" s="87"/>
      <c r="AS26" s="87"/>
      <c r="AT26" s="88"/>
      <c r="AU26" s="311" t="str">
        <f t="shared" si="1"/>
        <v/>
      </c>
      <c r="AV26" s="292"/>
      <c r="AW26" s="312"/>
      <c r="AX26" s="84"/>
      <c r="AY26" s="84" t="str">
        <f t="shared" si="6"/>
        <v/>
      </c>
      <c r="AZ26" s="315"/>
      <c r="BA26" s="84"/>
      <c r="BB26" s="115"/>
      <c r="BC26" s="19"/>
    </row>
    <row r="27" spans="1:55" s="20" customFormat="1" ht="17.100000000000001" customHeight="1">
      <c r="A27" s="19"/>
      <c r="B27" s="728"/>
      <c r="C27" s="731"/>
      <c r="D27" s="329" t="s">
        <v>228</v>
      </c>
      <c r="E27" s="471">
        <v>1</v>
      </c>
      <c r="F27" s="31"/>
      <c r="G27" s="375" t="s">
        <v>229</v>
      </c>
      <c r="H27" s="390">
        <f t="shared" si="0"/>
        <v>1</v>
      </c>
      <c r="I27" s="329"/>
      <c r="J27" s="328">
        <v>1</v>
      </c>
      <c r="K27" s="329"/>
      <c r="L27" s="328"/>
      <c r="M27" s="391" t="s">
        <v>230</v>
      </c>
      <c r="N27" s="392" t="s">
        <v>1</v>
      </c>
      <c r="O27" s="331"/>
      <c r="P27" s="328" t="s">
        <v>1</v>
      </c>
      <c r="Q27" s="394" t="s">
        <v>1</v>
      </c>
      <c r="R27" s="395" t="str">
        <f t="shared" si="2"/>
        <v/>
      </c>
      <c r="S27" s="384"/>
      <c r="T27" s="392"/>
      <c r="U27" s="328" t="s">
        <v>0</v>
      </c>
      <c r="V27" s="329"/>
      <c r="W27" s="331"/>
      <c r="X27" s="331"/>
      <c r="Y27" s="328"/>
      <c r="Z27" s="329"/>
      <c r="AA27" s="331"/>
      <c r="AB27" s="331"/>
      <c r="AC27" s="331"/>
      <c r="AD27" s="328"/>
      <c r="AE27" s="329"/>
      <c r="AF27" s="331"/>
      <c r="AG27" s="330"/>
      <c r="AH27" s="123"/>
      <c r="AI27" s="396" t="s">
        <v>169</v>
      </c>
      <c r="AJ27" s="397"/>
      <c r="AK27" s="14"/>
      <c r="AL27" s="70" t="str">
        <f t="shared" si="5"/>
        <v/>
      </c>
      <c r="AM27" s="71"/>
      <c r="AN27" s="87"/>
      <c r="AO27" s="87"/>
      <c r="AP27" s="86"/>
      <c r="AQ27" s="87"/>
      <c r="AR27" s="87"/>
      <c r="AS27" s="87"/>
      <c r="AT27" s="88"/>
      <c r="AU27" s="311" t="str">
        <f t="shared" si="1"/>
        <v/>
      </c>
      <c r="AV27" s="292"/>
      <c r="AW27" s="312"/>
      <c r="AX27" s="84"/>
      <c r="AY27" s="84" t="str">
        <f t="shared" si="6"/>
        <v/>
      </c>
      <c r="AZ27" s="315"/>
      <c r="BA27" s="84"/>
      <c r="BB27" s="115"/>
      <c r="BC27" s="19"/>
    </row>
    <row r="28" spans="1:55" s="20" customFormat="1" ht="17.100000000000001" customHeight="1">
      <c r="A28" s="19"/>
      <c r="B28" s="728"/>
      <c r="C28" s="731"/>
      <c r="D28" s="329" t="s">
        <v>171</v>
      </c>
      <c r="E28" s="471">
        <v>3</v>
      </c>
      <c r="F28" s="31"/>
      <c r="G28" s="375" t="s">
        <v>231</v>
      </c>
      <c r="H28" s="390">
        <f t="shared" si="0"/>
        <v>2</v>
      </c>
      <c r="I28" s="329"/>
      <c r="J28" s="328"/>
      <c r="K28" s="329">
        <v>1</v>
      </c>
      <c r="L28" s="328">
        <v>1</v>
      </c>
      <c r="M28" s="391" t="s">
        <v>15</v>
      </c>
      <c r="N28" s="392" t="s">
        <v>1</v>
      </c>
      <c r="O28" s="331"/>
      <c r="P28" s="328" t="s">
        <v>1</v>
      </c>
      <c r="Q28" s="394" t="s">
        <v>1</v>
      </c>
      <c r="R28" s="395" t="str">
        <f t="shared" si="2"/>
        <v/>
      </c>
      <c r="S28" s="384"/>
      <c r="T28" s="392"/>
      <c r="U28" s="328" t="s">
        <v>0</v>
      </c>
      <c r="V28" s="329"/>
      <c r="W28" s="331"/>
      <c r="X28" s="331"/>
      <c r="Y28" s="328"/>
      <c r="Z28" s="329"/>
      <c r="AA28" s="331"/>
      <c r="AB28" s="331"/>
      <c r="AC28" s="331"/>
      <c r="AD28" s="328"/>
      <c r="AE28" s="329"/>
      <c r="AF28" s="331"/>
      <c r="AG28" s="330"/>
      <c r="AH28" s="123"/>
      <c r="AI28" s="396" t="s">
        <v>169</v>
      </c>
      <c r="AJ28" s="397"/>
      <c r="AK28" s="14"/>
      <c r="AL28" s="70" t="str">
        <f t="shared" si="5"/>
        <v/>
      </c>
      <c r="AM28" s="71"/>
      <c r="AN28" s="87"/>
      <c r="AO28" s="87"/>
      <c r="AP28" s="86"/>
      <c r="AQ28" s="87"/>
      <c r="AR28" s="87"/>
      <c r="AS28" s="87"/>
      <c r="AT28" s="88"/>
      <c r="AU28" s="311" t="str">
        <f t="shared" si="1"/>
        <v/>
      </c>
      <c r="AV28" s="292"/>
      <c r="AW28" s="312"/>
      <c r="AX28" s="84"/>
      <c r="AY28" s="84" t="str">
        <f t="shared" si="6"/>
        <v/>
      </c>
      <c r="AZ28" s="315"/>
      <c r="BA28" s="84"/>
      <c r="BB28" s="115"/>
      <c r="BC28" s="19"/>
    </row>
    <row r="29" spans="1:55" s="20" customFormat="1" ht="17.100000000000001" customHeight="1">
      <c r="A29" s="19"/>
      <c r="B29" s="728"/>
      <c r="C29" s="731"/>
      <c r="D29" s="329" t="s">
        <v>171</v>
      </c>
      <c r="E29" s="471">
        <v>2</v>
      </c>
      <c r="F29" s="31"/>
      <c r="G29" s="389" t="s">
        <v>45</v>
      </c>
      <c r="H29" s="390">
        <f t="shared" si="0"/>
        <v>2</v>
      </c>
      <c r="I29" s="740">
        <v>2</v>
      </c>
      <c r="J29" s="741"/>
      <c r="K29" s="329">
        <v>0</v>
      </c>
      <c r="L29" s="328">
        <v>0</v>
      </c>
      <c r="M29" s="391" t="s">
        <v>63</v>
      </c>
      <c r="N29" s="392" t="s">
        <v>1</v>
      </c>
      <c r="O29" s="331"/>
      <c r="P29" s="328" t="s">
        <v>1</v>
      </c>
      <c r="Q29" s="394" t="s">
        <v>1</v>
      </c>
      <c r="R29" s="395" t="str">
        <f t="shared" si="2"/>
        <v/>
      </c>
      <c r="S29" s="384"/>
      <c r="T29" s="392" t="s">
        <v>1</v>
      </c>
      <c r="U29" s="328"/>
      <c r="V29" s="329"/>
      <c r="W29" s="331"/>
      <c r="X29" s="331" t="s">
        <v>0</v>
      </c>
      <c r="Y29" s="328"/>
      <c r="Z29" s="329"/>
      <c r="AA29" s="331"/>
      <c r="AB29" s="331"/>
      <c r="AC29" s="331"/>
      <c r="AD29" s="328" t="s">
        <v>0</v>
      </c>
      <c r="AE29" s="329"/>
      <c r="AF29" s="331" t="s">
        <v>1</v>
      </c>
      <c r="AG29" s="330" t="s">
        <v>0</v>
      </c>
      <c r="AH29" s="123"/>
      <c r="AI29" s="396" t="s">
        <v>169</v>
      </c>
      <c r="AJ29" s="397"/>
      <c r="AK29" s="14"/>
      <c r="AL29" s="70" t="str">
        <f t="shared" si="5"/>
        <v/>
      </c>
      <c r="AM29" s="71"/>
      <c r="AN29" s="87"/>
      <c r="AO29" s="87"/>
      <c r="AP29" s="86"/>
      <c r="AQ29" s="87"/>
      <c r="AR29" s="87"/>
      <c r="AS29" s="87"/>
      <c r="AT29" s="88"/>
      <c r="AU29" s="311" t="str">
        <f t="shared" si="1"/>
        <v/>
      </c>
      <c r="AV29" s="292"/>
      <c r="AW29" s="312"/>
      <c r="AX29" s="84"/>
      <c r="AY29" s="84" t="str">
        <f t="shared" si="6"/>
        <v/>
      </c>
      <c r="AZ29" s="315"/>
      <c r="BA29" s="84"/>
      <c r="BB29" s="115"/>
      <c r="BC29" s="19"/>
    </row>
    <row r="30" spans="1:55" s="20" customFormat="1" ht="17.100000000000001" customHeight="1">
      <c r="A30" s="19"/>
      <c r="B30" s="728"/>
      <c r="C30" s="731"/>
      <c r="D30" s="329" t="s">
        <v>171</v>
      </c>
      <c r="E30" s="471">
        <v>2</v>
      </c>
      <c r="F30" s="31"/>
      <c r="G30" s="375" t="s">
        <v>70</v>
      </c>
      <c r="H30" s="390">
        <f t="shared" si="0"/>
        <v>2</v>
      </c>
      <c r="I30" s="329">
        <v>1</v>
      </c>
      <c r="J30" s="328">
        <v>1</v>
      </c>
      <c r="K30" s="329">
        <v>0</v>
      </c>
      <c r="L30" s="328">
        <v>0</v>
      </c>
      <c r="M30" s="391" t="s">
        <v>15</v>
      </c>
      <c r="N30" s="416" t="s">
        <v>1</v>
      </c>
      <c r="O30" s="435"/>
      <c r="P30" s="378" t="s">
        <v>1</v>
      </c>
      <c r="Q30" s="399" t="s">
        <v>1</v>
      </c>
      <c r="R30" s="400" t="str">
        <f t="shared" si="2"/>
        <v/>
      </c>
      <c r="S30" s="384"/>
      <c r="T30" s="392" t="s">
        <v>1</v>
      </c>
      <c r="U30" s="328"/>
      <c r="V30" s="329"/>
      <c r="W30" s="331"/>
      <c r="X30" s="331" t="s">
        <v>1</v>
      </c>
      <c r="Y30" s="328"/>
      <c r="Z30" s="329"/>
      <c r="AA30" s="331"/>
      <c r="AB30" s="331"/>
      <c r="AC30" s="331"/>
      <c r="AD30" s="328"/>
      <c r="AE30" s="329"/>
      <c r="AF30" s="331"/>
      <c r="AG30" s="330"/>
      <c r="AH30" s="123"/>
      <c r="AI30" s="401" t="s">
        <v>169</v>
      </c>
      <c r="AJ30" s="397"/>
      <c r="AK30" s="14"/>
      <c r="AL30" s="70" t="str">
        <f t="shared" si="5"/>
        <v/>
      </c>
      <c r="AM30" s="71"/>
      <c r="AN30" s="87"/>
      <c r="AO30" s="87"/>
      <c r="AP30" s="86"/>
      <c r="AQ30" s="87"/>
      <c r="AR30" s="87"/>
      <c r="AS30" s="87"/>
      <c r="AT30" s="88"/>
      <c r="AU30" s="324" t="str">
        <f t="shared" si="1"/>
        <v/>
      </c>
      <c r="AV30" s="292"/>
      <c r="AW30" s="312"/>
      <c r="AX30" s="84"/>
      <c r="AY30" s="84" t="str">
        <f t="shared" si="6"/>
        <v/>
      </c>
      <c r="AZ30" s="315"/>
      <c r="BA30" s="84"/>
      <c r="BB30" s="115"/>
      <c r="BC30" s="19"/>
    </row>
    <row r="31" spans="1:55" s="20" customFormat="1" ht="17.100000000000001" customHeight="1">
      <c r="A31" s="19"/>
      <c r="B31" s="728"/>
      <c r="C31" s="731"/>
      <c r="D31" s="329" t="s">
        <v>171</v>
      </c>
      <c r="E31" s="471">
        <v>6</v>
      </c>
      <c r="F31" s="473"/>
      <c r="G31" s="389" t="s">
        <v>193</v>
      </c>
      <c r="H31" s="390">
        <f t="shared" si="0"/>
        <v>6</v>
      </c>
      <c r="I31" s="329">
        <v>3</v>
      </c>
      <c r="J31" s="328">
        <v>3</v>
      </c>
      <c r="K31" s="329"/>
      <c r="L31" s="328"/>
      <c r="M31" s="391" t="s">
        <v>62</v>
      </c>
      <c r="N31" s="392" t="s">
        <v>1</v>
      </c>
      <c r="O31" s="331"/>
      <c r="P31" s="328" t="s">
        <v>1</v>
      </c>
      <c r="Q31" s="394" t="s">
        <v>1</v>
      </c>
      <c r="R31" s="395" t="str">
        <f t="shared" si="2"/>
        <v/>
      </c>
      <c r="S31" s="384"/>
      <c r="T31" s="474" t="s">
        <v>0</v>
      </c>
      <c r="U31" s="475" t="s">
        <v>0</v>
      </c>
      <c r="V31" s="476"/>
      <c r="W31" s="477"/>
      <c r="X31" s="477" t="s">
        <v>0</v>
      </c>
      <c r="Y31" s="475" t="s">
        <v>0</v>
      </c>
      <c r="Z31" s="476"/>
      <c r="AA31" s="477"/>
      <c r="AB31" s="477"/>
      <c r="AC31" s="477"/>
      <c r="AD31" s="475" t="s">
        <v>0</v>
      </c>
      <c r="AE31" s="476"/>
      <c r="AF31" s="477" t="s">
        <v>0</v>
      </c>
      <c r="AG31" s="478" t="s">
        <v>0</v>
      </c>
      <c r="AH31" s="123"/>
      <c r="AI31" s="396" t="s">
        <v>169</v>
      </c>
      <c r="AJ31" s="397"/>
      <c r="AK31" s="14"/>
      <c r="AL31" s="77" t="str">
        <f t="shared" si="5"/>
        <v/>
      </c>
      <c r="AM31" s="78"/>
      <c r="AN31" s="74"/>
      <c r="AO31" s="74"/>
      <c r="AP31" s="73"/>
      <c r="AQ31" s="74"/>
      <c r="AR31" s="74"/>
      <c r="AS31" s="74"/>
      <c r="AT31" s="75"/>
      <c r="AU31" s="324" t="str">
        <f t="shared" si="1"/>
        <v/>
      </c>
      <c r="AV31" s="292"/>
      <c r="AW31" s="345"/>
      <c r="AX31" s="346"/>
      <c r="AY31" s="84" t="str">
        <f t="shared" si="6"/>
        <v/>
      </c>
      <c r="AZ31" s="347"/>
      <c r="BA31" s="346"/>
      <c r="BB31" s="348"/>
      <c r="BC31" s="19"/>
    </row>
    <row r="32" spans="1:55" s="20" customFormat="1" ht="17.100000000000001" customHeight="1">
      <c r="A32" s="19"/>
      <c r="B32" s="728"/>
      <c r="C32" s="731"/>
      <c r="D32" s="405" t="s">
        <v>171</v>
      </c>
      <c r="E32" s="479">
        <v>8</v>
      </c>
      <c r="F32" s="480"/>
      <c r="G32" s="403" t="s">
        <v>194</v>
      </c>
      <c r="H32" s="390">
        <f t="shared" si="0"/>
        <v>8</v>
      </c>
      <c r="I32" s="405"/>
      <c r="J32" s="406"/>
      <c r="K32" s="405">
        <v>4</v>
      </c>
      <c r="L32" s="406">
        <v>4</v>
      </c>
      <c r="M32" s="407" t="s">
        <v>62</v>
      </c>
      <c r="N32" s="408" t="s">
        <v>1</v>
      </c>
      <c r="O32" s="409"/>
      <c r="P32" s="406" t="s">
        <v>1</v>
      </c>
      <c r="Q32" s="411" t="s">
        <v>1</v>
      </c>
      <c r="R32" s="412" t="str">
        <f t="shared" si="2"/>
        <v/>
      </c>
      <c r="S32" s="384"/>
      <c r="T32" s="474" t="s">
        <v>0</v>
      </c>
      <c r="U32" s="475" t="s">
        <v>0</v>
      </c>
      <c r="V32" s="476"/>
      <c r="W32" s="477"/>
      <c r="X32" s="477" t="s">
        <v>0</v>
      </c>
      <c r="Y32" s="475" t="s">
        <v>0</v>
      </c>
      <c r="Z32" s="476"/>
      <c r="AA32" s="477"/>
      <c r="AB32" s="477"/>
      <c r="AC32" s="477"/>
      <c r="AD32" s="475" t="s">
        <v>0</v>
      </c>
      <c r="AE32" s="476"/>
      <c r="AF32" s="477" t="s">
        <v>0</v>
      </c>
      <c r="AG32" s="478" t="s">
        <v>0</v>
      </c>
      <c r="AH32" s="123"/>
      <c r="AI32" s="414" t="s">
        <v>169</v>
      </c>
      <c r="AJ32" s="498"/>
      <c r="AK32" s="14"/>
      <c r="AL32" s="77" t="str">
        <f t="shared" si="5"/>
        <v/>
      </c>
      <c r="AM32" s="78"/>
      <c r="AN32" s="74"/>
      <c r="AO32" s="74"/>
      <c r="AP32" s="73"/>
      <c r="AQ32" s="74"/>
      <c r="AR32" s="74"/>
      <c r="AS32" s="74"/>
      <c r="AT32" s="75"/>
      <c r="AU32" s="349" t="str">
        <f t="shared" si="1"/>
        <v/>
      </c>
      <c r="AV32" s="292"/>
      <c r="AW32" s="318"/>
      <c r="AX32" s="319"/>
      <c r="AY32" s="319" t="str">
        <f t="shared" si="6"/>
        <v/>
      </c>
      <c r="AZ32" s="321"/>
      <c r="BA32" s="319"/>
      <c r="BB32" s="322"/>
      <c r="BC32" s="19"/>
    </row>
    <row r="33" spans="1:55" s="20" customFormat="1" ht="17.100000000000001" customHeight="1">
      <c r="A33" s="19"/>
      <c r="B33" s="728"/>
      <c r="C33" s="731"/>
      <c r="D33" s="481" t="s">
        <v>58</v>
      </c>
      <c r="E33" s="732" t="s">
        <v>31</v>
      </c>
      <c r="F33" s="31"/>
      <c r="G33" s="467" t="s">
        <v>71</v>
      </c>
      <c r="H33" s="468">
        <f t="shared" si="0"/>
        <v>2</v>
      </c>
      <c r="I33" s="422">
        <v>0</v>
      </c>
      <c r="J33" s="421">
        <v>0</v>
      </c>
      <c r="K33" s="422">
        <v>2</v>
      </c>
      <c r="L33" s="421">
        <v>0</v>
      </c>
      <c r="M33" s="482" t="s">
        <v>172</v>
      </c>
      <c r="N33" s="420"/>
      <c r="O33" s="417"/>
      <c r="P33" s="421"/>
      <c r="Q33" s="483"/>
      <c r="R33" s="484" t="str">
        <f t="shared" si="2"/>
        <v/>
      </c>
      <c r="S33" s="384"/>
      <c r="T33" s="420"/>
      <c r="U33" s="421"/>
      <c r="V33" s="422"/>
      <c r="W33" s="417" t="s">
        <v>1</v>
      </c>
      <c r="X33" s="417"/>
      <c r="Y33" s="421"/>
      <c r="Z33" s="422"/>
      <c r="AA33" s="417"/>
      <c r="AB33" s="417"/>
      <c r="AC33" s="417"/>
      <c r="AD33" s="421"/>
      <c r="AE33" s="422"/>
      <c r="AF33" s="417"/>
      <c r="AG33" s="374"/>
      <c r="AH33" s="123"/>
      <c r="AI33" s="485"/>
      <c r="AJ33" s="499"/>
      <c r="AK33" s="14"/>
      <c r="AL33" s="80"/>
      <c r="AM33" s="65"/>
      <c r="AN33" s="66"/>
      <c r="AO33" s="66"/>
      <c r="AP33" s="67"/>
      <c r="AQ33" s="66"/>
      <c r="AR33" s="66"/>
      <c r="AS33" s="66"/>
      <c r="AT33" s="68"/>
      <c r="AU33" s="344" t="str">
        <f t="shared" si="1"/>
        <v/>
      </c>
      <c r="AV33" s="292"/>
      <c r="AW33" s="325"/>
      <c r="AX33" s="81"/>
      <c r="AY33" s="326"/>
      <c r="AZ33" s="327"/>
      <c r="BA33" s="81"/>
      <c r="BB33" s="323" t="str">
        <f t="shared" ref="BB33:BB47" si="7">IF(ISNUMBER($AJ33),IF(AND($AJ33&gt;=60,$AJ33&lt;=100),$H33,""),"")</f>
        <v/>
      </c>
      <c r="BC33" s="19"/>
    </row>
    <row r="34" spans="1:55" s="20" customFormat="1" ht="17.100000000000001" customHeight="1">
      <c r="A34" s="19"/>
      <c r="B34" s="728"/>
      <c r="C34" s="731"/>
      <c r="D34" s="486" t="s">
        <v>58</v>
      </c>
      <c r="E34" s="742"/>
      <c r="F34" s="31"/>
      <c r="G34" s="389" t="s">
        <v>72</v>
      </c>
      <c r="H34" s="390">
        <f t="shared" si="0"/>
        <v>2</v>
      </c>
      <c r="I34" s="329">
        <v>2</v>
      </c>
      <c r="J34" s="328">
        <v>0</v>
      </c>
      <c r="K34" s="329">
        <v>0</v>
      </c>
      <c r="L34" s="328">
        <v>0</v>
      </c>
      <c r="M34" s="391" t="s">
        <v>172</v>
      </c>
      <c r="N34" s="392"/>
      <c r="O34" s="331"/>
      <c r="P34" s="328"/>
      <c r="Q34" s="394"/>
      <c r="R34" s="395" t="str">
        <f t="shared" si="2"/>
        <v/>
      </c>
      <c r="S34" s="384"/>
      <c r="T34" s="392"/>
      <c r="U34" s="328"/>
      <c r="V34" s="329"/>
      <c r="W34" s="331" t="s">
        <v>1</v>
      </c>
      <c r="X34" s="331"/>
      <c r="Y34" s="328"/>
      <c r="Z34" s="329"/>
      <c r="AA34" s="331"/>
      <c r="AB34" s="331"/>
      <c r="AC34" s="331"/>
      <c r="AD34" s="328"/>
      <c r="AE34" s="329"/>
      <c r="AF34" s="331"/>
      <c r="AG34" s="330"/>
      <c r="AH34" s="123"/>
      <c r="AI34" s="396"/>
      <c r="AJ34" s="397"/>
      <c r="AK34" s="14"/>
      <c r="AL34" s="83"/>
      <c r="AM34" s="71"/>
      <c r="AN34" s="87"/>
      <c r="AO34" s="87"/>
      <c r="AP34" s="86"/>
      <c r="AQ34" s="87"/>
      <c r="AR34" s="87"/>
      <c r="AS34" s="87"/>
      <c r="AT34" s="88"/>
      <c r="AU34" s="311" t="str">
        <f t="shared" si="1"/>
        <v/>
      </c>
      <c r="AV34" s="292"/>
      <c r="AW34" s="312"/>
      <c r="AX34" s="84"/>
      <c r="AY34" s="314"/>
      <c r="AZ34" s="315"/>
      <c r="BA34" s="84"/>
      <c r="BB34" s="115" t="str">
        <f t="shared" si="7"/>
        <v/>
      </c>
      <c r="BC34" s="19"/>
    </row>
    <row r="35" spans="1:55" s="20" customFormat="1" ht="17.100000000000001" customHeight="1">
      <c r="A35" s="19"/>
      <c r="B35" s="728"/>
      <c r="C35" s="731"/>
      <c r="D35" s="486" t="s">
        <v>58</v>
      </c>
      <c r="E35" s="742"/>
      <c r="F35" s="31"/>
      <c r="G35" s="389" t="s">
        <v>39</v>
      </c>
      <c r="H35" s="390">
        <f t="shared" si="0"/>
        <v>2</v>
      </c>
      <c r="I35" s="329">
        <v>2</v>
      </c>
      <c r="J35" s="328">
        <v>0</v>
      </c>
      <c r="K35" s="329">
        <v>0</v>
      </c>
      <c r="L35" s="328">
        <v>0</v>
      </c>
      <c r="M35" s="391" t="s">
        <v>172</v>
      </c>
      <c r="N35" s="392"/>
      <c r="O35" s="84"/>
      <c r="P35" s="314"/>
      <c r="Q35" s="487"/>
      <c r="R35" s="395" t="str">
        <f t="shared" si="2"/>
        <v/>
      </c>
      <c r="S35" s="384"/>
      <c r="T35" s="392"/>
      <c r="U35" s="328"/>
      <c r="V35" s="329"/>
      <c r="W35" s="331" t="s">
        <v>1</v>
      </c>
      <c r="X35" s="331"/>
      <c r="Y35" s="328"/>
      <c r="Z35" s="329"/>
      <c r="AA35" s="331"/>
      <c r="AB35" s="331"/>
      <c r="AC35" s="331"/>
      <c r="AD35" s="328"/>
      <c r="AE35" s="329"/>
      <c r="AF35" s="331"/>
      <c r="AG35" s="330"/>
      <c r="AH35" s="123"/>
      <c r="AI35" s="168"/>
      <c r="AJ35" s="397"/>
      <c r="AK35" s="14"/>
      <c r="AL35" s="83"/>
      <c r="AM35" s="71"/>
      <c r="AN35" s="87"/>
      <c r="AO35" s="87"/>
      <c r="AP35" s="86"/>
      <c r="AQ35" s="87"/>
      <c r="AR35" s="87"/>
      <c r="AS35" s="87"/>
      <c r="AT35" s="88"/>
      <c r="AU35" s="311" t="str">
        <f t="shared" si="1"/>
        <v/>
      </c>
      <c r="AV35" s="292"/>
      <c r="AW35" s="312"/>
      <c r="AX35" s="84"/>
      <c r="AY35" s="314"/>
      <c r="AZ35" s="315"/>
      <c r="BA35" s="84"/>
      <c r="BB35" s="115" t="str">
        <f t="shared" si="7"/>
        <v/>
      </c>
      <c r="BC35" s="19"/>
    </row>
    <row r="36" spans="1:55" s="20" customFormat="1" ht="17.100000000000001" customHeight="1">
      <c r="A36" s="19"/>
      <c r="B36" s="728"/>
      <c r="C36" s="731"/>
      <c r="D36" s="486" t="s">
        <v>58</v>
      </c>
      <c r="E36" s="742"/>
      <c r="F36" s="31"/>
      <c r="G36" s="389" t="s">
        <v>73</v>
      </c>
      <c r="H36" s="390">
        <f t="shared" si="0"/>
        <v>2</v>
      </c>
      <c r="I36" s="329">
        <v>0</v>
      </c>
      <c r="J36" s="328">
        <v>0</v>
      </c>
      <c r="K36" s="329">
        <v>0</v>
      </c>
      <c r="L36" s="328">
        <v>2</v>
      </c>
      <c r="M36" s="391" t="s">
        <v>172</v>
      </c>
      <c r="N36" s="392"/>
      <c r="O36" s="331"/>
      <c r="P36" s="328"/>
      <c r="Q36" s="394"/>
      <c r="R36" s="395" t="str">
        <f t="shared" si="2"/>
        <v/>
      </c>
      <c r="S36" s="384"/>
      <c r="T36" s="392"/>
      <c r="U36" s="328"/>
      <c r="V36" s="329"/>
      <c r="W36" s="331" t="s">
        <v>1</v>
      </c>
      <c r="X36" s="331"/>
      <c r="Y36" s="328"/>
      <c r="Z36" s="329"/>
      <c r="AA36" s="331"/>
      <c r="AB36" s="331"/>
      <c r="AC36" s="331"/>
      <c r="AD36" s="328"/>
      <c r="AE36" s="329"/>
      <c r="AF36" s="331"/>
      <c r="AG36" s="330"/>
      <c r="AH36" s="123"/>
      <c r="AI36" s="396"/>
      <c r="AJ36" s="397"/>
      <c r="AK36" s="14"/>
      <c r="AL36" s="83"/>
      <c r="AM36" s="71"/>
      <c r="AN36" s="87"/>
      <c r="AO36" s="87"/>
      <c r="AP36" s="86"/>
      <c r="AQ36" s="87"/>
      <c r="AR36" s="87"/>
      <c r="AS36" s="87"/>
      <c r="AT36" s="88"/>
      <c r="AU36" s="311" t="str">
        <f t="shared" si="1"/>
        <v/>
      </c>
      <c r="AV36" s="292"/>
      <c r="AW36" s="312"/>
      <c r="AX36" s="84"/>
      <c r="AY36" s="314"/>
      <c r="AZ36" s="315"/>
      <c r="BA36" s="84"/>
      <c r="BB36" s="115" t="str">
        <f t="shared" si="7"/>
        <v/>
      </c>
      <c r="BC36" s="19"/>
    </row>
    <row r="37" spans="1:55" s="20" customFormat="1" ht="17.100000000000001" customHeight="1">
      <c r="A37" s="19"/>
      <c r="B37" s="728"/>
      <c r="C37" s="731"/>
      <c r="D37" s="486" t="s">
        <v>58</v>
      </c>
      <c r="E37" s="742"/>
      <c r="F37" s="31"/>
      <c r="G37" s="389" t="s">
        <v>40</v>
      </c>
      <c r="H37" s="390">
        <f t="shared" si="0"/>
        <v>2</v>
      </c>
      <c r="I37" s="329">
        <v>0</v>
      </c>
      <c r="J37" s="328">
        <v>0</v>
      </c>
      <c r="K37" s="329">
        <v>0</v>
      </c>
      <c r="L37" s="328">
        <v>2</v>
      </c>
      <c r="M37" s="391" t="s">
        <v>172</v>
      </c>
      <c r="N37" s="392"/>
      <c r="O37" s="331" t="s">
        <v>108</v>
      </c>
      <c r="P37" s="328"/>
      <c r="Q37" s="394" t="s">
        <v>108</v>
      </c>
      <c r="R37" s="395" t="str">
        <f t="shared" si="2"/>
        <v/>
      </c>
      <c r="S37" s="384"/>
      <c r="T37" s="392"/>
      <c r="U37" s="328"/>
      <c r="V37" s="329"/>
      <c r="W37" s="331" t="s">
        <v>1</v>
      </c>
      <c r="X37" s="331"/>
      <c r="Y37" s="328"/>
      <c r="Z37" s="329"/>
      <c r="AA37" s="331"/>
      <c r="AB37" s="331"/>
      <c r="AC37" s="331"/>
      <c r="AD37" s="328"/>
      <c r="AE37" s="329"/>
      <c r="AF37" s="331"/>
      <c r="AG37" s="330"/>
      <c r="AH37" s="123"/>
      <c r="AI37" s="396" t="s">
        <v>4</v>
      </c>
      <c r="AJ37" s="397"/>
      <c r="AK37" s="14"/>
      <c r="AL37" s="83"/>
      <c r="AM37" s="71"/>
      <c r="AN37" s="87"/>
      <c r="AO37" s="87"/>
      <c r="AP37" s="86"/>
      <c r="AQ37" s="87"/>
      <c r="AR37" s="84" t="str">
        <f>IF(ISNUMBER($AJ37),IF(AND($AJ37&gt;=60,$AJ37&lt;=100),"●",""),"")</f>
        <v/>
      </c>
      <c r="AS37" s="87"/>
      <c r="AT37" s="88"/>
      <c r="AU37" s="311" t="str">
        <f t="shared" si="1"/>
        <v/>
      </c>
      <c r="AV37" s="292"/>
      <c r="AW37" s="312"/>
      <c r="AX37" s="84"/>
      <c r="AY37" s="314"/>
      <c r="AZ37" s="315"/>
      <c r="BA37" s="84"/>
      <c r="BB37" s="115" t="str">
        <f t="shared" si="7"/>
        <v/>
      </c>
      <c r="BC37" s="19"/>
    </row>
    <row r="38" spans="1:55" s="20" customFormat="1" ht="17.100000000000001" customHeight="1">
      <c r="A38" s="19"/>
      <c r="B38" s="728"/>
      <c r="C38" s="731"/>
      <c r="D38" s="486" t="s">
        <v>58</v>
      </c>
      <c r="E38" s="742"/>
      <c r="F38" s="31"/>
      <c r="G38" s="389" t="s">
        <v>41</v>
      </c>
      <c r="H38" s="390">
        <f t="shared" si="0"/>
        <v>2</v>
      </c>
      <c r="I38" s="329">
        <v>2</v>
      </c>
      <c r="J38" s="328">
        <v>0</v>
      </c>
      <c r="K38" s="329">
        <v>0</v>
      </c>
      <c r="L38" s="328">
        <v>0</v>
      </c>
      <c r="M38" s="391" t="s">
        <v>172</v>
      </c>
      <c r="N38" s="392"/>
      <c r="O38" s="331" t="s">
        <v>108</v>
      </c>
      <c r="P38" s="328"/>
      <c r="Q38" s="394" t="s">
        <v>108</v>
      </c>
      <c r="R38" s="395" t="str">
        <f t="shared" si="2"/>
        <v/>
      </c>
      <c r="S38" s="384"/>
      <c r="T38" s="392"/>
      <c r="U38" s="328"/>
      <c r="V38" s="329"/>
      <c r="W38" s="331" t="s">
        <v>1</v>
      </c>
      <c r="X38" s="331"/>
      <c r="Y38" s="328"/>
      <c r="Z38" s="329"/>
      <c r="AA38" s="331"/>
      <c r="AB38" s="331"/>
      <c r="AC38" s="331"/>
      <c r="AD38" s="328"/>
      <c r="AE38" s="329"/>
      <c r="AF38" s="331"/>
      <c r="AG38" s="330"/>
      <c r="AH38" s="123"/>
      <c r="AI38" s="396" t="s">
        <v>4</v>
      </c>
      <c r="AJ38" s="397"/>
      <c r="AK38" s="14"/>
      <c r="AL38" s="83"/>
      <c r="AM38" s="71"/>
      <c r="AN38" s="87"/>
      <c r="AO38" s="87"/>
      <c r="AP38" s="86"/>
      <c r="AQ38" s="87"/>
      <c r="AR38" s="84" t="str">
        <f>IF(ISNUMBER($AJ38),IF(AND($AJ38&gt;=60,$AJ38&lt;=100),"●",""),"")</f>
        <v/>
      </c>
      <c r="AS38" s="87"/>
      <c r="AT38" s="88"/>
      <c r="AU38" s="311" t="str">
        <f t="shared" si="1"/>
        <v/>
      </c>
      <c r="AV38" s="292"/>
      <c r="AW38" s="312"/>
      <c r="AX38" s="84"/>
      <c r="AY38" s="314"/>
      <c r="AZ38" s="315"/>
      <c r="BA38" s="84"/>
      <c r="BB38" s="115" t="str">
        <f t="shared" si="7"/>
        <v/>
      </c>
      <c r="BC38" s="19"/>
    </row>
    <row r="39" spans="1:55" s="20" customFormat="1" ht="17.100000000000001" customHeight="1">
      <c r="A39" s="19"/>
      <c r="B39" s="728"/>
      <c r="C39" s="731"/>
      <c r="D39" s="486" t="s">
        <v>58</v>
      </c>
      <c r="E39" s="742"/>
      <c r="F39" s="31"/>
      <c r="G39" s="389" t="s">
        <v>26</v>
      </c>
      <c r="H39" s="390">
        <f t="shared" si="0"/>
        <v>2</v>
      </c>
      <c r="I39" s="329">
        <v>0</v>
      </c>
      <c r="J39" s="328">
        <v>0</v>
      </c>
      <c r="K39" s="329">
        <v>0</v>
      </c>
      <c r="L39" s="328">
        <v>2</v>
      </c>
      <c r="M39" s="391" t="s">
        <v>172</v>
      </c>
      <c r="N39" s="312"/>
      <c r="O39" s="331" t="s">
        <v>108</v>
      </c>
      <c r="P39" s="314"/>
      <c r="Q39" s="487" t="s">
        <v>108</v>
      </c>
      <c r="R39" s="395" t="str">
        <f t="shared" si="2"/>
        <v/>
      </c>
      <c r="S39" s="384"/>
      <c r="T39" s="392"/>
      <c r="U39" s="328"/>
      <c r="V39" s="329"/>
      <c r="W39" s="331" t="s">
        <v>1</v>
      </c>
      <c r="X39" s="331"/>
      <c r="Y39" s="328"/>
      <c r="Z39" s="329"/>
      <c r="AA39" s="331"/>
      <c r="AB39" s="331"/>
      <c r="AC39" s="331"/>
      <c r="AD39" s="328"/>
      <c r="AE39" s="329"/>
      <c r="AF39" s="331"/>
      <c r="AG39" s="330"/>
      <c r="AH39" s="123"/>
      <c r="AI39" s="168" t="s">
        <v>4</v>
      </c>
      <c r="AJ39" s="397"/>
      <c r="AK39" s="14"/>
      <c r="AL39" s="83"/>
      <c r="AM39" s="71"/>
      <c r="AN39" s="87"/>
      <c r="AO39" s="87"/>
      <c r="AP39" s="86"/>
      <c r="AQ39" s="87"/>
      <c r="AR39" s="84" t="str">
        <f>IF(ISNUMBER($AJ39),IF(AND($AJ39&gt;=60,$AJ39&lt;=100),"●",""),"")</f>
        <v/>
      </c>
      <c r="AS39" s="87"/>
      <c r="AT39" s="88"/>
      <c r="AU39" s="311" t="str">
        <f t="shared" si="1"/>
        <v/>
      </c>
      <c r="AV39" s="292"/>
      <c r="AW39" s="312"/>
      <c r="AX39" s="84"/>
      <c r="AY39" s="314"/>
      <c r="AZ39" s="315"/>
      <c r="BA39" s="84"/>
      <c r="BB39" s="115" t="str">
        <f t="shared" si="7"/>
        <v/>
      </c>
      <c r="BC39" s="19"/>
    </row>
    <row r="40" spans="1:55" s="20" customFormat="1" ht="17.100000000000001" customHeight="1">
      <c r="A40" s="19"/>
      <c r="B40" s="728"/>
      <c r="C40" s="731"/>
      <c r="D40" s="486" t="s">
        <v>58</v>
      </c>
      <c r="E40" s="742"/>
      <c r="F40" s="31"/>
      <c r="G40" s="389" t="s">
        <v>27</v>
      </c>
      <c r="H40" s="390">
        <f t="shared" si="0"/>
        <v>2</v>
      </c>
      <c r="I40" s="329">
        <v>0</v>
      </c>
      <c r="J40" s="328">
        <v>0</v>
      </c>
      <c r="K40" s="329">
        <v>0</v>
      </c>
      <c r="L40" s="328">
        <v>2</v>
      </c>
      <c r="M40" s="391" t="s">
        <v>172</v>
      </c>
      <c r="N40" s="392"/>
      <c r="O40" s="331"/>
      <c r="P40" s="328"/>
      <c r="Q40" s="394"/>
      <c r="R40" s="395" t="str">
        <f t="shared" si="2"/>
        <v/>
      </c>
      <c r="S40" s="384"/>
      <c r="T40" s="392"/>
      <c r="U40" s="328"/>
      <c r="V40" s="329"/>
      <c r="W40" s="331" t="s">
        <v>1</v>
      </c>
      <c r="X40" s="331"/>
      <c r="Y40" s="328"/>
      <c r="Z40" s="329"/>
      <c r="AA40" s="331"/>
      <c r="AB40" s="331"/>
      <c r="AC40" s="331"/>
      <c r="AD40" s="328"/>
      <c r="AE40" s="329"/>
      <c r="AF40" s="331"/>
      <c r="AG40" s="330"/>
      <c r="AH40" s="123"/>
      <c r="AI40" s="396"/>
      <c r="AJ40" s="397"/>
      <c r="AK40" s="14"/>
      <c r="AL40" s="83"/>
      <c r="AM40" s="71"/>
      <c r="AN40" s="87"/>
      <c r="AO40" s="87"/>
      <c r="AP40" s="86"/>
      <c r="AQ40" s="87"/>
      <c r="AR40" s="350"/>
      <c r="AS40" s="87"/>
      <c r="AT40" s="88"/>
      <c r="AU40" s="311" t="str">
        <f t="shared" si="1"/>
        <v/>
      </c>
      <c r="AV40" s="292"/>
      <c r="AW40" s="312"/>
      <c r="AX40" s="84"/>
      <c r="AY40" s="314"/>
      <c r="AZ40" s="315"/>
      <c r="BA40" s="84"/>
      <c r="BB40" s="115" t="str">
        <f t="shared" si="7"/>
        <v/>
      </c>
      <c r="BC40" s="19"/>
    </row>
    <row r="41" spans="1:55" s="20" customFormat="1" ht="17.100000000000001" customHeight="1">
      <c r="A41" s="19"/>
      <c r="B41" s="728"/>
      <c r="C41" s="731"/>
      <c r="D41" s="486" t="s">
        <v>58</v>
      </c>
      <c r="E41" s="742"/>
      <c r="F41" s="31"/>
      <c r="G41" s="389" t="s">
        <v>28</v>
      </c>
      <c r="H41" s="390">
        <f t="shared" si="0"/>
        <v>2</v>
      </c>
      <c r="I41" s="329">
        <v>2</v>
      </c>
      <c r="J41" s="328">
        <v>0</v>
      </c>
      <c r="K41" s="329">
        <v>0</v>
      </c>
      <c r="L41" s="328">
        <v>0</v>
      </c>
      <c r="M41" s="391" t="s">
        <v>172</v>
      </c>
      <c r="N41" s="392"/>
      <c r="O41" s="331" t="s">
        <v>108</v>
      </c>
      <c r="P41" s="328"/>
      <c r="Q41" s="394" t="s">
        <v>108</v>
      </c>
      <c r="R41" s="395" t="str">
        <f t="shared" si="2"/>
        <v/>
      </c>
      <c r="S41" s="384"/>
      <c r="T41" s="392"/>
      <c r="U41" s="328"/>
      <c r="V41" s="329"/>
      <c r="W41" s="331" t="s">
        <v>1</v>
      </c>
      <c r="X41" s="331"/>
      <c r="Y41" s="328"/>
      <c r="Z41" s="329"/>
      <c r="AA41" s="331"/>
      <c r="AB41" s="331"/>
      <c r="AC41" s="331"/>
      <c r="AD41" s="328"/>
      <c r="AE41" s="329"/>
      <c r="AF41" s="331"/>
      <c r="AG41" s="330"/>
      <c r="AH41" s="123"/>
      <c r="AI41" s="396" t="s">
        <v>4</v>
      </c>
      <c r="AJ41" s="397"/>
      <c r="AK41" s="14"/>
      <c r="AL41" s="83"/>
      <c r="AM41" s="71"/>
      <c r="AN41" s="87"/>
      <c r="AO41" s="87"/>
      <c r="AP41" s="86"/>
      <c r="AQ41" s="87"/>
      <c r="AR41" s="84" t="str">
        <f t="shared" ref="AR41:AR45" si="8">IF(ISNUMBER($AJ41),IF(AND($AJ41&gt;=60,$AJ41&lt;=100),"●",""),"")</f>
        <v/>
      </c>
      <c r="AS41" s="87"/>
      <c r="AT41" s="88"/>
      <c r="AU41" s="311" t="str">
        <f t="shared" si="1"/>
        <v/>
      </c>
      <c r="AV41" s="292"/>
      <c r="AW41" s="312"/>
      <c r="AX41" s="84"/>
      <c r="AY41" s="314"/>
      <c r="AZ41" s="315"/>
      <c r="BA41" s="84"/>
      <c r="BB41" s="115" t="str">
        <f t="shared" si="7"/>
        <v/>
      </c>
      <c r="BC41" s="19"/>
    </row>
    <row r="42" spans="1:55" s="20" customFormat="1" ht="17.100000000000001" customHeight="1">
      <c r="A42" s="19"/>
      <c r="B42" s="728"/>
      <c r="C42" s="731"/>
      <c r="D42" s="486" t="s">
        <v>58</v>
      </c>
      <c r="E42" s="742"/>
      <c r="F42" s="31"/>
      <c r="G42" s="389" t="s">
        <v>42</v>
      </c>
      <c r="H42" s="390">
        <f t="shared" si="0"/>
        <v>2</v>
      </c>
      <c r="I42" s="329">
        <v>0</v>
      </c>
      <c r="J42" s="328">
        <v>2</v>
      </c>
      <c r="K42" s="329">
        <v>0</v>
      </c>
      <c r="L42" s="328">
        <v>0</v>
      </c>
      <c r="M42" s="391" t="s">
        <v>172</v>
      </c>
      <c r="N42" s="392"/>
      <c r="O42" s="331" t="s">
        <v>108</v>
      </c>
      <c r="P42" s="328"/>
      <c r="Q42" s="394" t="s">
        <v>108</v>
      </c>
      <c r="R42" s="395" t="str">
        <f t="shared" si="2"/>
        <v/>
      </c>
      <c r="S42" s="384"/>
      <c r="T42" s="392"/>
      <c r="U42" s="328"/>
      <c r="V42" s="329"/>
      <c r="W42" s="331" t="s">
        <v>1</v>
      </c>
      <c r="X42" s="331"/>
      <c r="Y42" s="328"/>
      <c r="Z42" s="329"/>
      <c r="AA42" s="331"/>
      <c r="AB42" s="331"/>
      <c r="AC42" s="331"/>
      <c r="AD42" s="328"/>
      <c r="AE42" s="329"/>
      <c r="AF42" s="331"/>
      <c r="AG42" s="330"/>
      <c r="AH42" s="123"/>
      <c r="AI42" s="396" t="s">
        <v>4</v>
      </c>
      <c r="AJ42" s="397"/>
      <c r="AK42" s="14"/>
      <c r="AL42" s="83"/>
      <c r="AM42" s="71"/>
      <c r="AN42" s="87"/>
      <c r="AO42" s="87"/>
      <c r="AP42" s="86"/>
      <c r="AQ42" s="87"/>
      <c r="AR42" s="84" t="str">
        <f t="shared" si="8"/>
        <v/>
      </c>
      <c r="AS42" s="87"/>
      <c r="AT42" s="88"/>
      <c r="AU42" s="311" t="str">
        <f t="shared" si="1"/>
        <v/>
      </c>
      <c r="AV42" s="292"/>
      <c r="AW42" s="312"/>
      <c r="AX42" s="84"/>
      <c r="AY42" s="314"/>
      <c r="AZ42" s="315"/>
      <c r="BA42" s="84"/>
      <c r="BB42" s="115" t="str">
        <f t="shared" si="7"/>
        <v/>
      </c>
      <c r="BC42" s="19"/>
    </row>
    <row r="43" spans="1:55" s="20" customFormat="1" ht="17.100000000000001" customHeight="1">
      <c r="A43" s="19"/>
      <c r="B43" s="728"/>
      <c r="C43" s="731"/>
      <c r="D43" s="486" t="s">
        <v>58</v>
      </c>
      <c r="E43" s="742"/>
      <c r="F43" s="31"/>
      <c r="G43" s="389" t="s">
        <v>29</v>
      </c>
      <c r="H43" s="390">
        <f t="shared" si="0"/>
        <v>2</v>
      </c>
      <c r="I43" s="329">
        <v>0</v>
      </c>
      <c r="J43" s="328">
        <v>0</v>
      </c>
      <c r="K43" s="329">
        <v>2</v>
      </c>
      <c r="L43" s="328">
        <v>0</v>
      </c>
      <c r="M43" s="391" t="s">
        <v>172</v>
      </c>
      <c r="N43" s="392" t="s">
        <v>1</v>
      </c>
      <c r="O43" s="84" t="s">
        <v>108</v>
      </c>
      <c r="P43" s="314"/>
      <c r="Q43" s="487" t="s">
        <v>109</v>
      </c>
      <c r="R43" s="395" t="str">
        <f t="shared" si="2"/>
        <v/>
      </c>
      <c r="S43" s="384"/>
      <c r="T43" s="392"/>
      <c r="U43" s="328"/>
      <c r="V43" s="329"/>
      <c r="W43" s="331" t="s">
        <v>0</v>
      </c>
      <c r="X43" s="331"/>
      <c r="Y43" s="328"/>
      <c r="Z43" s="329"/>
      <c r="AA43" s="331"/>
      <c r="AB43" s="331"/>
      <c r="AC43" s="331"/>
      <c r="AD43" s="328"/>
      <c r="AE43" s="329"/>
      <c r="AF43" s="331"/>
      <c r="AG43" s="330"/>
      <c r="AH43" s="123"/>
      <c r="AI43" s="168" t="s">
        <v>5</v>
      </c>
      <c r="AJ43" s="397"/>
      <c r="AK43" s="14"/>
      <c r="AL43" s="70" t="str">
        <f>IF(ISNUMBER($AJ43),IF(AND($AJ43&gt;=60,$AJ43&lt;=100),"●",""),"")</f>
        <v/>
      </c>
      <c r="AM43" s="71"/>
      <c r="AN43" s="87"/>
      <c r="AO43" s="87"/>
      <c r="AP43" s="86"/>
      <c r="AQ43" s="87"/>
      <c r="AR43" s="84" t="str">
        <f t="shared" si="8"/>
        <v/>
      </c>
      <c r="AS43" s="87"/>
      <c r="AT43" s="88"/>
      <c r="AU43" s="311" t="str">
        <f t="shared" si="1"/>
        <v/>
      </c>
      <c r="AV43" s="292"/>
      <c r="AW43" s="312"/>
      <c r="AX43" s="84"/>
      <c r="AY43" s="314"/>
      <c r="AZ43" s="315"/>
      <c r="BA43" s="84"/>
      <c r="BB43" s="115" t="str">
        <f t="shared" si="7"/>
        <v/>
      </c>
      <c r="BC43" s="19"/>
    </row>
    <row r="44" spans="1:55" s="20" customFormat="1" ht="17.100000000000001" customHeight="1">
      <c r="A44" s="19"/>
      <c r="B44" s="728"/>
      <c r="C44" s="731"/>
      <c r="D44" s="486" t="s">
        <v>58</v>
      </c>
      <c r="E44" s="742"/>
      <c r="F44" s="31"/>
      <c r="G44" s="389" t="s">
        <v>43</v>
      </c>
      <c r="H44" s="390">
        <f t="shared" si="0"/>
        <v>2</v>
      </c>
      <c r="I44" s="329">
        <v>0</v>
      </c>
      <c r="J44" s="328">
        <v>0</v>
      </c>
      <c r="K44" s="329">
        <v>2</v>
      </c>
      <c r="L44" s="328">
        <v>0</v>
      </c>
      <c r="M44" s="391" t="s">
        <v>172</v>
      </c>
      <c r="N44" s="392"/>
      <c r="O44" s="331" t="s">
        <v>108</v>
      </c>
      <c r="P44" s="328"/>
      <c r="Q44" s="394" t="s">
        <v>108</v>
      </c>
      <c r="R44" s="395" t="str">
        <f t="shared" si="2"/>
        <v/>
      </c>
      <c r="S44" s="384"/>
      <c r="T44" s="392"/>
      <c r="U44" s="328"/>
      <c r="V44" s="329"/>
      <c r="W44" s="331" t="s">
        <v>1</v>
      </c>
      <c r="X44" s="331"/>
      <c r="Y44" s="328"/>
      <c r="Z44" s="329"/>
      <c r="AA44" s="331"/>
      <c r="AB44" s="331"/>
      <c r="AC44" s="331"/>
      <c r="AD44" s="328"/>
      <c r="AE44" s="329"/>
      <c r="AF44" s="331"/>
      <c r="AG44" s="330"/>
      <c r="AH44" s="123"/>
      <c r="AI44" s="396" t="s">
        <v>4</v>
      </c>
      <c r="AJ44" s="397"/>
      <c r="AK44" s="14"/>
      <c r="AL44" s="83"/>
      <c r="AM44" s="71"/>
      <c r="AN44" s="87"/>
      <c r="AO44" s="87"/>
      <c r="AP44" s="86"/>
      <c r="AQ44" s="87"/>
      <c r="AR44" s="84" t="str">
        <f t="shared" si="8"/>
        <v/>
      </c>
      <c r="AS44" s="87"/>
      <c r="AT44" s="88"/>
      <c r="AU44" s="311" t="str">
        <f t="shared" si="1"/>
        <v/>
      </c>
      <c r="AV44" s="292"/>
      <c r="AW44" s="312"/>
      <c r="AX44" s="84"/>
      <c r="AY44" s="314"/>
      <c r="AZ44" s="315"/>
      <c r="BA44" s="84"/>
      <c r="BB44" s="115" t="str">
        <f t="shared" si="7"/>
        <v/>
      </c>
      <c r="BC44" s="19"/>
    </row>
    <row r="45" spans="1:55" s="20" customFormat="1" ht="17.100000000000001" customHeight="1">
      <c r="A45" s="19"/>
      <c r="B45" s="728"/>
      <c r="C45" s="731"/>
      <c r="D45" s="486" t="s">
        <v>58</v>
      </c>
      <c r="E45" s="742"/>
      <c r="F45" s="31"/>
      <c r="G45" s="389" t="s">
        <v>44</v>
      </c>
      <c r="H45" s="390">
        <f t="shared" si="0"/>
        <v>2</v>
      </c>
      <c r="I45" s="329">
        <v>0</v>
      </c>
      <c r="J45" s="328">
        <v>2</v>
      </c>
      <c r="K45" s="329">
        <v>0</v>
      </c>
      <c r="L45" s="328">
        <v>0</v>
      </c>
      <c r="M45" s="391" t="s">
        <v>172</v>
      </c>
      <c r="N45" s="392"/>
      <c r="O45" s="331" t="s">
        <v>108</v>
      </c>
      <c r="P45" s="328"/>
      <c r="Q45" s="394" t="s">
        <v>108</v>
      </c>
      <c r="R45" s="395" t="str">
        <f t="shared" si="2"/>
        <v/>
      </c>
      <c r="S45" s="384"/>
      <c r="T45" s="392"/>
      <c r="U45" s="328"/>
      <c r="V45" s="329"/>
      <c r="W45" s="331" t="s">
        <v>1</v>
      </c>
      <c r="X45" s="331"/>
      <c r="Y45" s="328"/>
      <c r="Z45" s="329"/>
      <c r="AA45" s="331"/>
      <c r="AB45" s="331"/>
      <c r="AC45" s="331"/>
      <c r="AD45" s="328"/>
      <c r="AE45" s="329"/>
      <c r="AF45" s="331"/>
      <c r="AG45" s="330"/>
      <c r="AH45" s="123"/>
      <c r="AI45" s="396" t="s">
        <v>4</v>
      </c>
      <c r="AJ45" s="397"/>
      <c r="AK45" s="14"/>
      <c r="AL45" s="83"/>
      <c r="AM45" s="71"/>
      <c r="AN45" s="87"/>
      <c r="AO45" s="87"/>
      <c r="AP45" s="86"/>
      <c r="AQ45" s="87"/>
      <c r="AR45" s="84" t="str">
        <f t="shared" si="8"/>
        <v/>
      </c>
      <c r="AS45" s="87"/>
      <c r="AT45" s="88"/>
      <c r="AU45" s="311" t="str">
        <f t="shared" si="1"/>
        <v/>
      </c>
      <c r="AV45" s="292"/>
      <c r="AW45" s="312"/>
      <c r="AX45" s="84"/>
      <c r="AY45" s="314"/>
      <c r="AZ45" s="315"/>
      <c r="BA45" s="84"/>
      <c r="BB45" s="115" t="str">
        <f t="shared" si="7"/>
        <v/>
      </c>
      <c r="BC45" s="19"/>
    </row>
    <row r="46" spans="1:55" s="20" customFormat="1" ht="17.100000000000001" customHeight="1">
      <c r="A46" s="19"/>
      <c r="B46" s="728"/>
      <c r="C46" s="731"/>
      <c r="D46" s="488" t="s">
        <v>58</v>
      </c>
      <c r="E46" s="742"/>
      <c r="F46" s="31"/>
      <c r="G46" s="403" t="s">
        <v>30</v>
      </c>
      <c r="H46" s="404">
        <f t="shared" si="0"/>
        <v>2</v>
      </c>
      <c r="I46" s="405">
        <v>0</v>
      </c>
      <c r="J46" s="406">
        <v>0</v>
      </c>
      <c r="K46" s="405">
        <v>0</v>
      </c>
      <c r="L46" s="406">
        <v>2</v>
      </c>
      <c r="M46" s="407" t="s">
        <v>172</v>
      </c>
      <c r="N46" s="408" t="s">
        <v>1</v>
      </c>
      <c r="O46" s="409" t="s">
        <v>111</v>
      </c>
      <c r="P46" s="406"/>
      <c r="Q46" s="411" t="s">
        <v>112</v>
      </c>
      <c r="R46" s="412" t="str">
        <f t="shared" si="2"/>
        <v/>
      </c>
      <c r="S46" s="384"/>
      <c r="T46" s="408"/>
      <c r="U46" s="406"/>
      <c r="V46" s="405"/>
      <c r="W46" s="409" t="s">
        <v>0</v>
      </c>
      <c r="X46" s="409"/>
      <c r="Y46" s="406"/>
      <c r="Z46" s="405"/>
      <c r="AA46" s="409"/>
      <c r="AB46" s="409"/>
      <c r="AC46" s="409"/>
      <c r="AD46" s="406"/>
      <c r="AE46" s="405"/>
      <c r="AF46" s="409"/>
      <c r="AG46" s="413"/>
      <c r="AH46" s="123"/>
      <c r="AI46" s="414" t="s">
        <v>23</v>
      </c>
      <c r="AJ46" s="397"/>
      <c r="AK46" s="14"/>
      <c r="AL46" s="108" t="str">
        <f>IF(ISNUMBER($AJ46),IF(AND($AJ46&gt;=60,$AJ46&lt;=100),"●",""),"")</f>
        <v/>
      </c>
      <c r="AM46" s="109"/>
      <c r="AN46" s="98"/>
      <c r="AO46" s="98"/>
      <c r="AP46" s="99"/>
      <c r="AQ46" s="98"/>
      <c r="AR46" s="98"/>
      <c r="AS46" s="98"/>
      <c r="AT46" s="322" t="str">
        <f>IF(ISNUMBER($AJ46),IF(AND($AJ46&gt;=60,$AJ46&lt;=100),"●",""),"")</f>
        <v/>
      </c>
      <c r="AU46" s="317" t="str">
        <f t="shared" si="1"/>
        <v/>
      </c>
      <c r="AV46" s="292"/>
      <c r="AW46" s="318"/>
      <c r="AX46" s="319"/>
      <c r="AY46" s="320"/>
      <c r="AZ46" s="321"/>
      <c r="BA46" s="319"/>
      <c r="BB46" s="322" t="str">
        <f t="shared" si="7"/>
        <v/>
      </c>
      <c r="BC46" s="19"/>
    </row>
    <row r="47" spans="1:55" s="20" customFormat="1" ht="17.100000000000001" customHeight="1" thickBot="1">
      <c r="A47" s="19"/>
      <c r="B47" s="729"/>
      <c r="C47" s="739"/>
      <c r="D47" s="489" t="s">
        <v>58</v>
      </c>
      <c r="E47" s="743"/>
      <c r="F47" s="490"/>
      <c r="G47" s="491" t="s">
        <v>133</v>
      </c>
      <c r="H47" s="492">
        <f t="shared" si="0"/>
        <v>2</v>
      </c>
      <c r="I47" s="56">
        <v>0</v>
      </c>
      <c r="J47" s="55">
        <v>2</v>
      </c>
      <c r="K47" s="56">
        <v>0</v>
      </c>
      <c r="L47" s="55">
        <v>0</v>
      </c>
      <c r="M47" s="493" t="s">
        <v>172</v>
      </c>
      <c r="N47" s="54" t="s">
        <v>1</v>
      </c>
      <c r="O47" s="57" t="s">
        <v>53</v>
      </c>
      <c r="P47" s="55"/>
      <c r="Q47" s="494" t="s">
        <v>54</v>
      </c>
      <c r="R47" s="495" t="str">
        <f t="shared" si="2"/>
        <v/>
      </c>
      <c r="S47" s="384"/>
      <c r="T47" s="54"/>
      <c r="U47" s="55"/>
      <c r="V47" s="56"/>
      <c r="W47" s="57" t="s">
        <v>0</v>
      </c>
      <c r="X47" s="57"/>
      <c r="Y47" s="55"/>
      <c r="Z47" s="56"/>
      <c r="AA47" s="57"/>
      <c r="AB47" s="57"/>
      <c r="AC47" s="57"/>
      <c r="AD47" s="55"/>
      <c r="AE47" s="56"/>
      <c r="AF47" s="57"/>
      <c r="AG47" s="58"/>
      <c r="AH47" s="123"/>
      <c r="AI47" s="496" t="s">
        <v>6</v>
      </c>
      <c r="AJ47" s="415"/>
      <c r="AK47" s="14"/>
      <c r="AL47" s="351" t="str">
        <f>IF(ISNUMBER($AJ47),IF(AND($AJ47&gt;=60,$AJ47&lt;=100),"●",""),"")</f>
        <v/>
      </c>
      <c r="AM47" s="352"/>
      <c r="AN47" s="353"/>
      <c r="AO47" s="353"/>
      <c r="AP47" s="354" t="str">
        <f>IF(ISNUMBER($AJ47),IF(AND($AJ47&gt;=60,$AJ47&lt;=100),"●",""),"")</f>
        <v/>
      </c>
      <c r="AQ47" s="353"/>
      <c r="AR47" s="353"/>
      <c r="AS47" s="353"/>
      <c r="AT47" s="355"/>
      <c r="AU47" s="356" t="str">
        <f t="shared" si="1"/>
        <v/>
      </c>
      <c r="AV47" s="292"/>
      <c r="AW47" s="357"/>
      <c r="AX47" s="358"/>
      <c r="AY47" s="359"/>
      <c r="AZ47" s="360"/>
      <c r="BA47" s="358"/>
      <c r="BB47" s="361" t="str">
        <f t="shared" si="7"/>
        <v/>
      </c>
      <c r="BC47" s="19"/>
    </row>
    <row r="48" spans="1:55" ht="3.95" customHeight="1" thickBot="1">
      <c r="A48" s="3"/>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L48" s="30"/>
      <c r="AM48" s="30"/>
      <c r="AN48" s="30"/>
      <c r="AO48" s="30"/>
      <c r="AP48" s="30"/>
      <c r="AQ48" s="30"/>
      <c r="AR48" s="30"/>
      <c r="AS48" s="30"/>
      <c r="AT48" s="30"/>
      <c r="AU48" s="30"/>
      <c r="AV48" s="292"/>
      <c r="AW48" s="30"/>
      <c r="AX48" s="30"/>
      <c r="AY48" s="30"/>
      <c r="AZ48" s="30"/>
      <c r="BA48" s="30"/>
      <c r="BB48" s="30"/>
      <c r="BC48" s="3"/>
    </row>
    <row r="49" spans="1:56" ht="35.1" customHeight="1">
      <c r="A49" s="3"/>
      <c r="B49" s="5"/>
      <c r="C49" s="5"/>
      <c r="D49" s="5"/>
      <c r="E49" s="5"/>
      <c r="F49" s="5"/>
      <c r="G49" s="701" t="s">
        <v>2</v>
      </c>
      <c r="H49" s="701"/>
      <c r="I49" s="701"/>
      <c r="J49" s="701"/>
      <c r="K49" s="701"/>
      <c r="L49" s="701"/>
      <c r="M49" s="701"/>
      <c r="N49" s="701"/>
      <c r="O49" s="701"/>
      <c r="P49" s="701"/>
      <c r="Q49" s="5"/>
      <c r="R49" s="5"/>
      <c r="S49" s="5"/>
      <c r="T49" s="5"/>
      <c r="U49" s="5"/>
      <c r="V49" s="5"/>
      <c r="W49" s="14"/>
      <c r="X49" s="14"/>
      <c r="Y49"/>
      <c r="Z49"/>
      <c r="AA49"/>
      <c r="AB49"/>
      <c r="AC49"/>
      <c r="AD49"/>
      <c r="AE49"/>
      <c r="AF49"/>
      <c r="AG49"/>
      <c r="AH49"/>
      <c r="AI49"/>
      <c r="AJ49"/>
      <c r="AL49" s="593" t="s">
        <v>159</v>
      </c>
      <c r="AM49" s="594"/>
      <c r="AN49" s="594"/>
      <c r="AO49" s="594"/>
      <c r="AP49" s="594"/>
      <c r="AQ49" s="594"/>
      <c r="AR49" s="594"/>
      <c r="AS49" s="594"/>
      <c r="AT49" s="746"/>
      <c r="AU49" s="124" t="s">
        <v>142</v>
      </c>
      <c r="AV49" s="292"/>
      <c r="AW49" s="593" t="s">
        <v>47</v>
      </c>
      <c r="AX49" s="594"/>
      <c r="AY49" s="744"/>
      <c r="AZ49" s="745" t="s">
        <v>167</v>
      </c>
      <c r="BA49" s="594"/>
      <c r="BB49" s="746"/>
      <c r="BC49" s="3"/>
    </row>
    <row r="50" spans="1:56" ht="21.95" customHeight="1">
      <c r="A50" s="3"/>
      <c r="B50" s="21"/>
      <c r="C50" s="21"/>
      <c r="D50" s="9"/>
      <c r="E50" s="9"/>
      <c r="F50" s="14"/>
      <c r="G50" s="701"/>
      <c r="H50" s="701"/>
      <c r="I50" s="701"/>
      <c r="J50" s="701"/>
      <c r="K50" s="701"/>
      <c r="L50" s="701"/>
      <c r="M50" s="701"/>
      <c r="N50" s="701"/>
      <c r="O50" s="701"/>
      <c r="P50" s="701"/>
      <c r="Q50" s="9"/>
      <c r="R50" s="5"/>
      <c r="S50" s="5"/>
      <c r="T50" s="14"/>
      <c r="U50" s="14"/>
      <c r="V50" s="14"/>
      <c r="W50" s="14"/>
      <c r="X50" s="14"/>
      <c r="Y50"/>
      <c r="Z50"/>
      <c r="AA50"/>
      <c r="AB50"/>
      <c r="AC50"/>
      <c r="AD50"/>
      <c r="AE50"/>
      <c r="AF50"/>
      <c r="AG50"/>
      <c r="AH50"/>
      <c r="AI50"/>
      <c r="AJ50"/>
      <c r="AK50" s="14"/>
      <c r="AL50" s="747">
        <f>COUNTIF(AL7:AL47,"●")+'（C）R04本入　R07プログラム入学31a'!AL58</f>
        <v>0</v>
      </c>
      <c r="AM50" s="749">
        <f>COUNTIF(AM7:AM47,"●")+'（C）R04本入　R07プログラム入学31a'!AM58</f>
        <v>0</v>
      </c>
      <c r="AN50" s="749">
        <f>COUNTIF(AN7:AN47,"●")+'（C）R04本入　R07プログラム入学31a'!AN58</f>
        <v>0</v>
      </c>
      <c r="AO50" s="749">
        <f>COUNTIF(AO7:AO47,"●")+'（C）R04本入　R07プログラム入学31a'!AO58</f>
        <v>0</v>
      </c>
      <c r="AP50" s="362">
        <f>COUNTIF(AP7:AP47,"●")+'（C）R04本入　R07プログラム入学31a'!AP58</f>
        <v>0</v>
      </c>
      <c r="AQ50" s="362">
        <f>COUNTIF(AQ7:AQ47,"●")+'（C）R04本入　R07プログラム入学31a'!AQ58</f>
        <v>0</v>
      </c>
      <c r="AR50" s="362">
        <f>COUNTIF(AR7:AR47,"●")+'（C）R04本入　R07プログラム入学31a'!AR58</f>
        <v>0</v>
      </c>
      <c r="AS50" s="362">
        <f>COUNTIF(AS7:AS47,"●")+'（C）R04本入　R07プログラム入学31a'!AS58</f>
        <v>0</v>
      </c>
      <c r="AT50" s="362">
        <f>COUNTIF(AT7:AT47,"●")+'（C）R04本入　R07プログラム入学31a'!AT58</f>
        <v>0</v>
      </c>
      <c r="AU50" s="750">
        <f>SUM(AU7:AU47)+'（C）R04本入　R07プログラム入学31a'!AU58</f>
        <v>0</v>
      </c>
      <c r="AV50" s="292"/>
      <c r="AW50" s="363">
        <f t="shared" ref="AW50:BB50" si="9">SUM(AW7:AW47)</f>
        <v>0</v>
      </c>
      <c r="AX50" s="364">
        <f t="shared" si="9"/>
        <v>0</v>
      </c>
      <c r="AY50" s="365">
        <f>SUM(AY7:AY47)</f>
        <v>0</v>
      </c>
      <c r="AZ50" s="366">
        <f t="shared" si="9"/>
        <v>0</v>
      </c>
      <c r="BA50" s="364">
        <f t="shared" si="9"/>
        <v>0</v>
      </c>
      <c r="BB50" s="367">
        <f t="shared" si="9"/>
        <v>0</v>
      </c>
      <c r="BC50" s="3"/>
    </row>
    <row r="51" spans="1:56" s="10" customFormat="1" ht="21.95" customHeight="1" thickBot="1">
      <c r="A51" s="18"/>
      <c r="B51" s="21"/>
      <c r="C51" s="21"/>
      <c r="D51" s="9"/>
      <c r="E51" s="9"/>
      <c r="F51" s="14"/>
      <c r="G51" s="701"/>
      <c r="H51" s="701"/>
      <c r="I51" s="701"/>
      <c r="J51" s="701"/>
      <c r="K51" s="701"/>
      <c r="L51" s="701"/>
      <c r="M51" s="701"/>
      <c r="N51" s="701"/>
      <c r="O51" s="701"/>
      <c r="P51" s="701"/>
      <c r="R51" s="5"/>
      <c r="S51" s="5"/>
      <c r="Y51"/>
      <c r="Z51"/>
      <c r="AA51"/>
      <c r="AB51"/>
      <c r="AC51"/>
      <c r="AD51"/>
      <c r="AE51"/>
      <c r="AF51"/>
      <c r="AG51"/>
      <c r="AH51"/>
      <c r="AI51"/>
      <c r="AJ51"/>
      <c r="AL51" s="748"/>
      <c r="AM51" s="710"/>
      <c r="AN51" s="710"/>
      <c r="AO51" s="710"/>
      <c r="AP51" s="699">
        <f>SUM(AP50:AT50)</f>
        <v>0</v>
      </c>
      <c r="AQ51" s="699"/>
      <c r="AR51" s="699"/>
      <c r="AS51" s="699"/>
      <c r="AT51" s="700"/>
      <c r="AU51" s="698"/>
      <c r="AV51" s="36"/>
      <c r="AW51" s="751">
        <f>SUM(AW50:BB50)</f>
        <v>0</v>
      </c>
      <c r="AX51" s="752"/>
      <c r="AY51" s="752"/>
      <c r="AZ51" s="752"/>
      <c r="BA51" s="752"/>
      <c r="BB51" s="753"/>
      <c r="BC51" s="18"/>
    </row>
    <row r="52" spans="1:56" ht="11.1" customHeight="1">
      <c r="A52" s="3"/>
      <c r="B52" s="3"/>
      <c r="C52" s="3"/>
      <c r="D52" s="17"/>
      <c r="E52" s="17"/>
      <c r="F52" s="3"/>
      <c r="G52" s="3"/>
      <c r="H52" s="17"/>
      <c r="I52" s="17"/>
      <c r="J52" s="17"/>
      <c r="K52" s="17"/>
      <c r="L52" s="17"/>
      <c r="M52" s="17"/>
      <c r="N52" s="17"/>
      <c r="O52" s="17"/>
      <c r="P52" s="17"/>
      <c r="Q52" s="17"/>
      <c r="R52" s="17"/>
      <c r="S52" s="17"/>
      <c r="T52" s="3"/>
      <c r="U52" s="3"/>
      <c r="V52" s="3"/>
      <c r="W52" s="3"/>
      <c r="X52" s="3"/>
      <c r="Y52" s="3"/>
      <c r="Z52" s="3"/>
      <c r="AA52" s="3"/>
      <c r="AB52" s="3"/>
      <c r="AC52" s="3"/>
      <c r="AD52" s="3"/>
      <c r="AE52" s="3"/>
      <c r="AF52" s="3"/>
      <c r="AG52" s="3"/>
      <c r="AH52" s="17"/>
      <c r="AI52" s="17"/>
      <c r="AJ52" s="17"/>
      <c r="AK52" s="3"/>
      <c r="AL52" s="368"/>
      <c r="AM52" s="368"/>
      <c r="AN52" s="368"/>
      <c r="AO52" s="368"/>
      <c r="AP52" s="368"/>
      <c r="AQ52" s="368"/>
      <c r="AR52" s="368"/>
      <c r="AS52" s="292"/>
      <c r="AT52" s="292"/>
      <c r="AU52" s="36"/>
      <c r="AV52" s="292"/>
      <c r="AW52" s="368"/>
      <c r="AX52" s="368"/>
      <c r="AY52" s="368"/>
      <c r="AZ52" s="368"/>
      <c r="BA52" s="368"/>
      <c r="BB52" s="292"/>
      <c r="BC52" s="3"/>
    </row>
    <row r="53" spans="1:56" ht="15" customHeight="1" thickBot="1">
      <c r="AL53" s="31"/>
      <c r="AM53" s="30"/>
      <c r="AN53" s="30"/>
      <c r="AO53" s="30"/>
      <c r="AP53" s="30"/>
      <c r="AQ53" s="30"/>
      <c r="AR53" s="30"/>
      <c r="AS53" s="30"/>
      <c r="AT53" s="30"/>
      <c r="AU53" s="30"/>
      <c r="AV53" s="30"/>
      <c r="AW53" s="31"/>
      <c r="AX53" s="30"/>
      <c r="AY53" s="30"/>
      <c r="AZ53" s="30"/>
      <c r="BA53" s="30"/>
      <c r="BB53" s="30"/>
      <c r="BD53"/>
    </row>
    <row r="54" spans="1:56" ht="21.95" customHeight="1">
      <c r="A54"/>
      <c r="B54" s="14"/>
      <c r="C54" s="14"/>
      <c r="D54" s="9"/>
      <c r="E54" s="9"/>
      <c r="F54" s="14"/>
      <c r="G54" s="22"/>
      <c r="H54" s="22"/>
      <c r="I54" s="22"/>
      <c r="J54" s="22"/>
      <c r="K54" s="22"/>
      <c r="L54" s="22"/>
      <c r="M54" s="22"/>
      <c r="N54" s="22"/>
      <c r="O54" s="22"/>
      <c r="P54" s="22"/>
      <c r="Q54" s="9"/>
      <c r="R54" s="9"/>
      <c r="S54" s="9"/>
      <c r="T54" s="14"/>
      <c r="U54" s="14"/>
      <c r="V54" s="14"/>
      <c r="W54" s="14"/>
      <c r="X54" s="14"/>
      <c r="Y54"/>
      <c r="Z54"/>
      <c r="AA54"/>
      <c r="AB54"/>
      <c r="AC54"/>
      <c r="AD54"/>
      <c r="AE54"/>
      <c r="AF54"/>
      <c r="AG54"/>
      <c r="AH54"/>
      <c r="AI54"/>
      <c r="AJ54"/>
      <c r="AK54" s="754" t="s">
        <v>99</v>
      </c>
      <c r="AL54" s="757" t="str">
        <f>IF(AL50&gt;=49,"合","-")</f>
        <v>-</v>
      </c>
      <c r="AM54" s="759" t="str">
        <f>IF(AM50&gt;=1,"合","-")</f>
        <v>-</v>
      </c>
      <c r="AN54" s="759" t="str">
        <f t="shared" ref="AN54" si="10">IF(AN50&gt;=1,"合","-")</f>
        <v>-</v>
      </c>
      <c r="AO54" s="759" t="str">
        <f t="shared" ref="AO54:AT54" si="11">IF(AO50&gt;=1,"合","-")</f>
        <v>-</v>
      </c>
      <c r="AP54" s="369" t="str">
        <f>IF(AP50&gt;=1,"合","-")</f>
        <v>-</v>
      </c>
      <c r="AQ54" s="370" t="str">
        <f t="shared" si="11"/>
        <v>-</v>
      </c>
      <c r="AR54" s="370" t="str">
        <f t="shared" si="11"/>
        <v>-</v>
      </c>
      <c r="AS54" s="370" t="str">
        <f t="shared" si="11"/>
        <v>-</v>
      </c>
      <c r="AT54" s="371" t="str">
        <f t="shared" si="11"/>
        <v>-</v>
      </c>
      <c r="AU54" s="761" t="str">
        <f>IF(AU50&gt;=124,"合","-")</f>
        <v>-</v>
      </c>
      <c r="AV54" s="30"/>
      <c r="AW54" s="372" t="str">
        <f>IF(AW50&gt;=2,"合","-")</f>
        <v>-</v>
      </c>
      <c r="AX54" s="370" t="str">
        <f>IF(AX50&gt;=4,"合","-")</f>
        <v>-</v>
      </c>
      <c r="AY54" s="370" t="str">
        <f>IF(AY50&gt;=28,"合","-")</f>
        <v>-</v>
      </c>
      <c r="AZ54" s="369" t="str">
        <f>IF(AZ50&gt;=4,"合","-")</f>
        <v>-</v>
      </c>
      <c r="BA54" s="370" t="str">
        <f>IF(BA50&gt;=4,"合","-")</f>
        <v>-</v>
      </c>
      <c r="BB54" s="371" t="str">
        <f>IF(BB50&gt;=10,"合","-")</f>
        <v>-</v>
      </c>
      <c r="BC54"/>
    </row>
    <row r="55" spans="1:56" ht="21.95" customHeight="1" thickBot="1">
      <c r="A55"/>
      <c r="B55" s="14"/>
      <c r="C55" s="14"/>
      <c r="D55" s="9"/>
      <c r="E55" s="9"/>
      <c r="F55" s="14"/>
      <c r="G55" s="22"/>
      <c r="H55" s="22"/>
      <c r="I55" s="22"/>
      <c r="J55" s="22"/>
      <c r="K55" s="22"/>
      <c r="L55" s="22"/>
      <c r="M55" s="22"/>
      <c r="N55" s="22"/>
      <c r="O55" s="22"/>
      <c r="P55" s="22"/>
      <c r="Q55" s="9"/>
      <c r="R55" s="9"/>
      <c r="S55" s="9"/>
      <c r="T55" s="14"/>
      <c r="U55" s="14"/>
      <c r="V55" s="14"/>
      <c r="W55" s="5"/>
      <c r="X55" s="5"/>
      <c r="Y55"/>
      <c r="Z55"/>
      <c r="AA55"/>
      <c r="AB55"/>
      <c r="AC55"/>
      <c r="AD55"/>
      <c r="AE55"/>
      <c r="AF55"/>
      <c r="AG55"/>
      <c r="AH55"/>
      <c r="AI55"/>
      <c r="AJ55"/>
      <c r="AK55" s="755"/>
      <c r="AL55" s="758"/>
      <c r="AM55" s="760"/>
      <c r="AN55" s="760"/>
      <c r="AO55" s="760"/>
      <c r="AP55" s="763" t="str">
        <f>IF(AP51&gt;=6,"合","-")</f>
        <v>-</v>
      </c>
      <c r="AQ55" s="764"/>
      <c r="AR55" s="764"/>
      <c r="AS55" s="764"/>
      <c r="AT55" s="765"/>
      <c r="AU55" s="762"/>
      <c r="AV55" s="30"/>
      <c r="AW55" s="766" t="str">
        <f>IF(AW51&gt;=62,"合","-")</f>
        <v>-</v>
      </c>
      <c r="AX55" s="767"/>
      <c r="AY55" s="767"/>
      <c r="AZ55" s="767"/>
      <c r="BA55" s="767"/>
      <c r="BB55" s="768"/>
      <c r="BC55"/>
    </row>
    <row r="56" spans="1:56" ht="35.1" customHeight="1">
      <c r="A56"/>
      <c r="B56"/>
      <c r="C56"/>
      <c r="D56"/>
      <c r="E56"/>
      <c r="F56"/>
      <c r="G56"/>
      <c r="H56"/>
      <c r="I56"/>
      <c r="J56"/>
      <c r="K56"/>
      <c r="L56"/>
      <c r="M56"/>
      <c r="N56"/>
      <c r="O56"/>
      <c r="P56"/>
      <c r="Q56"/>
      <c r="R56"/>
      <c r="S56"/>
      <c r="T56"/>
      <c r="U56"/>
      <c r="V56"/>
      <c r="W56"/>
      <c r="X56"/>
      <c r="Y56"/>
      <c r="Z56"/>
      <c r="AA56"/>
      <c r="AB56"/>
      <c r="AC56"/>
      <c r="AD56"/>
      <c r="AE56"/>
      <c r="AF56"/>
      <c r="AG56"/>
      <c r="AH56"/>
      <c r="AI56"/>
      <c r="AJ56"/>
      <c r="AK56" s="755"/>
      <c r="AL56" s="769" t="s">
        <v>64</v>
      </c>
      <c r="AM56" s="770"/>
      <c r="AN56" s="770"/>
      <c r="AO56" s="770"/>
      <c r="AP56" s="770"/>
      <c r="AQ56" s="770"/>
      <c r="AR56" s="770"/>
      <c r="AS56" s="770"/>
      <c r="AT56" s="771"/>
      <c r="AU56" s="772" t="s">
        <v>174</v>
      </c>
      <c r="AV56" s="4"/>
      <c r="AW56"/>
      <c r="AX56"/>
      <c r="AY56"/>
      <c r="AZ56"/>
      <c r="BA56"/>
      <c r="BB56"/>
    </row>
    <row r="57" spans="1:56" ht="21.95" customHeight="1">
      <c r="AK57" s="755"/>
      <c r="AL57" s="775" t="s">
        <v>232</v>
      </c>
      <c r="AM57" s="778" t="s">
        <v>175</v>
      </c>
      <c r="AN57" s="779"/>
      <c r="AO57" s="780"/>
      <c r="AP57" s="787" t="s">
        <v>116</v>
      </c>
      <c r="AQ57" s="787"/>
      <c r="AR57" s="787"/>
      <c r="AS57" s="787"/>
      <c r="AT57" s="788"/>
      <c r="AU57" s="773"/>
      <c r="AV57" s="4"/>
      <c r="AW57" s="5"/>
      <c r="BB57" s="4"/>
    </row>
    <row r="58" spans="1:56" ht="21.95" customHeight="1">
      <c r="AK58" s="755"/>
      <c r="AL58" s="776"/>
      <c r="AM58" s="781"/>
      <c r="AN58" s="782"/>
      <c r="AO58" s="783"/>
      <c r="AP58" s="789"/>
      <c r="AQ58" s="789"/>
      <c r="AR58" s="789"/>
      <c r="AS58" s="789"/>
      <c r="AT58" s="790"/>
      <c r="AU58" s="773"/>
      <c r="AV58" s="4"/>
      <c r="AW58" s="5"/>
      <c r="BB58" s="4"/>
    </row>
    <row r="59" spans="1:56" ht="21.95" customHeight="1">
      <c r="AK59" s="755"/>
      <c r="AL59" s="776"/>
      <c r="AM59" s="781"/>
      <c r="AN59" s="782"/>
      <c r="AO59" s="783"/>
      <c r="AP59" s="791" t="s">
        <v>57</v>
      </c>
      <c r="AQ59" s="791"/>
      <c r="AR59" s="791"/>
      <c r="AS59" s="791"/>
      <c r="AT59" s="792"/>
      <c r="AU59" s="773"/>
      <c r="AV59" s="4"/>
      <c r="AW59" s="5"/>
      <c r="BB59" s="4"/>
    </row>
    <row r="60" spans="1:56" ht="21.95" customHeight="1" thickBot="1">
      <c r="AK60" s="756"/>
      <c r="AL60" s="777"/>
      <c r="AM60" s="784"/>
      <c r="AN60" s="785"/>
      <c r="AO60" s="786"/>
      <c r="AP60" s="793"/>
      <c r="AQ60" s="793"/>
      <c r="AR60" s="793"/>
      <c r="AS60" s="793"/>
      <c r="AT60" s="794"/>
      <c r="AU60" s="774"/>
      <c r="AV60" s="4"/>
      <c r="AW60" s="5"/>
      <c r="BB60" s="4"/>
    </row>
    <row r="61" spans="1:56" ht="15" customHeight="1">
      <c r="AM61"/>
      <c r="AN61"/>
      <c r="AO61"/>
      <c r="AP61"/>
      <c r="AQ61"/>
      <c r="AR61"/>
      <c r="AS61"/>
      <c r="AT61"/>
      <c r="AU61"/>
      <c r="AV61"/>
    </row>
    <row r="62" spans="1:56" ht="15" customHeight="1">
      <c r="AM62"/>
      <c r="AN62"/>
      <c r="AO62"/>
      <c r="AP62"/>
      <c r="AQ62"/>
      <c r="AR62"/>
      <c r="AS62"/>
      <c r="AT62"/>
      <c r="AU62"/>
      <c r="AV62"/>
    </row>
    <row r="63" spans="1:56" ht="15" customHeight="1">
      <c r="AM63"/>
      <c r="AN63"/>
      <c r="AO63"/>
      <c r="AP63"/>
      <c r="AQ63"/>
      <c r="AR63"/>
      <c r="AS63"/>
      <c r="AT63"/>
      <c r="AU63"/>
      <c r="AV63"/>
    </row>
    <row r="64" spans="1:56" ht="15" customHeight="1">
      <c r="AM64"/>
      <c r="AN64"/>
      <c r="AO64"/>
      <c r="AP64"/>
      <c r="AQ64"/>
      <c r="AR64"/>
      <c r="AS64"/>
      <c r="AT64"/>
      <c r="AU64"/>
      <c r="AV64"/>
    </row>
  </sheetData>
  <mergeCells count="66">
    <mergeCell ref="AU54:AU55"/>
    <mergeCell ref="AP55:AT55"/>
    <mergeCell ref="AW55:BB55"/>
    <mergeCell ref="AL56:AT56"/>
    <mergeCell ref="AU56:AU60"/>
    <mergeCell ref="AL57:AL60"/>
    <mergeCell ref="AM57:AO60"/>
    <mergeCell ref="AP57:AT58"/>
    <mergeCell ref="AP59:AT60"/>
    <mergeCell ref="AN54:AN55"/>
    <mergeCell ref="AK54:AK60"/>
    <mergeCell ref="AL54:AL55"/>
    <mergeCell ref="AM54:AM55"/>
    <mergeCell ref="AO54:AO55"/>
    <mergeCell ref="G49:P51"/>
    <mergeCell ref="AL49:AT49"/>
    <mergeCell ref="AN50:AN51"/>
    <mergeCell ref="AW49:AY49"/>
    <mergeCell ref="AZ49:BB49"/>
    <mergeCell ref="AL50:AL51"/>
    <mergeCell ref="AM50:AM51"/>
    <mergeCell ref="AO50:AO51"/>
    <mergeCell ref="AU50:AU51"/>
    <mergeCell ref="AP51:AT51"/>
    <mergeCell ref="AW51:BB51"/>
    <mergeCell ref="B14:B47"/>
    <mergeCell ref="C14:C22"/>
    <mergeCell ref="E14:E15"/>
    <mergeCell ref="K15:L15"/>
    <mergeCell ref="E16:E23"/>
    <mergeCell ref="C24:C47"/>
    <mergeCell ref="I29:J29"/>
    <mergeCell ref="E33:E47"/>
    <mergeCell ref="B7:C13"/>
    <mergeCell ref="E8:E13"/>
    <mergeCell ref="I5:J5"/>
    <mergeCell ref="K5:L5"/>
    <mergeCell ref="Q5:Q6"/>
    <mergeCell ref="N6:P6"/>
    <mergeCell ref="AW4:BB4"/>
    <mergeCell ref="AE5:AG5"/>
    <mergeCell ref="AJ5:AJ6"/>
    <mergeCell ref="AL5:AL6"/>
    <mergeCell ref="AM5:AO5"/>
    <mergeCell ref="T4:AG4"/>
    <mergeCell ref="AI4:AI6"/>
    <mergeCell ref="AL4:AT4"/>
    <mergeCell ref="AP5:AT5"/>
    <mergeCell ref="AU5:AU6"/>
    <mergeCell ref="AW6:AY6"/>
    <mergeCell ref="AZ6:BB6"/>
    <mergeCell ref="T5:U5"/>
    <mergeCell ref="V5:Y5"/>
    <mergeCell ref="Z5:AD5"/>
    <mergeCell ref="B1:C1"/>
    <mergeCell ref="D1:E1"/>
    <mergeCell ref="G1:L1"/>
    <mergeCell ref="N1:R1"/>
    <mergeCell ref="B4:C6"/>
    <mergeCell ref="D4:E6"/>
    <mergeCell ref="G4:G6"/>
    <mergeCell ref="H4:H6"/>
    <mergeCell ref="I4:L4"/>
    <mergeCell ref="M4:M6"/>
    <mergeCell ref="N4:Q4"/>
    <mergeCell ref="R4:R6"/>
  </mergeCells>
  <phoneticPr fontId="2"/>
  <conditionalFormatting sqref="AJ7:AJ47">
    <cfRule type="cellIs" dxfId="5" priority="2" stopIfTrue="1" operator="notBetween">
      <formula>100</formula>
      <formula>0</formula>
    </cfRule>
  </conditionalFormatting>
  <printOptions horizontalCentered="1"/>
  <pageMargins left="0" right="0" top="0" bottom="0" header="0.39370078740157483" footer="0.39370078740157483"/>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23145-2C71-41AA-A8E6-FE69CC317F99}">
  <sheetPr>
    <pageSetUpPr fitToPage="1"/>
  </sheetPr>
  <dimension ref="B1:Z39"/>
  <sheetViews>
    <sheetView zoomScale="75" zoomScaleNormal="75" zoomScalePageLayoutView="75" workbookViewId="0">
      <selection activeCell="F27" sqref="F27:H27"/>
    </sheetView>
  </sheetViews>
  <sheetFormatPr defaultColWidth="10.625" defaultRowHeight="12"/>
  <cols>
    <col min="1" max="1" width="4.375" style="501" customWidth="1"/>
    <col min="2" max="2" width="5.125" style="501" customWidth="1"/>
    <col min="3" max="3" width="15.125" style="501" customWidth="1"/>
    <col min="4" max="5" width="5.125" style="501" customWidth="1"/>
    <col min="6" max="6" width="12" style="501" customWidth="1"/>
    <col min="7" max="7" width="48.5" style="501" customWidth="1"/>
    <col min="8" max="8" width="9.5" style="501" customWidth="1"/>
    <col min="9" max="9" width="7.875" style="501" bestFit="1" customWidth="1"/>
    <col min="10" max="10" width="6.125" style="501" customWidth="1"/>
    <col min="11" max="11" width="0.875" style="501" customWidth="1"/>
    <col min="12" max="26" width="3" style="501" customWidth="1"/>
    <col min="27" max="27" width="0.875" style="501" customWidth="1"/>
    <col min="28" max="16384" width="10.625" style="501"/>
  </cols>
  <sheetData>
    <row r="1" spans="2:26" ht="6" customHeight="1"/>
    <row r="2" spans="2:26" ht="27.95" customHeight="1" thickBot="1">
      <c r="B2" s="805" t="s">
        <v>233</v>
      </c>
      <c r="C2" s="805"/>
      <c r="D2" s="805"/>
      <c r="E2" s="805"/>
      <c r="F2" s="805"/>
      <c r="G2" s="805"/>
      <c r="H2" s="805"/>
      <c r="I2" s="805"/>
      <c r="J2" s="805"/>
    </row>
    <row r="3" spans="2:26" ht="24.75" thickBot="1">
      <c r="B3" s="806" t="s">
        <v>234</v>
      </c>
      <c r="C3" s="807"/>
      <c r="D3" s="807"/>
      <c r="E3" s="808"/>
      <c r="F3" s="809" t="s">
        <v>235</v>
      </c>
      <c r="G3" s="810"/>
      <c r="H3" s="811"/>
      <c r="I3" s="502" t="s">
        <v>236</v>
      </c>
      <c r="J3" s="503" t="s">
        <v>237</v>
      </c>
    </row>
    <row r="4" spans="2:26" ht="30.95" customHeight="1">
      <c r="B4" s="812" t="s">
        <v>238</v>
      </c>
      <c r="C4" s="813"/>
      <c r="D4" s="813"/>
      <c r="E4" s="814"/>
      <c r="F4" s="815" t="s">
        <v>239</v>
      </c>
      <c r="G4" s="816"/>
      <c r="H4" s="817"/>
      <c r="I4" s="504" t="s">
        <v>240</v>
      </c>
      <c r="J4" s="505" t="str">
        <f>IF($I4="○","合格",IF($I4="△","受験","-"))</f>
        <v>-</v>
      </c>
    </row>
    <row r="5" spans="2:26" ht="65.099999999999994" customHeight="1" thickBot="1">
      <c r="B5" s="795" t="s">
        <v>241</v>
      </c>
      <c r="C5" s="796"/>
      <c r="D5" s="796"/>
      <c r="E5" s="797"/>
      <c r="F5" s="506" t="s">
        <v>242</v>
      </c>
      <c r="G5" s="798"/>
      <c r="H5" s="799"/>
      <c r="I5" s="507" t="s">
        <v>240</v>
      </c>
      <c r="J5" s="508" t="str">
        <f>IF(I5="有","合格","-")</f>
        <v>-</v>
      </c>
    </row>
    <row r="6" spans="2:26" ht="6" customHeight="1" thickBot="1"/>
    <row r="7" spans="2:26" ht="27" customHeight="1">
      <c r="B7" s="818" t="s">
        <v>243</v>
      </c>
      <c r="C7" s="821" t="s">
        <v>244</v>
      </c>
      <c r="D7" s="821" t="s">
        <v>245</v>
      </c>
      <c r="E7" s="821" t="s">
        <v>234</v>
      </c>
      <c r="F7" s="809" t="s">
        <v>246</v>
      </c>
      <c r="G7" s="810"/>
      <c r="H7" s="811"/>
      <c r="I7" s="818" t="s">
        <v>236</v>
      </c>
      <c r="J7" s="838" t="s">
        <v>237</v>
      </c>
      <c r="L7" s="812" t="s">
        <v>247</v>
      </c>
      <c r="M7" s="813"/>
      <c r="N7" s="813"/>
      <c r="O7" s="813"/>
      <c r="P7" s="813"/>
      <c r="Q7" s="813"/>
      <c r="R7" s="813"/>
      <c r="S7" s="813"/>
      <c r="T7" s="813"/>
      <c r="U7" s="813"/>
      <c r="V7" s="813"/>
      <c r="W7" s="813"/>
      <c r="X7" s="813"/>
      <c r="Y7" s="813"/>
      <c r="Z7" s="830"/>
    </row>
    <row r="8" spans="2:26">
      <c r="B8" s="819"/>
      <c r="C8" s="822"/>
      <c r="D8" s="822"/>
      <c r="E8" s="822"/>
      <c r="F8" s="824"/>
      <c r="G8" s="825"/>
      <c r="H8" s="826"/>
      <c r="I8" s="819"/>
      <c r="J8" s="839"/>
      <c r="L8" s="831" t="s">
        <v>248</v>
      </c>
      <c r="M8" s="832"/>
      <c r="N8" s="833" t="s">
        <v>249</v>
      </c>
      <c r="O8" s="834"/>
      <c r="P8" s="834"/>
      <c r="Q8" s="832"/>
      <c r="R8" s="833" t="s">
        <v>250</v>
      </c>
      <c r="S8" s="834"/>
      <c r="T8" s="834"/>
      <c r="U8" s="834"/>
      <c r="V8" s="834"/>
      <c r="W8" s="832"/>
      <c r="X8" s="835" t="s">
        <v>251</v>
      </c>
      <c r="Y8" s="836"/>
      <c r="Z8" s="837"/>
    </row>
    <row r="9" spans="2:26" ht="12.75" thickBot="1">
      <c r="B9" s="820"/>
      <c r="C9" s="823"/>
      <c r="D9" s="823"/>
      <c r="E9" s="823"/>
      <c r="F9" s="827"/>
      <c r="G9" s="828"/>
      <c r="H9" s="829"/>
      <c r="I9" s="820"/>
      <c r="J9" s="840"/>
      <c r="L9" s="509" t="s">
        <v>252</v>
      </c>
      <c r="M9" s="510" t="s">
        <v>253</v>
      </c>
      <c r="N9" s="511" t="s">
        <v>254</v>
      </c>
      <c r="O9" s="512" t="s">
        <v>255</v>
      </c>
      <c r="P9" s="512" t="s">
        <v>256</v>
      </c>
      <c r="Q9" s="510" t="s">
        <v>257</v>
      </c>
      <c r="R9" s="511" t="s">
        <v>258</v>
      </c>
      <c r="S9" s="512" t="s">
        <v>259</v>
      </c>
      <c r="T9" s="512" t="s">
        <v>260</v>
      </c>
      <c r="U9" s="512" t="s">
        <v>261</v>
      </c>
      <c r="V9" s="512" t="s">
        <v>262</v>
      </c>
      <c r="W9" s="510" t="s">
        <v>263</v>
      </c>
      <c r="X9" s="513" t="s">
        <v>264</v>
      </c>
      <c r="Y9" s="512" t="s">
        <v>265</v>
      </c>
      <c r="Z9" s="514" t="s">
        <v>266</v>
      </c>
    </row>
    <row r="10" spans="2:26" ht="30.95" customHeight="1">
      <c r="B10" s="845" t="s">
        <v>267</v>
      </c>
      <c r="C10" s="856" t="s">
        <v>268</v>
      </c>
      <c r="D10" s="856"/>
      <c r="E10" s="856"/>
      <c r="F10" s="857" t="s">
        <v>269</v>
      </c>
      <c r="G10" s="857"/>
      <c r="H10" s="858"/>
      <c r="I10" s="515"/>
      <c r="J10" s="516"/>
      <c r="L10" s="517"/>
      <c r="M10" s="518"/>
      <c r="N10" s="519"/>
      <c r="O10" s="520"/>
      <c r="P10" s="520"/>
      <c r="Q10" s="518"/>
      <c r="R10" s="519"/>
      <c r="S10" s="520"/>
      <c r="T10" s="520"/>
      <c r="U10" s="520"/>
      <c r="V10" s="520"/>
      <c r="W10" s="518"/>
      <c r="X10" s="521"/>
      <c r="Y10" s="520" t="s">
        <v>270</v>
      </c>
      <c r="Z10" s="522"/>
    </row>
    <row r="11" spans="2:26" ht="30.95" customHeight="1">
      <c r="B11" s="845"/>
      <c r="C11" s="822" t="s">
        <v>271</v>
      </c>
      <c r="D11" s="822" t="s">
        <v>272</v>
      </c>
      <c r="E11" s="523" t="s">
        <v>273</v>
      </c>
      <c r="F11" s="860" t="s">
        <v>274</v>
      </c>
      <c r="G11" s="861"/>
      <c r="H11" s="862"/>
      <c r="I11" s="524" t="s">
        <v>240</v>
      </c>
      <c r="J11" s="525" t="str">
        <f>IF(ISNUMBER($I11),IF(AND($I11&gt;=2),"合格","-"),"-")</f>
        <v>-</v>
      </c>
      <c r="L11" s="526"/>
      <c r="M11" s="527"/>
      <c r="N11" s="528"/>
      <c r="O11" s="523"/>
      <c r="P11" s="523"/>
      <c r="Q11" s="527" t="s">
        <v>270</v>
      </c>
      <c r="R11" s="528"/>
      <c r="S11" s="523"/>
      <c r="T11" s="523"/>
      <c r="U11" s="523"/>
      <c r="V11" s="523"/>
      <c r="W11" s="527"/>
      <c r="X11" s="529"/>
      <c r="Y11" s="523"/>
      <c r="Z11" s="525"/>
    </row>
    <row r="12" spans="2:26" ht="30.95" customHeight="1">
      <c r="B12" s="845"/>
      <c r="C12" s="822"/>
      <c r="D12" s="822"/>
      <c r="E12" s="530" t="s">
        <v>275</v>
      </c>
      <c r="F12" s="802" t="s">
        <v>276</v>
      </c>
      <c r="G12" s="803"/>
      <c r="H12" s="804"/>
      <c r="I12" s="524" t="s">
        <v>240</v>
      </c>
      <c r="J12" s="531" t="str">
        <f>IF(ISNUMBER($I12),IF(AND($I12&gt;=2),"合格","-"),"-")</f>
        <v>-</v>
      </c>
      <c r="L12" s="532"/>
      <c r="M12" s="533" t="s">
        <v>0</v>
      </c>
      <c r="N12" s="534"/>
      <c r="O12" s="530"/>
      <c r="P12" s="530"/>
      <c r="Q12" s="533"/>
      <c r="R12" s="534"/>
      <c r="S12" s="530"/>
      <c r="T12" s="530"/>
      <c r="U12" s="530"/>
      <c r="V12" s="530"/>
      <c r="W12" s="533"/>
      <c r="X12" s="535"/>
      <c r="Y12" s="530"/>
      <c r="Z12" s="531"/>
    </row>
    <row r="13" spans="2:26" ht="30.95" customHeight="1">
      <c r="B13" s="845"/>
      <c r="C13" s="822"/>
      <c r="D13" s="822"/>
      <c r="E13" s="530" t="s">
        <v>277</v>
      </c>
      <c r="F13" s="802" t="s">
        <v>278</v>
      </c>
      <c r="G13" s="803"/>
      <c r="H13" s="804"/>
      <c r="I13" s="524" t="s">
        <v>240</v>
      </c>
      <c r="J13" s="531" t="str">
        <f>IF(ISNUMBER($I13),IF(AND($I13&gt;=2),"合格","-"),"-")</f>
        <v>-</v>
      </c>
      <c r="L13" s="532"/>
      <c r="M13" s="533"/>
      <c r="N13" s="534"/>
      <c r="O13" s="530"/>
      <c r="P13" s="530" t="s">
        <v>270</v>
      </c>
      <c r="Q13" s="533"/>
      <c r="R13" s="534"/>
      <c r="S13" s="530"/>
      <c r="T13" s="530"/>
      <c r="U13" s="530"/>
      <c r="V13" s="530"/>
      <c r="W13" s="533"/>
      <c r="X13" s="535"/>
      <c r="Y13" s="530"/>
      <c r="Z13" s="531"/>
    </row>
    <row r="14" spans="2:26" ht="30.95" customHeight="1">
      <c r="B14" s="845"/>
      <c r="C14" s="822"/>
      <c r="D14" s="822"/>
      <c r="E14" s="530" t="s">
        <v>279</v>
      </c>
      <c r="F14" s="802" t="s">
        <v>280</v>
      </c>
      <c r="G14" s="803"/>
      <c r="H14" s="804"/>
      <c r="I14" s="524" t="s">
        <v>240</v>
      </c>
      <c r="J14" s="531" t="str">
        <f>IF(ISNUMBER($I14),IF(AND($I14&gt;=2),"合格","-"),"-")</f>
        <v>-</v>
      </c>
      <c r="L14" s="532"/>
      <c r="M14" s="533"/>
      <c r="N14" s="534"/>
      <c r="O14" s="530"/>
      <c r="P14" s="530"/>
      <c r="Q14" s="533"/>
      <c r="R14" s="534"/>
      <c r="S14" s="530"/>
      <c r="T14" s="530"/>
      <c r="U14" s="530"/>
      <c r="V14" s="530"/>
      <c r="W14" s="533"/>
      <c r="X14" s="535"/>
      <c r="Y14" s="530" t="s">
        <v>270</v>
      </c>
      <c r="Z14" s="531"/>
    </row>
    <row r="15" spans="2:26" ht="30.95" customHeight="1">
      <c r="B15" s="845"/>
      <c r="C15" s="822"/>
      <c r="D15" s="822"/>
      <c r="E15" s="530" t="s">
        <v>281</v>
      </c>
      <c r="F15" s="802" t="s">
        <v>282</v>
      </c>
      <c r="G15" s="803"/>
      <c r="H15" s="804"/>
      <c r="I15" s="524" t="s">
        <v>240</v>
      </c>
      <c r="J15" s="531" t="str">
        <f>IF(ISNUMBER($I15),IF(AND($I15&gt;=2),"合格","-"),"-")</f>
        <v>-</v>
      </c>
      <c r="L15" s="532"/>
      <c r="M15" s="533"/>
      <c r="N15" s="534"/>
      <c r="O15" s="530"/>
      <c r="P15" s="530"/>
      <c r="Q15" s="533"/>
      <c r="R15" s="534"/>
      <c r="S15" s="530"/>
      <c r="T15" s="530"/>
      <c r="U15" s="530"/>
      <c r="V15" s="530"/>
      <c r="W15" s="533" t="s">
        <v>270</v>
      </c>
      <c r="X15" s="535"/>
      <c r="Y15" s="530"/>
      <c r="Z15" s="531"/>
    </row>
    <row r="16" spans="2:26" ht="30.95" customHeight="1">
      <c r="B16" s="845"/>
      <c r="C16" s="822"/>
      <c r="D16" s="822"/>
      <c r="E16" s="530" t="s">
        <v>283</v>
      </c>
      <c r="F16" s="802" t="s">
        <v>284</v>
      </c>
      <c r="G16" s="803"/>
      <c r="H16" s="804"/>
      <c r="I16" s="536"/>
      <c r="J16" s="531" t="str">
        <f>IF(ISNUMBER($I16),IF(AND($I16&gt;=60,$I16&lt;=100),"合格","-"),"-")</f>
        <v>-</v>
      </c>
      <c r="L16" s="532"/>
      <c r="M16" s="533"/>
      <c r="N16" s="534"/>
      <c r="O16" s="530"/>
      <c r="P16" s="530"/>
      <c r="Q16" s="533"/>
      <c r="R16" s="534"/>
      <c r="S16" s="530"/>
      <c r="T16" s="530"/>
      <c r="U16" s="530"/>
      <c r="V16" s="530"/>
      <c r="W16" s="533"/>
      <c r="X16" s="535"/>
      <c r="Y16" s="530" t="s">
        <v>270</v>
      </c>
      <c r="Z16" s="531" t="s">
        <v>270</v>
      </c>
    </row>
    <row r="17" spans="2:26" ht="30.95" customHeight="1">
      <c r="B17" s="855"/>
      <c r="C17" s="859"/>
      <c r="D17" s="859"/>
      <c r="E17" s="537" t="s">
        <v>285</v>
      </c>
      <c r="F17" s="841" t="s">
        <v>286</v>
      </c>
      <c r="G17" s="842"/>
      <c r="H17" s="843"/>
      <c r="I17" s="538"/>
      <c r="J17" s="539" t="str">
        <f>IF(ISNUMBER($I17),IF(AND($I17&gt;=60,$I17&lt;=100),"合格","-"),"-")</f>
        <v>-</v>
      </c>
      <c r="L17" s="540"/>
      <c r="M17" s="541"/>
      <c r="N17" s="542"/>
      <c r="O17" s="537"/>
      <c r="P17" s="537"/>
      <c r="Q17" s="541"/>
      <c r="R17" s="542"/>
      <c r="S17" s="537"/>
      <c r="T17" s="537"/>
      <c r="U17" s="537"/>
      <c r="V17" s="537"/>
      <c r="W17" s="541" t="s">
        <v>270</v>
      </c>
      <c r="X17" s="543"/>
      <c r="Y17" s="537"/>
      <c r="Z17" s="539"/>
    </row>
    <row r="18" spans="2:26" ht="30.95" customHeight="1">
      <c r="B18" s="844" t="s">
        <v>287</v>
      </c>
      <c r="C18" s="847" t="s">
        <v>288</v>
      </c>
      <c r="D18" s="848"/>
      <c r="E18" s="849"/>
      <c r="F18" s="850" t="s">
        <v>289</v>
      </c>
      <c r="G18" s="851"/>
      <c r="H18" s="852"/>
      <c r="I18" s="544"/>
      <c r="J18" s="545"/>
      <c r="K18" s="557"/>
      <c r="L18" s="526"/>
      <c r="M18" s="527"/>
      <c r="N18" s="528"/>
      <c r="O18" s="555"/>
      <c r="P18" s="555"/>
      <c r="Q18" s="527"/>
      <c r="R18" s="528"/>
      <c r="S18" s="555"/>
      <c r="T18" s="555"/>
      <c r="U18" s="555"/>
      <c r="V18" s="555"/>
      <c r="W18" s="527"/>
      <c r="X18" s="529"/>
      <c r="Y18" s="555" t="s">
        <v>270</v>
      </c>
      <c r="Z18" s="556"/>
    </row>
    <row r="19" spans="2:26" ht="30.95" customHeight="1">
      <c r="B19" s="845"/>
      <c r="C19" s="853" t="s">
        <v>290</v>
      </c>
      <c r="D19" s="853" t="s">
        <v>291</v>
      </c>
      <c r="E19" s="546" t="s">
        <v>90</v>
      </c>
      <c r="F19" s="802" t="s">
        <v>292</v>
      </c>
      <c r="G19" s="803"/>
      <c r="H19" s="804"/>
      <c r="I19" s="863"/>
      <c r="J19" s="865" t="str">
        <f>IF(ISNUMBER($I19),IF(AND($I19&gt;=30,$I19&lt;=50),"合格","-"),"-")</f>
        <v>-</v>
      </c>
      <c r="K19" s="557"/>
      <c r="L19" s="532" t="s">
        <v>1</v>
      </c>
      <c r="M19" s="533"/>
      <c r="N19" s="534"/>
      <c r="O19" s="530"/>
      <c r="P19" s="530"/>
      <c r="Q19" s="533"/>
      <c r="R19" s="534"/>
      <c r="S19" s="530"/>
      <c r="T19" s="530"/>
      <c r="U19" s="530"/>
      <c r="V19" s="530"/>
      <c r="W19" s="533"/>
      <c r="X19" s="554"/>
      <c r="Y19" s="530"/>
      <c r="Z19" s="531"/>
    </row>
    <row r="20" spans="2:26" ht="30.95" customHeight="1">
      <c r="B20" s="845"/>
      <c r="C20" s="822"/>
      <c r="D20" s="822"/>
      <c r="E20" s="530" t="s">
        <v>275</v>
      </c>
      <c r="F20" s="802" t="s">
        <v>293</v>
      </c>
      <c r="G20" s="803"/>
      <c r="H20" s="804"/>
      <c r="I20" s="864"/>
      <c r="J20" s="866" t="str">
        <f t="shared" ref="J20" si="0">IF(ISNUMBER($I20),IF(AND($I20&gt;=15,$I20&lt;=25),"合格","-"),"-")</f>
        <v>-</v>
      </c>
      <c r="K20" s="557"/>
      <c r="L20" s="526" t="s">
        <v>1</v>
      </c>
      <c r="M20" s="527"/>
      <c r="N20" s="528"/>
      <c r="O20" s="555"/>
      <c r="P20" s="555"/>
      <c r="Q20" s="527"/>
      <c r="R20" s="528"/>
      <c r="S20" s="555"/>
      <c r="T20" s="555"/>
      <c r="U20" s="555"/>
      <c r="V20" s="555"/>
      <c r="W20" s="527"/>
      <c r="X20" s="529"/>
      <c r="Y20" s="555"/>
      <c r="Z20" s="556"/>
    </row>
    <row r="21" spans="2:26" ht="30.95" customHeight="1">
      <c r="B21" s="845"/>
      <c r="C21" s="854"/>
      <c r="D21" s="854"/>
      <c r="E21" s="530" t="s">
        <v>277</v>
      </c>
      <c r="F21" s="802" t="s">
        <v>294</v>
      </c>
      <c r="G21" s="803"/>
      <c r="H21" s="804"/>
      <c r="I21" s="547"/>
      <c r="J21" s="531" t="str">
        <f>IF(ISNUMBER($I21),IF(AND($I21&gt;=15,$I21&lt;=25),"合格","-"),"-")</f>
        <v>-</v>
      </c>
      <c r="K21" s="557"/>
      <c r="L21" s="532"/>
      <c r="M21" s="533"/>
      <c r="N21" s="534"/>
      <c r="O21" s="530"/>
      <c r="P21" s="530" t="s">
        <v>1</v>
      </c>
      <c r="Q21" s="533"/>
      <c r="R21" s="534"/>
      <c r="S21" s="530"/>
      <c r="T21" s="530"/>
      <c r="U21" s="530"/>
      <c r="V21" s="530"/>
      <c r="W21" s="533"/>
      <c r="X21" s="554"/>
      <c r="Y21" s="530"/>
      <c r="Z21" s="531"/>
    </row>
    <row r="22" spans="2:26" ht="30.95" customHeight="1">
      <c r="B22" s="845"/>
      <c r="C22" s="822" t="s">
        <v>295</v>
      </c>
      <c r="D22" s="853" t="s">
        <v>296</v>
      </c>
      <c r="E22" s="530" t="s">
        <v>273</v>
      </c>
      <c r="F22" s="802" t="s">
        <v>297</v>
      </c>
      <c r="G22" s="803"/>
      <c r="H22" s="804"/>
      <c r="I22" s="524" t="s">
        <v>240</v>
      </c>
      <c r="J22" s="556" t="str">
        <f t="shared" ref="J22:J27" si="1">IF(ISNUMBER($I22),IF(AND($I22&gt;=2),"合格","-"),"-")</f>
        <v>-</v>
      </c>
      <c r="K22" s="557"/>
      <c r="L22" s="532" t="s">
        <v>0</v>
      </c>
      <c r="M22" s="533"/>
      <c r="N22" s="534"/>
      <c r="O22" s="530"/>
      <c r="P22" s="530"/>
      <c r="Q22" s="533"/>
      <c r="R22" s="534"/>
      <c r="S22" s="530"/>
      <c r="T22" s="530"/>
      <c r="U22" s="530"/>
      <c r="V22" s="530"/>
      <c r="W22" s="533"/>
      <c r="X22" s="554"/>
      <c r="Y22" s="530"/>
      <c r="Z22" s="531"/>
    </row>
    <row r="23" spans="2:26" ht="30.95" customHeight="1">
      <c r="B23" s="845"/>
      <c r="C23" s="822"/>
      <c r="D23" s="822"/>
      <c r="E23" s="530" t="s">
        <v>279</v>
      </c>
      <c r="F23" s="802" t="s">
        <v>298</v>
      </c>
      <c r="G23" s="803"/>
      <c r="H23" s="804"/>
      <c r="I23" s="524" t="s">
        <v>240</v>
      </c>
      <c r="J23" s="531" t="str">
        <f t="shared" si="1"/>
        <v>-</v>
      </c>
      <c r="K23" s="557"/>
      <c r="L23" s="532"/>
      <c r="M23" s="533"/>
      <c r="N23" s="534"/>
      <c r="O23" s="530"/>
      <c r="P23" s="530"/>
      <c r="Q23" s="533" t="s">
        <v>270</v>
      </c>
      <c r="R23" s="534"/>
      <c r="S23" s="530"/>
      <c r="T23" s="530"/>
      <c r="U23" s="530"/>
      <c r="V23" s="530"/>
      <c r="W23" s="533"/>
      <c r="X23" s="554"/>
      <c r="Y23" s="530"/>
      <c r="Z23" s="531"/>
    </row>
    <row r="24" spans="2:26" ht="30.95" customHeight="1">
      <c r="B24" s="845"/>
      <c r="C24" s="822"/>
      <c r="D24" s="822"/>
      <c r="E24" s="530" t="s">
        <v>281</v>
      </c>
      <c r="F24" s="802" t="s">
        <v>299</v>
      </c>
      <c r="G24" s="803"/>
      <c r="H24" s="804"/>
      <c r="I24" s="524" t="s">
        <v>240</v>
      </c>
      <c r="J24" s="531" t="str">
        <f t="shared" si="1"/>
        <v>-</v>
      </c>
      <c r="K24" s="557"/>
      <c r="L24" s="532"/>
      <c r="M24" s="533" t="s">
        <v>270</v>
      </c>
      <c r="N24" s="534"/>
      <c r="O24" s="530"/>
      <c r="P24" s="530"/>
      <c r="Q24" s="533"/>
      <c r="R24" s="534"/>
      <c r="S24" s="530"/>
      <c r="T24" s="530"/>
      <c r="U24" s="530"/>
      <c r="V24" s="530"/>
      <c r="W24" s="533"/>
      <c r="X24" s="554"/>
      <c r="Y24" s="530"/>
      <c r="Z24" s="531"/>
    </row>
    <row r="25" spans="2:26" ht="30.95" customHeight="1">
      <c r="B25" s="845"/>
      <c r="C25" s="822"/>
      <c r="D25" s="822"/>
      <c r="E25" s="530" t="s">
        <v>283</v>
      </c>
      <c r="F25" s="802" t="s">
        <v>300</v>
      </c>
      <c r="G25" s="803"/>
      <c r="H25" s="804"/>
      <c r="I25" s="524" t="s">
        <v>240</v>
      </c>
      <c r="J25" s="531" t="str">
        <f t="shared" si="1"/>
        <v>-</v>
      </c>
      <c r="K25" s="557"/>
      <c r="L25" s="532"/>
      <c r="M25" s="533"/>
      <c r="N25" s="534"/>
      <c r="O25" s="530"/>
      <c r="P25" s="530" t="s">
        <v>0</v>
      </c>
      <c r="Q25" s="533"/>
      <c r="R25" s="534"/>
      <c r="S25" s="530"/>
      <c r="T25" s="530"/>
      <c r="U25" s="530"/>
      <c r="V25" s="530"/>
      <c r="W25" s="533"/>
      <c r="X25" s="554"/>
      <c r="Y25" s="530"/>
      <c r="Z25" s="531"/>
    </row>
    <row r="26" spans="2:26" ht="30.95" customHeight="1">
      <c r="B26" s="845"/>
      <c r="C26" s="822"/>
      <c r="D26" s="822"/>
      <c r="E26" s="530" t="s">
        <v>285</v>
      </c>
      <c r="F26" s="802" t="s">
        <v>301</v>
      </c>
      <c r="G26" s="803"/>
      <c r="H26" s="804"/>
      <c r="I26" s="524" t="s">
        <v>240</v>
      </c>
      <c r="J26" s="531" t="str">
        <f t="shared" si="1"/>
        <v>-</v>
      </c>
      <c r="K26" s="557"/>
      <c r="L26" s="532"/>
      <c r="M26" s="533"/>
      <c r="N26" s="534"/>
      <c r="O26" s="530"/>
      <c r="P26" s="530"/>
      <c r="Q26" s="533"/>
      <c r="R26" s="534"/>
      <c r="S26" s="530"/>
      <c r="T26" s="530"/>
      <c r="U26" s="530"/>
      <c r="V26" s="530"/>
      <c r="W26" s="533"/>
      <c r="X26" s="554"/>
      <c r="Y26" s="530" t="s">
        <v>270</v>
      </c>
      <c r="Z26" s="531"/>
    </row>
    <row r="27" spans="2:26" ht="30.95" customHeight="1">
      <c r="B27" s="845"/>
      <c r="C27" s="822"/>
      <c r="D27" s="822"/>
      <c r="E27" s="530" t="s">
        <v>302</v>
      </c>
      <c r="F27" s="802" t="s">
        <v>303</v>
      </c>
      <c r="G27" s="803"/>
      <c r="H27" s="804"/>
      <c r="I27" s="524" t="s">
        <v>240</v>
      </c>
      <c r="J27" s="531" t="str">
        <f t="shared" si="1"/>
        <v>-</v>
      </c>
      <c r="K27" s="557"/>
      <c r="L27" s="532"/>
      <c r="M27" s="533"/>
      <c r="N27" s="534"/>
      <c r="O27" s="530"/>
      <c r="P27" s="530"/>
      <c r="Q27" s="533"/>
      <c r="R27" s="534"/>
      <c r="S27" s="530"/>
      <c r="T27" s="530"/>
      <c r="U27" s="530"/>
      <c r="V27" s="530"/>
      <c r="W27" s="533" t="s">
        <v>270</v>
      </c>
      <c r="X27" s="554"/>
      <c r="Y27" s="530"/>
      <c r="Z27" s="531"/>
    </row>
    <row r="28" spans="2:26" ht="30.95" customHeight="1">
      <c r="B28" s="845"/>
      <c r="C28" s="822"/>
      <c r="D28" s="822"/>
      <c r="E28" s="530" t="s">
        <v>304</v>
      </c>
      <c r="F28" s="802" t="s">
        <v>305</v>
      </c>
      <c r="G28" s="803"/>
      <c r="H28" s="804"/>
      <c r="I28" s="536"/>
      <c r="J28" s="531" t="str">
        <f>IF(ISNUMBER($I28),IF(AND($I28&gt;=30,$I28&lt;=50),"合格","-"),"-")</f>
        <v>-</v>
      </c>
      <c r="K28" s="557"/>
      <c r="L28" s="532"/>
      <c r="M28" s="533"/>
      <c r="N28" s="534"/>
      <c r="O28" s="530"/>
      <c r="P28" s="530"/>
      <c r="Q28" s="533"/>
      <c r="R28" s="534"/>
      <c r="S28" s="530"/>
      <c r="T28" s="530"/>
      <c r="U28" s="530"/>
      <c r="V28" s="530"/>
      <c r="W28" s="533"/>
      <c r="X28" s="554"/>
      <c r="Y28" s="530" t="s">
        <v>270</v>
      </c>
      <c r="Z28" s="531" t="s">
        <v>270</v>
      </c>
    </row>
    <row r="29" spans="2:26" ht="30.95" customHeight="1">
      <c r="B29" s="845"/>
      <c r="C29" s="822"/>
      <c r="D29" s="822"/>
      <c r="E29" s="530" t="s">
        <v>306</v>
      </c>
      <c r="F29" s="802" t="s">
        <v>307</v>
      </c>
      <c r="G29" s="803"/>
      <c r="H29" s="804"/>
      <c r="I29" s="536"/>
      <c r="J29" s="531" t="str">
        <f>IF(ISNUMBER($I29),IF(AND($I29&gt;=15,$I29&lt;=25),"合格","-"),"-")</f>
        <v>-</v>
      </c>
      <c r="K29" s="557"/>
      <c r="L29" s="532"/>
      <c r="M29" s="533"/>
      <c r="N29" s="534"/>
      <c r="O29" s="530"/>
      <c r="P29" s="530"/>
      <c r="Q29" s="533"/>
      <c r="R29" s="534"/>
      <c r="S29" s="530"/>
      <c r="T29" s="530"/>
      <c r="U29" s="530"/>
      <c r="V29" s="530"/>
      <c r="W29" s="533"/>
      <c r="X29" s="554"/>
      <c r="Y29" s="530"/>
      <c r="Z29" s="531" t="s">
        <v>270</v>
      </c>
    </row>
    <row r="30" spans="2:26" ht="30.95" customHeight="1">
      <c r="B30" s="845"/>
      <c r="C30" s="854"/>
      <c r="D30" s="854"/>
      <c r="E30" s="530" t="s">
        <v>308</v>
      </c>
      <c r="F30" s="802" t="s">
        <v>309</v>
      </c>
      <c r="G30" s="803"/>
      <c r="H30" s="804"/>
      <c r="I30" s="536"/>
      <c r="J30" s="531" t="str">
        <f>IF(ISNUMBER($I30),IF(AND($I30&gt;=15,$I30&lt;=25),"合格","-"),"-")</f>
        <v>-</v>
      </c>
      <c r="K30" s="557"/>
      <c r="L30" s="532"/>
      <c r="M30" s="533"/>
      <c r="N30" s="534"/>
      <c r="O30" s="530"/>
      <c r="P30" s="530"/>
      <c r="Q30" s="533"/>
      <c r="R30" s="534"/>
      <c r="S30" s="530"/>
      <c r="T30" s="530"/>
      <c r="U30" s="530"/>
      <c r="V30" s="530"/>
      <c r="W30" s="533" t="s">
        <v>270</v>
      </c>
      <c r="X30" s="554"/>
      <c r="Y30" s="530"/>
      <c r="Z30" s="531"/>
    </row>
    <row r="31" spans="2:26" ht="30.95" customHeight="1">
      <c r="B31" s="845"/>
      <c r="C31" s="853" t="s">
        <v>45</v>
      </c>
      <c r="D31" s="853" t="s">
        <v>291</v>
      </c>
      <c r="E31" s="530" t="s">
        <v>273</v>
      </c>
      <c r="F31" s="802" t="s">
        <v>310</v>
      </c>
      <c r="G31" s="803"/>
      <c r="H31" s="804"/>
      <c r="I31" s="536"/>
      <c r="J31" s="531" t="str">
        <f t="shared" ref="J31:J35" si="2">IF(ISNUMBER($I31),IF(AND($I31&gt;=60,$I31&lt;=100),"合格","-"),"-")</f>
        <v>-</v>
      </c>
      <c r="K31" s="557"/>
      <c r="L31" s="532"/>
      <c r="M31" s="533"/>
      <c r="N31" s="534"/>
      <c r="O31" s="530"/>
      <c r="P31" s="530"/>
      <c r="Q31" s="533"/>
      <c r="R31" s="534"/>
      <c r="S31" s="530"/>
      <c r="T31" s="530"/>
      <c r="U31" s="530"/>
      <c r="V31" s="530"/>
      <c r="W31" s="533" t="s">
        <v>270</v>
      </c>
      <c r="X31" s="554"/>
      <c r="Y31" s="530"/>
      <c r="Z31" s="531" t="s">
        <v>270</v>
      </c>
    </row>
    <row r="32" spans="2:26" ht="30.95" customHeight="1">
      <c r="B32" s="845"/>
      <c r="C32" s="854"/>
      <c r="D32" s="854"/>
      <c r="E32" s="530" t="s">
        <v>275</v>
      </c>
      <c r="F32" s="802" t="s">
        <v>286</v>
      </c>
      <c r="G32" s="803"/>
      <c r="H32" s="804"/>
      <c r="I32" s="536"/>
      <c r="J32" s="531" t="str">
        <f t="shared" si="2"/>
        <v>-</v>
      </c>
      <c r="K32" s="557"/>
      <c r="L32" s="532"/>
      <c r="M32" s="533"/>
      <c r="N32" s="534"/>
      <c r="O32" s="530"/>
      <c r="P32" s="530"/>
      <c r="Q32" s="533"/>
      <c r="R32" s="534"/>
      <c r="S32" s="530"/>
      <c r="T32" s="530"/>
      <c r="U32" s="530"/>
      <c r="V32" s="530"/>
      <c r="W32" s="533" t="s">
        <v>270</v>
      </c>
      <c r="X32" s="554"/>
      <c r="Y32" s="530"/>
      <c r="Z32" s="531"/>
    </row>
    <row r="33" spans="2:26" s="549" customFormat="1" ht="26.1" customHeight="1">
      <c r="B33" s="845"/>
      <c r="C33" s="548" t="s">
        <v>311</v>
      </c>
      <c r="D33" s="800" t="s">
        <v>291</v>
      </c>
      <c r="E33" s="801"/>
      <c r="F33" s="802" t="s">
        <v>312</v>
      </c>
      <c r="G33" s="803"/>
      <c r="H33" s="804"/>
      <c r="I33" s="536"/>
      <c r="J33" s="531" t="str">
        <f t="shared" si="2"/>
        <v>-</v>
      </c>
      <c r="K33" s="557"/>
      <c r="L33" s="532"/>
      <c r="M33" s="533" t="s">
        <v>0</v>
      </c>
      <c r="N33" s="534"/>
      <c r="O33" s="530"/>
      <c r="P33" s="530"/>
      <c r="Q33" s="533"/>
      <c r="R33" s="534"/>
      <c r="S33" s="530"/>
      <c r="T33" s="530"/>
      <c r="U33" s="530"/>
      <c r="V33" s="530"/>
      <c r="W33" s="533"/>
      <c r="X33" s="554"/>
      <c r="Y33" s="530"/>
      <c r="Z33" s="531"/>
    </row>
    <row r="34" spans="2:26" ht="26.1" customHeight="1">
      <c r="B34" s="845"/>
      <c r="C34" s="548" t="s">
        <v>318</v>
      </c>
      <c r="D34" s="800" t="s">
        <v>291</v>
      </c>
      <c r="E34" s="801"/>
      <c r="F34" s="802" t="s">
        <v>319</v>
      </c>
      <c r="G34" s="803"/>
      <c r="H34" s="804"/>
      <c r="I34" s="536"/>
      <c r="J34" s="531" t="str">
        <f t="shared" si="2"/>
        <v>-</v>
      </c>
      <c r="K34" s="557"/>
      <c r="L34" s="532"/>
      <c r="M34" s="533" t="s">
        <v>0</v>
      </c>
      <c r="N34" s="534"/>
      <c r="O34" s="530"/>
      <c r="P34" s="530"/>
      <c r="Q34" s="533"/>
      <c r="R34" s="534"/>
      <c r="S34" s="530"/>
      <c r="T34" s="530"/>
      <c r="U34" s="530"/>
      <c r="V34" s="530"/>
      <c r="W34" s="533"/>
      <c r="X34" s="554"/>
      <c r="Y34" s="530"/>
      <c r="Z34" s="531"/>
    </row>
    <row r="35" spans="2:26" ht="26.1" customHeight="1" thickBot="1">
      <c r="B35" s="846"/>
      <c r="C35" s="512" t="s">
        <v>231</v>
      </c>
      <c r="D35" s="869" t="s">
        <v>296</v>
      </c>
      <c r="E35" s="870"/>
      <c r="F35" s="871" t="s">
        <v>313</v>
      </c>
      <c r="G35" s="872"/>
      <c r="H35" s="873"/>
      <c r="I35" s="558"/>
      <c r="J35" s="514" t="str">
        <f t="shared" si="2"/>
        <v>-</v>
      </c>
      <c r="K35" s="559"/>
      <c r="L35" s="509"/>
      <c r="M35" s="510" t="s">
        <v>0</v>
      </c>
      <c r="N35" s="511"/>
      <c r="O35" s="512"/>
      <c r="P35" s="512"/>
      <c r="Q35" s="510"/>
      <c r="R35" s="511"/>
      <c r="S35" s="512"/>
      <c r="T35" s="512"/>
      <c r="U35" s="512"/>
      <c r="V35" s="512"/>
      <c r="W35" s="510"/>
      <c r="X35" s="513"/>
      <c r="Y35" s="512"/>
      <c r="Z35" s="514"/>
    </row>
    <row r="36" spans="2:26" ht="6" customHeight="1"/>
    <row r="37" spans="2:26" ht="12.75" thickBot="1">
      <c r="B37" s="867" t="s">
        <v>314</v>
      </c>
      <c r="C37" s="867"/>
      <c r="D37" s="867"/>
      <c r="E37" s="867"/>
      <c r="F37" s="867"/>
      <c r="G37" s="867"/>
      <c r="H37" s="867"/>
      <c r="J37" s="550"/>
    </row>
    <row r="38" spans="2:26" ht="35.1" customHeight="1" thickBot="1">
      <c r="B38" s="868" t="s">
        <v>315</v>
      </c>
      <c r="C38" s="868"/>
      <c r="D38" s="868"/>
      <c r="E38" s="868"/>
      <c r="F38" s="868"/>
      <c r="G38" s="868"/>
      <c r="H38" s="868"/>
      <c r="I38" s="551" t="s">
        <v>316</v>
      </c>
      <c r="J38" s="552" t="str">
        <f>IF(COUNTIF(J4:J35,"合格")&gt;=25,"合格","-")</f>
        <v>-</v>
      </c>
      <c r="L38" s="553"/>
      <c r="M38" s="553"/>
      <c r="N38" s="553"/>
      <c r="O38" s="553"/>
      <c r="P38" s="553"/>
      <c r="Q38" s="553"/>
      <c r="R38" s="553"/>
      <c r="S38" s="553"/>
      <c r="T38" s="553"/>
      <c r="U38" s="553"/>
      <c r="V38" s="553"/>
      <c r="W38" s="553"/>
      <c r="X38" s="553"/>
      <c r="Y38" s="553"/>
      <c r="Z38" s="553"/>
    </row>
    <row r="39" spans="2:26" ht="6" customHeight="1">
      <c r="B39" s="553"/>
      <c r="C39" s="553"/>
      <c r="D39" s="553"/>
      <c r="E39" s="553"/>
      <c r="F39" s="553"/>
      <c r="G39" s="553"/>
      <c r="H39" s="553"/>
      <c r="I39" s="553"/>
      <c r="J39" s="553"/>
      <c r="L39" s="553"/>
      <c r="M39" s="553"/>
      <c r="N39" s="553"/>
      <c r="O39" s="553"/>
      <c r="P39" s="553"/>
      <c r="Q39" s="553"/>
      <c r="R39" s="553"/>
      <c r="S39" s="553"/>
      <c r="T39" s="553"/>
      <c r="U39" s="553"/>
      <c r="V39" s="553"/>
      <c r="W39" s="553"/>
      <c r="X39" s="553"/>
      <c r="Y39" s="553"/>
      <c r="Z39" s="553"/>
    </row>
  </sheetData>
  <mergeCells count="64">
    <mergeCell ref="D31:D32"/>
    <mergeCell ref="F31:H31"/>
    <mergeCell ref="F32:H32"/>
    <mergeCell ref="B37:H37"/>
    <mergeCell ref="B38:H38"/>
    <mergeCell ref="D34:E34"/>
    <mergeCell ref="F34:H34"/>
    <mergeCell ref="D35:E35"/>
    <mergeCell ref="F35:H35"/>
    <mergeCell ref="I19:I20"/>
    <mergeCell ref="J19:J20"/>
    <mergeCell ref="F20:H20"/>
    <mergeCell ref="F21:H21"/>
    <mergeCell ref="C22:C30"/>
    <mergeCell ref="D22:D30"/>
    <mergeCell ref="F22:H22"/>
    <mergeCell ref="F23:H23"/>
    <mergeCell ref="F24:H24"/>
    <mergeCell ref="F25:H25"/>
    <mergeCell ref="F28:H28"/>
    <mergeCell ref="F29:H29"/>
    <mergeCell ref="F30:H30"/>
    <mergeCell ref="F17:H17"/>
    <mergeCell ref="B18:B35"/>
    <mergeCell ref="C18:E18"/>
    <mergeCell ref="F18:H18"/>
    <mergeCell ref="C19:C21"/>
    <mergeCell ref="D19:D21"/>
    <mergeCell ref="F19:H19"/>
    <mergeCell ref="F26:H26"/>
    <mergeCell ref="F27:H27"/>
    <mergeCell ref="B10:B17"/>
    <mergeCell ref="C10:E10"/>
    <mergeCell ref="F10:H10"/>
    <mergeCell ref="C11:C17"/>
    <mergeCell ref="D11:D17"/>
    <mergeCell ref="F11:H11"/>
    <mergeCell ref="C31:C32"/>
    <mergeCell ref="F14:H14"/>
    <mergeCell ref="F15:H15"/>
    <mergeCell ref="J7:J9"/>
    <mergeCell ref="I7:I9"/>
    <mergeCell ref="F16:H16"/>
    <mergeCell ref="L7:Z7"/>
    <mergeCell ref="L8:M8"/>
    <mergeCell ref="N8:Q8"/>
    <mergeCell ref="R8:W8"/>
    <mergeCell ref="X8:Z8"/>
    <mergeCell ref="B5:E5"/>
    <mergeCell ref="G5:H5"/>
    <mergeCell ref="D33:E33"/>
    <mergeCell ref="F33:H33"/>
    <mergeCell ref="B2:J2"/>
    <mergeCell ref="B3:E3"/>
    <mergeCell ref="F3:H3"/>
    <mergeCell ref="B4:E4"/>
    <mergeCell ref="F4:H4"/>
    <mergeCell ref="B7:B9"/>
    <mergeCell ref="C7:C9"/>
    <mergeCell ref="D7:D9"/>
    <mergeCell ref="E7:E9"/>
    <mergeCell ref="F7:H9"/>
    <mergeCell ref="F12:H12"/>
    <mergeCell ref="F13:H13"/>
  </mergeCells>
  <phoneticPr fontId="2"/>
  <conditionalFormatting sqref="J50 J46:J48 J18:J20 J4:J6 J41:J43 J22:J32 J35:J36">
    <cfRule type="cellIs" dxfId="4" priority="4" stopIfTrue="1" operator="equal">
      <formula>"合格"</formula>
    </cfRule>
  </conditionalFormatting>
  <conditionalFormatting sqref="J11:J17">
    <cfRule type="cellIs" dxfId="3" priority="5" stopIfTrue="1" operator="equal">
      <formula>"合格"</formula>
    </cfRule>
  </conditionalFormatting>
  <conditionalFormatting sqref="J21">
    <cfRule type="cellIs" dxfId="2" priority="3" stopIfTrue="1" operator="equal">
      <formula>"合格"</formula>
    </cfRule>
  </conditionalFormatting>
  <conditionalFormatting sqref="J34">
    <cfRule type="cellIs" dxfId="1" priority="2" stopIfTrue="1" operator="equal">
      <formula>"合格"</formula>
    </cfRule>
  </conditionalFormatting>
  <conditionalFormatting sqref="J33">
    <cfRule type="cellIs" dxfId="0" priority="1" stopIfTrue="1" operator="equal">
      <formula>"合格"</formula>
    </cfRule>
  </conditionalFormatting>
  <dataValidations count="4">
    <dataValidation type="list" allowBlank="1" showInputMessage="1" showErrorMessage="1" sqref="I5" xr:uid="{EAD657C5-A571-43C9-9931-19CABFF9180D}">
      <formula1>"　,有,無"</formula1>
    </dataValidation>
    <dataValidation type="list" showInputMessage="1" showErrorMessage="1" sqref="I11:I15 I22:I27" xr:uid="{9A0C5C13-ED13-4F0C-9E44-E0552408470D}">
      <formula1>"　,1,2,3"</formula1>
    </dataValidation>
    <dataValidation type="list" allowBlank="1" showInputMessage="1" showErrorMessage="1" sqref="I6" xr:uid="{78512C2E-C5E8-40B1-853C-84D6788DF38C}">
      <formula1>$AC$5:$AE$5</formula1>
    </dataValidation>
    <dataValidation type="list" showInputMessage="1" showErrorMessage="1" sqref="I4" xr:uid="{BE49F8DE-79FC-4573-B531-6E3875B52B04}">
      <formula1>"　,○,△,×"</formula1>
    </dataValidation>
  </dataValidations>
  <printOptions horizontalCentered="1" verticalCentered="1"/>
  <pageMargins left="0.78740157480314965" right="0.78740157480314965" top="0.59055118110236227" bottom="0.59055118110236227" header="0.39370078740157483" footer="0.3937007874015748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（C）R04本入　R07プログラム入学31a</vt:lpstr>
      <vt:lpstr>（C）R09専攻科入学32a</vt:lpstr>
      <vt:lpstr>R06年度以降（その他の評価一覧）</vt:lpstr>
      <vt:lpstr>'（C）R04本入　R07プログラム入学31a'!Print_Area</vt:lpstr>
      <vt:lpstr>'（C）R09専攻科入学32a'!Print_Area</vt:lpstr>
      <vt:lpstr>'R06年度以降（その他の評価一覧）'!Print_Area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kawabata</dc:creator>
  <cp:lastModifiedBy>教務係 学生課</cp:lastModifiedBy>
  <cp:lastPrinted>2024-10-02T02:07:02Z</cp:lastPrinted>
  <dcterms:created xsi:type="dcterms:W3CDTF">2002-04-29T05:28:51Z</dcterms:created>
  <dcterms:modified xsi:type="dcterms:W3CDTF">2025-02-08T04:46:04Z</dcterms:modified>
</cp:coreProperties>
</file>